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5E798FD5-C11F-43FE-A909-BB59BC43C674}" xr6:coauthVersionLast="46" xr6:coauthVersionMax="46" xr10:uidLastSave="{00000000-0000-0000-0000-000000000000}"/>
  <bookViews>
    <workbookView xWindow="-108" yWindow="-108" windowWidth="30936" windowHeight="16896" tabRatio="855" xr2:uid="{00000000-000D-0000-FFFF-FFFF00000000}"/>
  </bookViews>
  <sheets>
    <sheet name="task4ForecastsPVandDemand_Run2" sheetId="1" r:id="rId1"/>
    <sheet name="ResultsExport" sheetId="12" r:id="rId2"/>
    <sheet name="Chart_RESULTS" sheetId="5" r:id="rId3"/>
    <sheet name="Chart_RESULTS (3)" sheetId="10" r:id="rId4"/>
    <sheet name="MergeRuns" sheetId="21" r:id="rId5"/>
    <sheet name="DB_Query" sheetId="19" r:id="rId6"/>
  </sheets>
  <definedNames>
    <definedName name="_xlnm._FilterDatabase" localSheetId="0" hidden="1">task4ForecastsPVandDemand_Run2!$A$14:$AC$350</definedName>
    <definedName name="chargingSolard1">task4ForecastsPVandDemand_Run2!$F$15:$F$45</definedName>
    <definedName name="chargingSolard2">task4ForecastsPVandDemand_Run2!$F$63:$F$93</definedName>
    <definedName name="chargingSolard3">task4ForecastsPVandDemand_Run2!$F$111:$F$141</definedName>
    <definedName name="chargingSolard4">task4ForecastsPVandDemand_Run2!$F$159:$F$189</definedName>
    <definedName name="chargingSolard5">task4ForecastsPVandDemand_Run2!$F$207:$F$237</definedName>
    <definedName name="chargingSolard6">task4ForecastsPVandDemand_Run2!$F$255:$F$285</definedName>
    <definedName name="chargingSolard7">task4ForecastsPVandDemand_Run2!$F$303:$F$333</definedName>
    <definedName name="ExternalData_1" localSheetId="5" hidden="1">DB_Query!$A$1:$L$673</definedName>
    <definedName name="gridTopUpd1">task4ForecastsPVandDemand_Run2!$K$15:$K$62</definedName>
    <definedName name="gridTopUpd2">task4ForecastsPVandDemand_Run2!$K$63:$K$110</definedName>
    <definedName name="gridTopUpd3">task4ForecastsPVandDemand_Run2!$K$111:$K$158</definedName>
    <definedName name="gridTopUpd4">task4ForecastsPVandDemand_Run2!$K$159:$K$206</definedName>
    <definedName name="gridTopUpd5">task4ForecastsPVandDemand_Run2!$K$207:$K$254</definedName>
    <definedName name="gridTopUpd6">task4ForecastsPVandDemand_Run2!$K$255:$K$302</definedName>
    <definedName name="gridTopUpd7">task4ForecastsPVandDemand_Run2!$K$303:$K$350</definedName>
    <definedName name="newPeakd1">task4ForecastsPVandDemand_Run2!$E$46:$E$56</definedName>
    <definedName name="newPeakd2">task4ForecastsPVandDemand_Run2!$E$94:$E$104</definedName>
    <definedName name="newPeakd3">task4ForecastsPVandDemand_Run2!$E$142:$E$152</definedName>
    <definedName name="newPeakd4">task4ForecastsPVandDemand_Run2!$E$190:$E$200</definedName>
    <definedName name="newPeakd5">task4ForecastsPVandDemand_Run2!$E$238:$E$248</definedName>
    <definedName name="newPeakd6">task4ForecastsPVandDemand_Run2!$E$286:$E$296</definedName>
    <definedName name="newPeakd7">task4ForecastsPVandDemand_Run2!$E$334:$E$344</definedName>
    <definedName name="peakd1">task4ForecastsPVandDemand_Run2!$D$46:$D$56</definedName>
    <definedName name="peakd2">task4ForecastsPVandDemand_Run2!$D$94:$D$104</definedName>
    <definedName name="peakd3">task4ForecastsPVandDemand_Run2!$D$142:$D$152</definedName>
    <definedName name="peakd4">task4ForecastsPVandDemand_Run2!$D$190:$D$200</definedName>
    <definedName name="peakd5">task4ForecastsPVandDemand_Run2!$D$238:$D$248</definedName>
    <definedName name="peakd6">task4ForecastsPVandDemand_Run2!$D$286:$D$296</definedName>
    <definedName name="peakd7">task4ForecastsPVandDemand_Run2!$D$334:$D$344</definedName>
    <definedName name="pvRIskF1">task4ForecastsPVandDemand_Run2!$E$3</definedName>
    <definedName name="solarCharged1">task4ForecastsPVandDemand_Run2!$J$15:$J$45</definedName>
    <definedName name="solarCharged2">task4ForecastsPVandDemand_Run2!$J$63:$J$93</definedName>
    <definedName name="solarCharged3">task4ForecastsPVandDemand_Run2!$J$111:$J$152</definedName>
    <definedName name="solarCharged4">task4ForecastsPVandDemand_Run2!$J$159:$J$206</definedName>
    <definedName name="solarCharged5">task4ForecastsPVandDemand_Run2!$J$207:$J$254</definedName>
    <definedName name="solarCharged6">task4ForecastsPVandDemand_Run2!$J$255:$J$302</definedName>
    <definedName name="solarCharged7">task4ForecastsPVandDemand_Run2!$J$303:$J$350</definedName>
    <definedName name="StartPeakd1">task4ForecastsPVandDemand_Run2!$C$3</definedName>
    <definedName name="StartPeakd2">task4ForecastsPVandDemand_Run2!$C$4</definedName>
    <definedName name="StartPeakd3">task4ForecastsPVandDemand_Run2!$C$5</definedName>
    <definedName name="StartPeakd4">task4ForecastsPVandDemand_Run2!$C$6</definedName>
    <definedName name="StartPeakd5">task4ForecastsPVandDemand_Run2!$C$7</definedName>
    <definedName name="StartPeakd6">task4ForecastsPVandDemand_Run2!$C$8</definedName>
    <definedName name="StartPeakd7">task4ForecastsPVandDemand_Run2!$C$9</definedName>
    <definedName name="targetPeakd1">task4ForecastsPVandDemand_Run2!$D$3</definedName>
    <definedName name="targetpeakd2">task4ForecastsPVandDemand_Run2!$D$4</definedName>
    <definedName name="targetpeakd3">task4ForecastsPVandDemand_Run2!$D$5</definedName>
    <definedName name="targetpeakd4">task4ForecastsPVandDemand_Run2!$D$6</definedName>
    <definedName name="targetpeakd5">task4ForecastsPVandDemand_Run2!$D$7</definedName>
    <definedName name="targetpeakd6">task4ForecastsPVandDemand_Run2!$D$8</definedName>
    <definedName name="targetpeakd7">task4ForecastsPVandDemand_Run2!$D$9</definedName>
  </definedNames>
  <calcPr calcId="191029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M15" i="1" s="1"/>
  <c r="C16" i="1"/>
  <c r="C17" i="1"/>
  <c r="C18" i="1"/>
  <c r="C19" i="1"/>
  <c r="C20" i="1"/>
  <c r="C21" i="1"/>
  <c r="C22" i="1"/>
  <c r="C23" i="1"/>
  <c r="C24" i="1"/>
  <c r="C25" i="1"/>
  <c r="A12" i="12" s="1"/>
  <c r="C26" i="1"/>
  <c r="C27" i="1"/>
  <c r="C28" i="1"/>
  <c r="C29" i="1"/>
  <c r="C30" i="1"/>
  <c r="A17" i="12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15" i="1"/>
  <c r="A3" i="12"/>
  <c r="A4" i="12"/>
  <c r="A5" i="12"/>
  <c r="A6" i="12"/>
  <c r="A7" i="12"/>
  <c r="A8" i="12"/>
  <c r="A9" i="12"/>
  <c r="A11" i="12"/>
  <c r="A13" i="12"/>
  <c r="A16" i="12"/>
  <c r="A18" i="12"/>
  <c r="A19" i="12"/>
  <c r="A20" i="12"/>
  <c r="A21" i="12"/>
  <c r="A22" i="12"/>
  <c r="A23" i="12"/>
  <c r="A24" i="12"/>
  <c r="A25" i="12"/>
  <c r="A28" i="12"/>
  <c r="A29" i="12"/>
  <c r="A30" i="12"/>
  <c r="A31" i="12"/>
  <c r="A32" i="12"/>
  <c r="A33" i="12"/>
  <c r="A34" i="12"/>
  <c r="A35" i="12"/>
  <c r="A36" i="12"/>
  <c r="A37" i="12"/>
  <c r="A38" i="12"/>
  <c r="A40" i="12"/>
  <c r="A41" i="12"/>
  <c r="A42" i="12"/>
  <c r="A43" i="12"/>
  <c r="A44" i="12"/>
  <c r="A45" i="12"/>
  <c r="A46" i="12"/>
  <c r="A47" i="12"/>
  <c r="A48" i="12"/>
  <c r="A49" i="12"/>
  <c r="A52" i="12"/>
  <c r="A53" i="12"/>
  <c r="A54" i="12"/>
  <c r="A55" i="12"/>
  <c r="A56" i="12"/>
  <c r="A57" i="12"/>
  <c r="A59" i="12"/>
  <c r="A60" i="12"/>
  <c r="A61" i="12"/>
  <c r="A62" i="12"/>
  <c r="A64" i="12"/>
  <c r="A65" i="12"/>
  <c r="A66" i="12"/>
  <c r="A67" i="12"/>
  <c r="A68" i="12"/>
  <c r="A69" i="12"/>
  <c r="A70" i="12"/>
  <c r="A71" i="12"/>
  <c r="A72" i="12"/>
  <c r="A73" i="12"/>
  <c r="A74" i="12"/>
  <c r="A76" i="12"/>
  <c r="A78" i="12"/>
  <c r="A79" i="12"/>
  <c r="A80" i="12"/>
  <c r="A81" i="12"/>
  <c r="A82" i="12"/>
  <c r="A83" i="12"/>
  <c r="A84" i="12"/>
  <c r="A85" i="12"/>
  <c r="A88" i="12"/>
  <c r="A89" i="12"/>
  <c r="A90" i="12"/>
  <c r="A91" i="12"/>
  <c r="A92" i="12"/>
  <c r="A93" i="12"/>
  <c r="A95" i="12"/>
  <c r="A96" i="12"/>
  <c r="A97" i="12"/>
  <c r="A98" i="12"/>
  <c r="A100" i="12"/>
  <c r="A101" i="12"/>
  <c r="A102" i="12"/>
  <c r="A103" i="12"/>
  <c r="A104" i="12"/>
  <c r="A105" i="12"/>
  <c r="A106" i="12"/>
  <c r="A107" i="12"/>
  <c r="A108" i="12"/>
  <c r="A109" i="12"/>
  <c r="A110" i="12"/>
  <c r="A112" i="12"/>
  <c r="A113" i="12"/>
  <c r="A114" i="12"/>
  <c r="A115" i="12"/>
  <c r="A116" i="12"/>
  <c r="A117" i="12"/>
  <c r="A118" i="12"/>
  <c r="A119" i="12"/>
  <c r="A120" i="12"/>
  <c r="A121" i="12"/>
  <c r="A124" i="12"/>
  <c r="A125" i="12"/>
  <c r="A126" i="12"/>
  <c r="A127" i="12"/>
  <c r="A128" i="12"/>
  <c r="A129" i="12"/>
  <c r="A131" i="12"/>
  <c r="A132" i="12"/>
  <c r="A133" i="12"/>
  <c r="A134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150" i="12"/>
  <c r="A151" i="12"/>
  <c r="A152" i="12"/>
  <c r="A153" i="12"/>
  <c r="A154" i="12"/>
  <c r="A155" i="12"/>
  <c r="A156" i="12"/>
  <c r="A157" i="12"/>
  <c r="A160" i="12"/>
  <c r="A161" i="12"/>
  <c r="A162" i="12"/>
  <c r="A163" i="12"/>
  <c r="A164" i="12"/>
  <c r="A165" i="12"/>
  <c r="A167" i="12"/>
  <c r="A168" i="12"/>
  <c r="A169" i="12"/>
  <c r="A170" i="12"/>
  <c r="A172" i="12"/>
  <c r="A173" i="12"/>
  <c r="A174" i="12"/>
  <c r="A175" i="12"/>
  <c r="A176" i="12"/>
  <c r="A177" i="12"/>
  <c r="A178" i="12"/>
  <c r="A179" i="12"/>
  <c r="A180" i="12"/>
  <c r="A181" i="12"/>
  <c r="A182" i="12"/>
  <c r="A184" i="12"/>
  <c r="A185" i="12"/>
  <c r="A186" i="12"/>
  <c r="A187" i="12"/>
  <c r="A188" i="12"/>
  <c r="A189" i="12"/>
  <c r="A190" i="12"/>
  <c r="A191" i="12"/>
  <c r="A192" i="12"/>
  <c r="A193" i="12"/>
  <c r="A196" i="12"/>
  <c r="A197" i="12"/>
  <c r="A198" i="12"/>
  <c r="A199" i="12"/>
  <c r="A200" i="12"/>
  <c r="A201" i="12"/>
  <c r="A203" i="12"/>
  <c r="A204" i="12"/>
  <c r="A205" i="12"/>
  <c r="A206" i="12"/>
  <c r="A208" i="12"/>
  <c r="A209" i="12"/>
  <c r="A210" i="12"/>
  <c r="A211" i="12"/>
  <c r="A212" i="12"/>
  <c r="A213" i="12"/>
  <c r="A214" i="12"/>
  <c r="A215" i="12"/>
  <c r="A216" i="12"/>
  <c r="A217" i="12"/>
  <c r="A218" i="12"/>
  <c r="A220" i="12"/>
  <c r="A222" i="12"/>
  <c r="A223" i="12"/>
  <c r="A224" i="12"/>
  <c r="A225" i="12"/>
  <c r="A226" i="12"/>
  <c r="A227" i="12"/>
  <c r="A228" i="12"/>
  <c r="A229" i="12"/>
  <c r="A232" i="12"/>
  <c r="A233" i="12"/>
  <c r="A234" i="12"/>
  <c r="A235" i="12"/>
  <c r="A236" i="12"/>
  <c r="A237" i="12"/>
  <c r="A239" i="12"/>
  <c r="A240" i="12"/>
  <c r="A241" i="12"/>
  <c r="A242" i="12"/>
  <c r="A244" i="12"/>
  <c r="A245" i="12"/>
  <c r="A246" i="12"/>
  <c r="A247" i="12"/>
  <c r="A248" i="12"/>
  <c r="A249" i="12"/>
  <c r="A250" i="12"/>
  <c r="A251" i="12"/>
  <c r="A252" i="12"/>
  <c r="A253" i="12"/>
  <c r="A254" i="12"/>
  <c r="A256" i="12"/>
  <c r="A257" i="12"/>
  <c r="A258" i="12"/>
  <c r="A259" i="12"/>
  <c r="A260" i="12"/>
  <c r="A261" i="12"/>
  <c r="A262" i="12"/>
  <c r="A263" i="12"/>
  <c r="A264" i="12"/>
  <c r="A265" i="12"/>
  <c r="A268" i="12"/>
  <c r="A269" i="12"/>
  <c r="A270" i="12"/>
  <c r="A271" i="12"/>
  <c r="A272" i="12"/>
  <c r="A273" i="12"/>
  <c r="A275" i="12"/>
  <c r="A276" i="12"/>
  <c r="A277" i="12"/>
  <c r="A278" i="12"/>
  <c r="A280" i="12"/>
  <c r="A281" i="12"/>
  <c r="A282" i="12"/>
  <c r="A283" i="12"/>
  <c r="A284" i="12"/>
  <c r="A285" i="12"/>
  <c r="A286" i="12"/>
  <c r="A287" i="12"/>
  <c r="A288" i="12"/>
  <c r="A289" i="12"/>
  <c r="A290" i="12"/>
  <c r="A292" i="12"/>
  <c r="A294" i="12"/>
  <c r="A295" i="12"/>
  <c r="A296" i="12"/>
  <c r="A297" i="12"/>
  <c r="A298" i="12"/>
  <c r="A299" i="12"/>
  <c r="A300" i="12"/>
  <c r="A301" i="12"/>
  <c r="A304" i="12"/>
  <c r="A305" i="12"/>
  <c r="A306" i="12"/>
  <c r="A307" i="12"/>
  <c r="A308" i="12"/>
  <c r="A309" i="12"/>
  <c r="A311" i="12"/>
  <c r="A312" i="12"/>
  <c r="A313" i="12"/>
  <c r="A314" i="12"/>
  <c r="A316" i="12"/>
  <c r="A317" i="12"/>
  <c r="A318" i="12"/>
  <c r="A319" i="12"/>
  <c r="A320" i="12"/>
  <c r="A321" i="12"/>
  <c r="A322" i="12"/>
  <c r="A323" i="12"/>
  <c r="A324" i="12"/>
  <c r="A325" i="12"/>
  <c r="A326" i="12"/>
  <c r="A328" i="12"/>
  <c r="A329" i="12"/>
  <c r="A330" i="12"/>
  <c r="A331" i="12"/>
  <c r="A332" i="12"/>
  <c r="A333" i="12"/>
  <c r="A334" i="12"/>
  <c r="A335" i="12"/>
  <c r="A336" i="12"/>
  <c r="A337" i="12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10" i="12"/>
  <c r="A14" i="12"/>
  <c r="A15" i="12"/>
  <c r="A26" i="12"/>
  <c r="A27" i="12"/>
  <c r="A39" i="12"/>
  <c r="A50" i="12"/>
  <c r="A51" i="12"/>
  <c r="A58" i="12"/>
  <c r="A63" i="12"/>
  <c r="A75" i="12"/>
  <c r="A77" i="12"/>
  <c r="A86" i="12"/>
  <c r="A87" i="12"/>
  <c r="A94" i="12"/>
  <c r="A99" i="12"/>
  <c r="A111" i="12"/>
  <c r="A122" i="12"/>
  <c r="A123" i="12"/>
  <c r="A130" i="12"/>
  <c r="A135" i="12"/>
  <c r="A147" i="12"/>
  <c r="A149" i="12"/>
  <c r="A158" i="12"/>
  <c r="A159" i="12"/>
  <c r="A166" i="12"/>
  <c r="A171" i="12"/>
  <c r="A183" i="12"/>
  <c r="A194" i="12"/>
  <c r="A195" i="12"/>
  <c r="A202" i="12"/>
  <c r="A207" i="12"/>
  <c r="A219" i="12"/>
  <c r="A221" i="12"/>
  <c r="A230" i="12"/>
  <c r="A231" i="12"/>
  <c r="A238" i="12"/>
  <c r="A243" i="12"/>
  <c r="A255" i="12"/>
  <c r="A266" i="12"/>
  <c r="A267" i="12"/>
  <c r="A274" i="12"/>
  <c r="A279" i="12"/>
  <c r="A291" i="12"/>
  <c r="A293" i="12"/>
  <c r="A302" i="12"/>
  <c r="A303" i="12"/>
  <c r="A310" i="12"/>
  <c r="A315" i="12"/>
  <c r="A327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290" i="12" l="1"/>
  <c r="J278" i="12"/>
  <c r="J266" i="12"/>
  <c r="J254" i="12"/>
  <c r="J242" i="12"/>
  <c r="J230" i="12"/>
  <c r="J218" i="12"/>
  <c r="J206" i="12"/>
  <c r="J158" i="12"/>
  <c r="J134" i="12"/>
  <c r="J122" i="12"/>
  <c r="J110" i="12"/>
  <c r="J98" i="12"/>
  <c r="J86" i="12"/>
  <c r="J74" i="12"/>
  <c r="J62" i="12"/>
  <c r="J50" i="12"/>
  <c r="J38" i="12"/>
  <c r="J26" i="12"/>
  <c r="J14" i="12"/>
  <c r="J337" i="12"/>
  <c r="J325" i="12"/>
  <c r="J313" i="12"/>
  <c r="J301" i="12"/>
  <c r="J289" i="12"/>
  <c r="J277" i="12"/>
  <c r="J265" i="12"/>
  <c r="J253" i="12"/>
  <c r="J241" i="12"/>
  <c r="J229" i="12"/>
  <c r="J217" i="12"/>
  <c r="J205" i="12"/>
  <c r="J193" i="12"/>
  <c r="J181" i="12"/>
  <c r="J169" i="12"/>
  <c r="J157" i="12"/>
  <c r="J145" i="12"/>
  <c r="J133" i="12"/>
  <c r="J121" i="12"/>
  <c r="J109" i="12"/>
  <c r="J97" i="12"/>
  <c r="J85" i="12"/>
  <c r="J73" i="12"/>
  <c r="J61" i="12"/>
  <c r="J49" i="12"/>
  <c r="J37" i="12"/>
  <c r="J25" i="12"/>
  <c r="J13" i="12"/>
  <c r="J194" i="12"/>
  <c r="J336" i="12"/>
  <c r="J288" i="12"/>
  <c r="J276" i="12"/>
  <c r="J264" i="12"/>
  <c r="J252" i="12"/>
  <c r="J240" i="12"/>
  <c r="J228" i="12"/>
  <c r="J216" i="12"/>
  <c r="J204" i="12"/>
  <c r="J192" i="12"/>
  <c r="J180" i="12"/>
  <c r="J168" i="12"/>
  <c r="J156" i="12"/>
  <c r="J144" i="12"/>
  <c r="J132" i="12"/>
  <c r="J120" i="12"/>
  <c r="J108" i="12"/>
  <c r="J96" i="12"/>
  <c r="J84" i="12"/>
  <c r="J72" i="12"/>
  <c r="J60" i="12"/>
  <c r="J48" i="12"/>
  <c r="J36" i="12"/>
  <c r="J24" i="12"/>
  <c r="J12" i="12"/>
  <c r="J302" i="12"/>
  <c r="J182" i="12"/>
  <c r="J300" i="12"/>
  <c r="J335" i="12"/>
  <c r="J323" i="12"/>
  <c r="J311" i="12"/>
  <c r="J299" i="12"/>
  <c r="J287" i="12"/>
  <c r="J275" i="12"/>
  <c r="J263" i="12"/>
  <c r="J251" i="12"/>
  <c r="J239" i="12"/>
  <c r="J227" i="12"/>
  <c r="J215" i="12"/>
  <c r="J203" i="12"/>
  <c r="J191" i="12"/>
  <c r="J179" i="12"/>
  <c r="J167" i="12"/>
  <c r="J155" i="12"/>
  <c r="J143" i="12"/>
  <c r="J131" i="12"/>
  <c r="J119" i="12"/>
  <c r="J107" i="12"/>
  <c r="J95" i="12"/>
  <c r="J83" i="12"/>
  <c r="J71" i="12"/>
  <c r="J59" i="12"/>
  <c r="J47" i="12"/>
  <c r="J35" i="12"/>
  <c r="J23" i="12"/>
  <c r="J11" i="12"/>
  <c r="J314" i="12"/>
  <c r="J170" i="12"/>
  <c r="J312" i="12"/>
  <c r="J334" i="12"/>
  <c r="J322" i="12"/>
  <c r="J310" i="12"/>
  <c r="J298" i="12"/>
  <c r="J286" i="12"/>
  <c r="J274" i="12"/>
  <c r="J262" i="12"/>
  <c r="J250" i="12"/>
  <c r="J238" i="12"/>
  <c r="J226" i="12"/>
  <c r="J214" i="12"/>
  <c r="J202" i="12"/>
  <c r="J190" i="12"/>
  <c r="J178" i="12"/>
  <c r="J166" i="12"/>
  <c r="J154" i="12"/>
  <c r="J142" i="12"/>
  <c r="J130" i="12"/>
  <c r="J118" i="12"/>
  <c r="J106" i="12"/>
  <c r="J94" i="12"/>
  <c r="J82" i="12"/>
  <c r="J70" i="12"/>
  <c r="J58" i="12"/>
  <c r="J46" i="12"/>
  <c r="J34" i="12"/>
  <c r="J22" i="12"/>
  <c r="J10" i="12"/>
  <c r="J326" i="12"/>
  <c r="J146" i="12"/>
  <c r="J324" i="12"/>
  <c r="J333" i="12"/>
  <c r="J321" i="12"/>
  <c r="J309" i="12"/>
  <c r="J297" i="12"/>
  <c r="J285" i="12"/>
  <c r="J273" i="12"/>
  <c r="J261" i="12"/>
  <c r="J249" i="12"/>
  <c r="J237" i="12"/>
  <c r="J225" i="12"/>
  <c r="J213" i="12"/>
  <c r="J201" i="12"/>
  <c r="J189" i="12"/>
  <c r="J177" i="12"/>
  <c r="J165" i="12"/>
  <c r="J153" i="12"/>
  <c r="J141" i="12"/>
  <c r="J129" i="12"/>
  <c r="J117" i="12"/>
  <c r="J105" i="12"/>
  <c r="J93" i="12"/>
  <c r="J81" i="12"/>
  <c r="J69" i="12"/>
  <c r="J57" i="12"/>
  <c r="J45" i="12"/>
  <c r="J33" i="12"/>
  <c r="J21" i="12"/>
  <c r="J9" i="12"/>
  <c r="J332" i="12"/>
  <c r="J320" i="12"/>
  <c r="J308" i="12"/>
  <c r="J296" i="12"/>
  <c r="J284" i="12"/>
  <c r="J272" i="12"/>
  <c r="J260" i="12"/>
  <c r="J248" i="12"/>
  <c r="J236" i="12"/>
  <c r="J224" i="12"/>
  <c r="J212" i="12"/>
  <c r="J188" i="12"/>
  <c r="J176" i="12"/>
  <c r="J164" i="12"/>
  <c r="J152" i="12"/>
  <c r="J140" i="12"/>
  <c r="J128" i="12"/>
  <c r="J116" i="12"/>
  <c r="J104" i="12"/>
  <c r="J92" i="12"/>
  <c r="J80" i="12"/>
  <c r="J68" i="12"/>
  <c r="J56" i="12"/>
  <c r="J44" i="12"/>
  <c r="J32" i="12"/>
  <c r="J20" i="12"/>
  <c r="J8" i="12"/>
  <c r="J200" i="12"/>
  <c r="J331" i="12"/>
  <c r="J319" i="12"/>
  <c r="J307" i="12"/>
  <c r="J295" i="12"/>
  <c r="J283" i="12"/>
  <c r="J271" i="12"/>
  <c r="J259" i="12"/>
  <c r="J247" i="12"/>
  <c r="J235" i="12"/>
  <c r="J223" i="12"/>
  <c r="J211" i="12"/>
  <c r="J199" i="12"/>
  <c r="J187" i="12"/>
  <c r="J175" i="12"/>
  <c r="J163" i="12"/>
  <c r="J151" i="12"/>
  <c r="J139" i="12"/>
  <c r="J127" i="12"/>
  <c r="J115" i="12"/>
  <c r="J103" i="12"/>
  <c r="J91" i="12"/>
  <c r="J79" i="12"/>
  <c r="J67" i="12"/>
  <c r="J55" i="12"/>
  <c r="J43" i="12"/>
  <c r="J31" i="12"/>
  <c r="J19" i="12"/>
  <c r="J7" i="12"/>
  <c r="J330" i="12"/>
  <c r="J318" i="12"/>
  <c r="J306" i="12"/>
  <c r="J294" i="12"/>
  <c r="J282" i="12"/>
  <c r="J270" i="12"/>
  <c r="J258" i="12"/>
  <c r="J246" i="12"/>
  <c r="J234" i="12"/>
  <c r="J222" i="12"/>
  <c r="J210" i="12"/>
  <c r="J198" i="12"/>
  <c r="J186" i="12"/>
  <c r="J174" i="12"/>
  <c r="J162" i="12"/>
  <c r="J150" i="12"/>
  <c r="J138" i="12"/>
  <c r="J126" i="12"/>
  <c r="J114" i="12"/>
  <c r="J102" i="12"/>
  <c r="J90" i="12"/>
  <c r="J78" i="12"/>
  <c r="J66" i="12"/>
  <c r="J54" i="12"/>
  <c r="J42" i="12"/>
  <c r="J30" i="12"/>
  <c r="J18" i="12"/>
  <c r="J6" i="12"/>
  <c r="J329" i="12"/>
  <c r="J317" i="12"/>
  <c r="J305" i="12"/>
  <c r="J269" i="12"/>
  <c r="J257" i="12"/>
  <c r="J245" i="12"/>
  <c r="J233" i="12"/>
  <c r="J221" i="12"/>
  <c r="J209" i="12"/>
  <c r="J197" i="12"/>
  <c r="J185" i="12"/>
  <c r="J173" i="12"/>
  <c r="J161" i="12"/>
  <c r="J149" i="12"/>
  <c r="J137" i="12"/>
  <c r="J125" i="12"/>
  <c r="J113" i="12"/>
  <c r="J101" i="12"/>
  <c r="J89" i="12"/>
  <c r="J77" i="12"/>
  <c r="J65" i="12"/>
  <c r="J53" i="12"/>
  <c r="J41" i="12"/>
  <c r="J29" i="12"/>
  <c r="J17" i="12"/>
  <c r="J5" i="12"/>
  <c r="J281" i="12"/>
  <c r="J328" i="12"/>
  <c r="J316" i="12"/>
  <c r="J304" i="12"/>
  <c r="J292" i="12"/>
  <c r="J280" i="12"/>
  <c r="J268" i="12"/>
  <c r="J256" i="12"/>
  <c r="J244" i="12"/>
  <c r="J232" i="12"/>
  <c r="J220" i="12"/>
  <c r="J208" i="12"/>
  <c r="J196" i="12"/>
  <c r="J184" i="12"/>
  <c r="J172" i="12"/>
  <c r="J160" i="12"/>
  <c r="J148" i="12"/>
  <c r="J136" i="12"/>
  <c r="J124" i="12"/>
  <c r="J112" i="12"/>
  <c r="J100" i="12"/>
  <c r="J88" i="12"/>
  <c r="J76" i="12"/>
  <c r="J64" i="12"/>
  <c r="J52" i="12"/>
  <c r="J40" i="12"/>
  <c r="J28" i="12"/>
  <c r="J16" i="12"/>
  <c r="J4" i="12"/>
  <c r="J293" i="12"/>
  <c r="J327" i="12"/>
  <c r="J315" i="12"/>
  <c r="J303" i="12"/>
  <c r="J291" i="12"/>
  <c r="J279" i="12"/>
  <c r="J267" i="12"/>
  <c r="J255" i="12"/>
  <c r="J243" i="12"/>
  <c r="J231" i="12"/>
  <c r="J219" i="12"/>
  <c r="J207" i="12"/>
  <c r="J195" i="12"/>
  <c r="J183" i="12"/>
  <c r="J171" i="12"/>
  <c r="J159" i="12"/>
  <c r="J147" i="12"/>
  <c r="J135" i="12"/>
  <c r="J123" i="12"/>
  <c r="J111" i="12"/>
  <c r="J99" i="12"/>
  <c r="J87" i="12"/>
  <c r="J75" i="12"/>
  <c r="J63" i="12"/>
  <c r="J51" i="12"/>
  <c r="J39" i="12"/>
  <c r="J27" i="12"/>
  <c r="J15" i="12"/>
  <c r="J3" i="12"/>
  <c r="I3" i="1"/>
  <c r="G3" i="1"/>
  <c r="D5" i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Q2" i="12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M160" i="1"/>
  <c r="M256" i="1"/>
  <c r="M304" i="1"/>
  <c r="A18" i="1"/>
  <c r="A105" i="1"/>
  <c r="A162" i="1"/>
  <c r="Q291" i="12" l="1"/>
  <c r="Q243" i="12"/>
  <c r="Q195" i="12"/>
  <c r="Q147" i="12"/>
  <c r="B2" i="12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K148" i="12"/>
  <c r="B148" i="12"/>
  <c r="H161" i="1"/>
  <c r="I162" i="1" s="1"/>
  <c r="Q148" i="12" l="1"/>
  <c r="J162" i="1"/>
  <c r="N149" i="12" s="1"/>
  <c r="L148" i="12"/>
  <c r="M149" i="12"/>
  <c r="L162" i="1" l="1"/>
  <c r="P149" i="12" s="1"/>
  <c r="E162" i="1"/>
  <c r="I149" i="12" s="1"/>
  <c r="G162" i="1"/>
  <c r="M162" i="1" l="1"/>
  <c r="K149" i="12"/>
  <c r="B149" i="12"/>
  <c r="H162" i="1"/>
  <c r="I163" i="1" s="1"/>
  <c r="Q149" i="12" l="1"/>
  <c r="J163" i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H163" i="1"/>
  <c r="I164" i="1" s="1"/>
  <c r="Q150" i="12" l="1"/>
  <c r="J164" i="1"/>
  <c r="N151" i="12" s="1"/>
  <c r="L150" i="12"/>
  <c r="M151" i="12"/>
  <c r="L164" i="1" l="1"/>
  <c r="P151" i="12" s="1"/>
  <c r="E164" i="1"/>
  <c r="I151" i="12" s="1"/>
  <c r="G164" i="1"/>
  <c r="M164" i="1" l="1"/>
  <c r="K151" i="12"/>
  <c r="B151" i="12"/>
  <c r="H164" i="1"/>
  <c r="I165" i="1" s="1"/>
  <c r="Q151" i="12" l="1"/>
  <c r="J165" i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G172" i="1" l="1"/>
  <c r="E172" i="1"/>
  <c r="I159" i="12" s="1"/>
  <c r="L172" i="1"/>
  <c r="P159" i="12" s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G175" i="1" l="1"/>
  <c r="E175" i="1"/>
  <c r="I162" i="12" s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B196" i="12"/>
  <c r="K196" i="12"/>
  <c r="H209" i="1"/>
  <c r="I210" i="1" s="1"/>
  <c r="Q196" i="12" l="1"/>
  <c r="J210" i="1"/>
  <c r="N197" i="12" s="1"/>
  <c r="L196" i="12"/>
  <c r="M197" i="12"/>
  <c r="L210" i="1" l="1"/>
  <c r="P197" i="12" s="1"/>
  <c r="E210" i="1"/>
  <c r="I197" i="12" s="1"/>
  <c r="G210" i="1"/>
  <c r="M210" i="1" l="1"/>
  <c r="K197" i="12"/>
  <c r="B197" i="12"/>
  <c r="H210" i="1"/>
  <c r="I211" i="1" s="1"/>
  <c r="Q197" i="12" l="1"/>
  <c r="J211" i="1"/>
  <c r="N198" i="12" s="1"/>
  <c r="L197" i="12"/>
  <c r="M198" i="12"/>
  <c r="L211" i="1" l="1"/>
  <c r="P198" i="12" s="1"/>
  <c r="G211" i="1"/>
  <c r="E211" i="1"/>
  <c r="I198" i="12" s="1"/>
  <c r="M211" i="1" l="1"/>
  <c r="K198" i="12"/>
  <c r="B198" i="12"/>
  <c r="H211" i="1"/>
  <c r="I212" i="1" s="1"/>
  <c r="Q198" i="12" l="1"/>
  <c r="J212" i="1"/>
  <c r="N199" i="12" s="1"/>
  <c r="L198" i="12"/>
  <c r="M199" i="12"/>
  <c r="L212" i="1" l="1"/>
  <c r="P199" i="12" s="1"/>
  <c r="E212" i="1"/>
  <c r="I199" i="12" s="1"/>
  <c r="G212" i="1"/>
  <c r="M212" i="1" l="1"/>
  <c r="K199" i="12"/>
  <c r="B199" i="12"/>
  <c r="H212" i="1"/>
  <c r="I213" i="1" s="1"/>
  <c r="Q199" i="12" l="1"/>
  <c r="J213" i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K207" i="12" l="1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K209" i="12" l="1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K244" i="12"/>
  <c r="B244" i="12"/>
  <c r="H257" i="1"/>
  <c r="I258" i="1" s="1"/>
  <c r="L229" i="1"/>
  <c r="P216" i="12" s="1"/>
  <c r="E229" i="1"/>
  <c r="I216" i="12" s="1"/>
  <c r="G229" i="1"/>
  <c r="Q244" i="12" l="1"/>
  <c r="K216" i="12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L216" i="12"/>
  <c r="E258" i="1"/>
  <c r="I245" i="12" s="1"/>
  <c r="G258" i="1"/>
  <c r="Q245" i="12" l="1"/>
  <c r="P245" i="12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K246" i="12"/>
  <c r="B246" i="12"/>
  <c r="G231" i="1"/>
  <c r="H259" i="1"/>
  <c r="I260" i="1" s="1"/>
  <c r="E231" i="1"/>
  <c r="I218" i="12" s="1"/>
  <c r="L231" i="1"/>
  <c r="P218" i="12" s="1"/>
  <c r="Q246" i="12" l="1"/>
  <c r="J260" i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K247" i="12"/>
  <c r="B247" i="12"/>
  <c r="G232" i="1"/>
  <c r="H260" i="1"/>
  <c r="I261" i="1" s="1"/>
  <c r="E232" i="1"/>
  <c r="I219" i="12" s="1"/>
  <c r="L232" i="1"/>
  <c r="P219" i="12" s="1"/>
  <c r="Q247" i="12" l="1"/>
  <c r="J204" i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G237" i="1"/>
  <c r="Q224" i="12" l="1"/>
  <c r="K7" i="1"/>
  <c r="L266" i="1"/>
  <c r="P253" i="12" s="1"/>
  <c r="K224" i="12"/>
  <c r="B224" i="12"/>
  <c r="H237" i="1"/>
  <c r="I238" i="1" s="1"/>
  <c r="E266" i="1"/>
  <c r="I253" i="12" s="1"/>
  <c r="G266" i="1"/>
  <c r="M266" i="1" l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J279" i="1"/>
  <c r="N266" i="12" s="1"/>
  <c r="K292" i="12"/>
  <c r="B292" i="12"/>
  <c r="L265" i="12"/>
  <c r="M305" i="1"/>
  <c r="P292" i="12"/>
  <c r="H305" i="1"/>
  <c r="G250" i="1"/>
  <c r="E250" i="1"/>
  <c r="I237" i="12" s="1"/>
  <c r="Q292" i="12" l="1"/>
  <c r="M266" i="12"/>
  <c r="G279" i="1"/>
  <c r="L292" i="12"/>
  <c r="I306" i="1"/>
  <c r="M293" i="12" s="1"/>
  <c r="K237" i="12"/>
  <c r="B237" i="12"/>
  <c r="J306" i="1"/>
  <c r="H250" i="1"/>
  <c r="I251" i="1" s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J280" i="1"/>
  <c r="N267" i="12" s="1"/>
  <c r="M306" i="1"/>
  <c r="L266" i="12"/>
  <c r="K293" i="12"/>
  <c r="B293" i="12"/>
  <c r="H306" i="1"/>
  <c r="I307" i="1" s="1"/>
  <c r="E251" i="1"/>
  <c r="I238" i="12" s="1"/>
  <c r="G251" i="1"/>
  <c r="Q293" i="12" l="1"/>
  <c r="M267" i="12"/>
  <c r="G280" i="1"/>
  <c r="K238" i="12"/>
  <c r="B238" i="12"/>
  <c r="M294" i="12"/>
  <c r="L293" i="12"/>
  <c r="J307" i="1"/>
  <c r="E280" i="1"/>
  <c r="I267" i="12" s="1"/>
  <c r="L280" i="1"/>
  <c r="P267" i="12" s="1"/>
  <c r="H251" i="1"/>
  <c r="I252" i="1" s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P294" i="12"/>
  <c r="J308" i="1"/>
  <c r="N295" i="12" s="1"/>
  <c r="E252" i="1"/>
  <c r="I239" i="12" s="1"/>
  <c r="G252" i="1"/>
  <c r="Q294" i="12" l="1"/>
  <c r="K239" i="12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M281" i="1"/>
  <c r="Q268" i="12" s="1"/>
  <c r="H281" i="1"/>
  <c r="H308" i="1"/>
  <c r="Q295" i="12" l="1"/>
  <c r="I282" i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M270" i="12" l="1"/>
  <c r="G283" i="1"/>
  <c r="K241" i="12"/>
  <c r="B241" i="12"/>
  <c r="L310" i="1"/>
  <c r="P297" i="12" s="1"/>
  <c r="G310" i="1"/>
  <c r="E310" i="1"/>
  <c r="I297" i="12" s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71" i="12" l="1"/>
  <c r="G284" i="1"/>
  <c r="M255" i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K285" i="1"/>
  <c r="O272" i="12" s="1"/>
  <c r="E285" i="1"/>
  <c r="I272" i="12" s="1"/>
  <c r="L285" i="1"/>
  <c r="P272" i="12" s="1"/>
  <c r="H312" i="1" l="1"/>
  <c r="K299" i="12"/>
  <c r="B299" i="12"/>
  <c r="M312" i="1"/>
  <c r="Q299" i="12" s="1"/>
  <c r="P299" i="12"/>
  <c r="M285" i="1"/>
  <c r="G285" i="1"/>
  <c r="Q272" i="12" l="1"/>
  <c r="K8" i="1"/>
  <c r="I313" i="1"/>
  <c r="J313" i="1"/>
  <c r="K272" i="12"/>
  <c r="B272" i="12"/>
  <c r="L299" i="12"/>
  <c r="H285" i="1"/>
  <c r="I286" i="1" s="1"/>
  <c r="N300" i="12" l="1"/>
  <c r="L313" i="1"/>
  <c r="P300" i="12" s="1"/>
  <c r="J286" i="1"/>
  <c r="N273" i="12" s="1"/>
  <c r="L272" i="12"/>
  <c r="M300" i="12"/>
  <c r="G313" i="1"/>
  <c r="E313" i="1"/>
  <c r="I300" i="12" s="1"/>
  <c r="M273" i="12"/>
  <c r="M313" i="1" l="1"/>
  <c r="Q300" i="12" s="1"/>
  <c r="K300" i="12"/>
  <c r="B300" i="12"/>
  <c r="H313" i="1"/>
  <c r="G286" i="1"/>
  <c r="E286" i="1"/>
  <c r="I273" i="12" s="1"/>
  <c r="I314" i="1" l="1"/>
  <c r="J314" i="1"/>
  <c r="K273" i="12"/>
  <c r="B273" i="12"/>
  <c r="L300" i="12"/>
  <c r="H286" i="1"/>
  <c r="I287" i="1" s="1"/>
  <c r="N301" i="12" l="1"/>
  <c r="L314" i="1"/>
  <c r="P301" i="12" s="1"/>
  <c r="J287" i="1"/>
  <c r="N274" i="12" s="1"/>
  <c r="L273" i="12"/>
  <c r="M301" i="12"/>
  <c r="E314" i="1"/>
  <c r="I301" i="12" s="1"/>
  <c r="G314" i="1"/>
  <c r="M274" i="12"/>
  <c r="M314" i="1" l="1"/>
  <c r="Q301" i="12" s="1"/>
  <c r="K301" i="12"/>
  <c r="B301" i="12"/>
  <c r="H314" i="1"/>
  <c r="G287" i="1"/>
  <c r="E287" i="1"/>
  <c r="I274" i="12" s="1"/>
  <c r="I315" i="1" l="1"/>
  <c r="J315" i="1"/>
  <c r="K274" i="12"/>
  <c r="B274" i="12"/>
  <c r="L301" i="12"/>
  <c r="H287" i="1"/>
  <c r="I288" i="1" s="1"/>
  <c r="N302" i="12" l="1"/>
  <c r="L315" i="1"/>
  <c r="P302" i="12" s="1"/>
  <c r="J288" i="1"/>
  <c r="N275" i="12" s="1"/>
  <c r="L274" i="12"/>
  <c r="M302" i="12"/>
  <c r="E315" i="1"/>
  <c r="I302" i="12" s="1"/>
  <c r="G315" i="1"/>
  <c r="M275" i="12"/>
  <c r="M315" i="1" l="1"/>
  <c r="Q302" i="12" s="1"/>
  <c r="B302" i="12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M320" i="12"/>
  <c r="G333" i="1"/>
  <c r="N320" i="12"/>
  <c r="E333" i="1"/>
  <c r="I320" i="12" s="1"/>
  <c r="L333" i="1"/>
  <c r="P320" i="12" s="1"/>
  <c r="M333" i="1" l="1"/>
  <c r="B320" i="12"/>
  <c r="K320" i="12"/>
  <c r="H333" i="1"/>
  <c r="I334" i="1" s="1"/>
  <c r="Q320" i="12" l="1"/>
  <c r="K9" i="1"/>
  <c r="J334" i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l="1"/>
  <c r="L3" i="12"/>
  <c r="I17" i="1"/>
  <c r="M4" i="12" s="1"/>
  <c r="N337" i="12"/>
  <c r="E350" i="1"/>
  <c r="I337" i="12" s="1"/>
  <c r="M337" i="12"/>
  <c r="G350" i="1"/>
  <c r="J17" i="1"/>
  <c r="N4" i="12" s="1"/>
  <c r="K337" i="12" l="1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M5" i="12"/>
  <c r="Q4" i="12" l="1"/>
  <c r="L18" i="1"/>
  <c r="P5" i="12" s="1"/>
  <c r="G18" i="1"/>
  <c r="E18" i="1"/>
  <c r="I5" i="12" s="1"/>
  <c r="M18" i="1" l="1"/>
  <c r="K5" i="12"/>
  <c r="B5" i="12"/>
  <c r="H18" i="1"/>
  <c r="I19" i="1" s="1"/>
  <c r="Q5" i="12" l="1"/>
  <c r="J19" i="1"/>
  <c r="N6" i="12" s="1"/>
  <c r="L5" i="12"/>
  <c r="M6" i="12"/>
  <c r="L19" i="1" l="1"/>
  <c r="P6" i="12" s="1"/>
  <c r="E19" i="1"/>
  <c r="I6" i="12" s="1"/>
  <c r="G19" i="1"/>
  <c r="M19" i="1" l="1"/>
  <c r="K6" i="12"/>
  <c r="B6" i="12"/>
  <c r="H19" i="1"/>
  <c r="I20" i="1" s="1"/>
  <c r="Q6" i="12" l="1"/>
  <c r="J20" i="1"/>
  <c r="N7" i="12" s="1"/>
  <c r="L6" i="12"/>
  <c r="M7" i="12"/>
  <c r="L20" i="1" l="1"/>
  <c r="P7" i="12" s="1"/>
  <c r="E20" i="1"/>
  <c r="I7" i="12" s="1"/>
  <c r="G20" i="1"/>
  <c r="M20" i="1" l="1"/>
  <c r="K7" i="12"/>
  <c r="B7" i="12"/>
  <c r="H20" i="1"/>
  <c r="I21" i="1" s="1"/>
  <c r="Q7" i="12" l="1"/>
  <c r="J21" i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K3" i="1" s="1"/>
  <c r="G45" i="1"/>
  <c r="Q32" i="12" l="1"/>
  <c r="K32" i="12"/>
  <c r="B32" i="12"/>
  <c r="H45" i="1"/>
  <c r="I46" i="1" s="1"/>
  <c r="N3" i="1" l="1"/>
  <c r="J3" i="1"/>
  <c r="M3" i="1" s="1"/>
  <c r="J46" i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K51" i="12"/>
  <c r="B51" i="12"/>
  <c r="H64" i="1"/>
  <c r="I65" i="1" s="1"/>
  <c r="Q51" i="12" l="1"/>
  <c r="J65" i="1"/>
  <c r="N52" i="12" s="1"/>
  <c r="L51" i="12"/>
  <c r="M52" i="12"/>
  <c r="L65" i="1" l="1"/>
  <c r="P52" i="12" s="1"/>
  <c r="E65" i="1"/>
  <c r="I52" i="12" s="1"/>
  <c r="G65" i="1"/>
  <c r="M65" i="1" l="1"/>
  <c r="K52" i="12"/>
  <c r="B52" i="12"/>
  <c r="H65" i="1"/>
  <c r="I66" i="1" s="1"/>
  <c r="Q52" i="12" l="1"/>
  <c r="J66" i="1"/>
  <c r="N53" i="12" s="1"/>
  <c r="L52" i="12"/>
  <c r="M53" i="12"/>
  <c r="L66" i="1" l="1"/>
  <c r="P53" i="12" s="1"/>
  <c r="E66" i="1"/>
  <c r="I53" i="12" s="1"/>
  <c r="G66" i="1"/>
  <c r="M66" i="1" l="1"/>
  <c r="K53" i="12"/>
  <c r="B53" i="12"/>
  <c r="H66" i="1"/>
  <c r="I67" i="1" s="1"/>
  <c r="Q53" i="12" l="1"/>
  <c r="J67" i="1"/>
  <c r="N54" i="12" s="1"/>
  <c r="L53" i="12"/>
  <c r="M54" i="12"/>
  <c r="L67" i="1" l="1"/>
  <c r="P54" i="12" s="1"/>
  <c r="E67" i="1"/>
  <c r="I54" i="12" s="1"/>
  <c r="G67" i="1"/>
  <c r="M67" i="1" l="1"/>
  <c r="K54" i="12"/>
  <c r="B54" i="12"/>
  <c r="H67" i="1"/>
  <c r="I68" i="1" s="1"/>
  <c r="Q54" i="12" l="1"/>
  <c r="J68" i="1"/>
  <c r="N55" i="12" s="1"/>
  <c r="L54" i="12"/>
  <c r="M55" i="12"/>
  <c r="L68" i="1" l="1"/>
  <c r="P55" i="12" s="1"/>
  <c r="G68" i="1"/>
  <c r="E68" i="1"/>
  <c r="I55" i="12" s="1"/>
  <c r="M68" i="1" l="1"/>
  <c r="K55" i="12"/>
  <c r="B55" i="12"/>
  <c r="H68" i="1"/>
  <c r="I69" i="1" s="1"/>
  <c r="Q55" i="12" l="1"/>
  <c r="J69" i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K93" i="1"/>
  <c r="O80" i="12" s="1"/>
  <c r="M93" i="1" l="1"/>
  <c r="G93" i="1"/>
  <c r="Q80" i="12" l="1"/>
  <c r="K4" i="1"/>
  <c r="K80" i="12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H112" i="1"/>
  <c r="I113" i="1" s="1"/>
  <c r="Q99" i="12" l="1"/>
  <c r="J113" i="1"/>
  <c r="N100" i="12" s="1"/>
  <c r="L99" i="12"/>
  <c r="M100" i="12"/>
  <c r="L113" i="1" l="1"/>
  <c r="P100" i="12" s="1"/>
  <c r="G113" i="1"/>
  <c r="E113" i="1"/>
  <c r="I100" i="12" s="1"/>
  <c r="M113" i="1" l="1"/>
  <c r="K100" i="12"/>
  <c r="B100" i="12"/>
  <c r="H113" i="1"/>
  <c r="I114" i="1" s="1"/>
  <c r="Q100" i="12" l="1"/>
  <c r="J114" i="1"/>
  <c r="N101" i="12" s="1"/>
  <c r="L100" i="12"/>
  <c r="M101" i="12"/>
  <c r="L114" i="1" l="1"/>
  <c r="P101" i="12" s="1"/>
  <c r="G114" i="1"/>
  <c r="E114" i="1"/>
  <c r="I101" i="12" s="1"/>
  <c r="M114" i="1" l="1"/>
  <c r="K101" i="12"/>
  <c r="B101" i="12"/>
  <c r="H114" i="1"/>
  <c r="I115" i="1" s="1"/>
  <c r="Q101" i="12" l="1"/>
  <c r="J115" i="1"/>
  <c r="N102" i="12" s="1"/>
  <c r="L101" i="12"/>
  <c r="M102" i="12"/>
  <c r="L115" i="1" l="1"/>
  <c r="P102" i="12" s="1"/>
  <c r="E115" i="1"/>
  <c r="I102" i="12" s="1"/>
  <c r="G115" i="1"/>
  <c r="M115" i="1" l="1"/>
  <c r="K102" i="12"/>
  <c r="B102" i="12"/>
  <c r="H115" i="1"/>
  <c r="I116" i="1" s="1"/>
  <c r="Q102" i="12" l="1"/>
  <c r="J116" i="1"/>
  <c r="N103" i="12" s="1"/>
  <c r="L102" i="12"/>
  <c r="M103" i="12"/>
  <c r="L116" i="1" l="1"/>
  <c r="P103" i="12" s="1"/>
  <c r="E116" i="1"/>
  <c r="I103" i="12" s="1"/>
  <c r="G116" i="1"/>
  <c r="M116" i="1" l="1"/>
  <c r="K103" i="12"/>
  <c r="B103" i="12"/>
  <c r="H116" i="1"/>
  <c r="I117" i="1" s="1"/>
  <c r="Q103" i="12" l="1"/>
  <c r="J117" i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J139" i="1"/>
  <c r="N126" i="12" s="1"/>
  <c r="L125" i="12"/>
  <c r="M126" i="12" l="1"/>
  <c r="G139" i="1"/>
  <c r="E139" i="1"/>
  <c r="I126" i="12" s="1"/>
  <c r="L139" i="1"/>
  <c r="P126" i="12" s="1"/>
  <c r="K126" i="12" l="1"/>
  <c r="B126" i="12"/>
  <c r="H139" i="1"/>
  <c r="M139" i="1"/>
  <c r="Q126" i="12" s="1"/>
  <c r="I140" i="1" l="1"/>
  <c r="J140" i="1"/>
  <c r="N127" i="12" s="1"/>
  <c r="L126" i="12"/>
  <c r="M127" i="12" l="1"/>
  <c r="G140" i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G141" i="1"/>
  <c r="Q128" i="12" l="1"/>
  <c r="K5" i="1"/>
  <c r="K128" i="12"/>
  <c r="B128" i="12"/>
  <c r="H141" i="1"/>
  <c r="I142" i="1" s="1"/>
  <c r="J142" i="1" l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159" i="1" l="1"/>
  <c r="Q146" i="12" s="1"/>
  <c r="K146" i="12"/>
  <c r="B146" i="12"/>
  <c r="B163" i="12"/>
  <c r="K163" i="12"/>
  <c r="H176" i="1"/>
  <c r="J177" i="1" s="1"/>
  <c r="I177" i="1" l="1"/>
  <c r="G177" i="1" s="1"/>
  <c r="L177" i="1"/>
  <c r="P164" i="12" s="1"/>
  <c r="N164" i="12"/>
  <c r="L163" i="12"/>
  <c r="M164" i="12" l="1"/>
  <c r="K164" i="12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M189" i="1"/>
  <c r="Q176" i="12" l="1"/>
  <c r="K6" i="1"/>
  <c r="H189" i="1"/>
  <c r="I190" i="1" s="1"/>
  <c r="K176" i="12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J192" i="1" s="1"/>
  <c r="N179" i="12" s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J194" i="1" s="1"/>
  <c r="N181" i="12" s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J197" i="1" s="1"/>
  <c r="N184" i="12" s="1"/>
  <c r="I197" i="1" l="1"/>
  <c r="L183" i="12"/>
  <c r="G197" i="1" l="1"/>
  <c r="E197" i="1"/>
  <c r="I184" i="12" s="1"/>
  <c r="M184" i="12"/>
  <c r="B184" i="12" l="1"/>
  <c r="K184" i="12"/>
  <c r="H197" i="1"/>
  <c r="J198" i="1" s="1"/>
  <c r="N185" i="12" s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  <c r="J4" i="1"/>
  <c r="M4" i="1" s="1"/>
  <c r="N4" i="1"/>
  <c r="N6" i="1"/>
  <c r="J5" i="1"/>
  <c r="M5" i="1" s="1"/>
  <c r="N5" i="1"/>
  <c r="J9" i="1"/>
  <c r="M9" i="1" s="1"/>
  <c r="O9" i="1" s="1"/>
  <c r="N9" i="1"/>
  <c r="N7" i="1"/>
  <c r="J7" i="1"/>
  <c r="M7" i="1"/>
  <c r="J8" i="1"/>
  <c r="M8" i="1" s="1"/>
  <c r="N8" i="1"/>
  <c r="J6" i="1"/>
  <c r="M6" i="1" s="1"/>
  <c r="O7" i="1" l="1"/>
  <c r="O8" i="1"/>
  <c r="O6" i="1"/>
  <c r="O5" i="1"/>
  <c r="O4" i="1"/>
  <c r="O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87A00-70A0-4979-B9EE-CD426788683C}" keepAlive="1" name="Query - 21FORECASTOutputsByTaskRun (3)" description="Connection to the '21FORECASTOutputsByTaskRun (3)' query in the workbook." type="5" refreshedVersion="7" background="1" saveData="1">
    <dbPr connection="Provider=Microsoft.Mashup.OleDb.1;Data Source=$Workbook$;Location=&quot;21FORECASTOutputsByTaskRun (3)&quot;;Extended Properties=&quot;&quot;" command="SELECT * FROM [21FORECASTOutputsByTaskRun (3)]"/>
  </connection>
</connections>
</file>

<file path=xl/sharedStrings.xml><?xml version="1.0" encoding="utf-8"?>
<sst xmlns="http://schemas.openxmlformats.org/spreadsheetml/2006/main" count="3437" uniqueCount="81">
  <si>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</si>
  <si>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</si>
  <si>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</si>
  <si>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</si>
  <si>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</si>
  <si>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</si>
  <si>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</si>
  <si>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</si>
  <si>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</si>
  <si>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</si>
  <si>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</si>
  <si>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</si>
  <si>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</si>
  <si>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</si>
  <si>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</si>
  <si>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</si>
  <si>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</si>
  <si>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</si>
  <si>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</si>
  <si>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</si>
  <si>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</si>
  <si>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</si>
  <si>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</si>
  <si>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</si>
  <si>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</si>
  <si>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</si>
  <si>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</si>
  <si>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</si>
  <si>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</si>
  <si>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</si>
  <si>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</si>
  <si>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</si>
  <si>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</si>
  <si>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</si>
  <si>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</si>
  <si>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</si>
  <si>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</si>
  <si>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</si>
  <si>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</si>
  <si>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</si>
  <si>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</si>
  <si>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</si>
  <si>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</si>
  <si>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</si>
  <si>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</si>
  <si>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</si>
  <si>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</si>
  <si>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</si>
  <si>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</si>
  <si>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</si>
  <si>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</si>
  <si>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</si>
  <si>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</si>
  <si>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</si>
  <si>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</si>
  <si>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</si>
  <si>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</si>
  <si>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</si>
  <si>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</si>
  <si>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</si>
  <si>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</si>
  <si>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</si>
  <si>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</si>
  <si>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</si>
  <si>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</si>
  <si>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</si>
  <si>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</si>
  <si>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>task3cdpvmodeldeploy</t>
  </si>
  <si>
    <t>bd20e29b-4f46-4028-977e-93ff5ca32254</t>
  </si>
  <si>
    <t>5b581fda-d7e0-484d-95c7-2618c22804b0</t>
  </si>
  <si>
    <t>(blank)</t>
  </si>
  <si>
    <t>task4ForecastDemandMW</t>
  </si>
  <si>
    <t>task4ForecsatPVMW</t>
  </si>
  <si>
    <t xml:space="preserve">Task4     </t>
  </si>
  <si>
    <t>task4ovmodeldeploy</t>
  </si>
  <si>
    <t>task4demandmodeldeploy</t>
  </si>
  <si>
    <t>37ed97a1-20ed-4794-81e7-5100af8a0f24</t>
  </si>
  <si>
    <t>c041cd02-510c-4f42-af22-8e3e81ce3e76</t>
  </si>
  <si>
    <t>Row Labels</t>
  </si>
  <si>
    <t>Average of ForecastDemandMW</t>
  </si>
  <si>
    <t>Min of ForecastPV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</si>
</sst>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/>
      <top style="thin">
        <color indexed="64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3300"/>
      </bottom>
      <diagonal/>
    </border>
    <border>
      <left/>
      <right style="thin">
        <color indexed="64"/>
      </right>
      <top style="thin">
        <color indexed="64"/>
      </top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/>
      <top style="thin">
        <color indexed="64"/>
      </top>
      <bottom style="thin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4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0" fontId="16" fillId="0" borderId="0" xfId="0" applyFont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0" borderId="0" xfId="0" applyNumberFormat="1"/>
    <xf numFmtId="0" fontId="16" fillId="0" borderId="28" xfId="0" applyFont="1" applyBorder="1" applyAlignment="1">
      <alignment horizontal="center"/>
    </xf>
    <xf numFmtId="22" fontId="0" fillId="0" borderId="29" xfId="0" applyNumberFormat="1" applyBorder="1"/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34" borderId="32" xfId="0" applyFill="1" applyBorder="1"/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0" borderId="33" xfId="0" applyFont="1" applyBorder="1"/>
    <xf numFmtId="0" fontId="0" fillId="0" borderId="33" xfId="0" applyBorder="1"/>
    <xf numFmtId="0" fontId="0" fillId="0" borderId="34" xfId="0" applyBorder="1"/>
    <xf numFmtId="164" fontId="0" fillId="0" borderId="28" xfId="0" applyNumberFormat="1" applyBorder="1"/>
    <xf numFmtId="0" fontId="16" fillId="38" borderId="28" xfId="0" applyFont="1" applyFill="1" applyBorder="1" applyAlignment="1">
      <alignment horizontal="center"/>
    </xf>
    <xf numFmtId="164" fontId="0" fillId="38" borderId="31" xfId="0" applyNumberFormat="1" applyFill="1" applyBorder="1" applyAlignment="1">
      <alignment horizontal="center"/>
    </xf>
    <xf numFmtId="164" fontId="0" fillId="38" borderId="28" xfId="0" applyNumberFormat="1" applyFill="1" applyBorder="1"/>
    <xf numFmtId="164" fontId="0" fillId="38" borderId="28" xfId="0" applyNumberFormat="1" applyFill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16" fillId="38" borderId="34" xfId="0" applyFont="1" applyFill="1" applyBorder="1"/>
    <xf numFmtId="0" fontId="0" fillId="38" borderId="34" xfId="0" applyFill="1" applyBorder="1"/>
    <xf numFmtId="0" fontId="16" fillId="0" borderId="34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0" fontId="0" fillId="42" borderId="24" xfId="0" applyFill="1" applyBorder="1" applyAlignment="1">
      <alignment horizontal="center"/>
    </xf>
    <xf numFmtId="0" fontId="16" fillId="42" borderId="26" xfId="0" applyFont="1" applyFill="1" applyBorder="1"/>
    <xf numFmtId="9" fontId="0" fillId="42" borderId="24" xfId="0" applyNumberFormat="1" applyFill="1" applyBorder="1" applyAlignment="1">
      <alignment horizontal="center"/>
    </xf>
    <xf numFmtId="0" fontId="0" fillId="42" borderId="24" xfId="0" applyFill="1" applyBorder="1"/>
    <xf numFmtId="10" fontId="0" fillId="42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42" borderId="24" xfId="0" applyNumberFormat="1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16" fillId="0" borderId="35" xfId="0" applyFont="1" applyBorder="1" applyAlignment="1">
      <alignment horizontal="center"/>
    </xf>
    <xf numFmtId="22" fontId="0" fillId="0" borderId="36" xfId="0" applyNumberFormat="1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34" borderId="39" xfId="0" applyFill="1" applyBorder="1"/>
    <xf numFmtId="164" fontId="0" fillId="34" borderId="35" xfId="0" applyNumberFormat="1" applyFill="1" applyBorder="1"/>
    <xf numFmtId="164" fontId="0" fillId="33" borderId="35" xfId="0" applyNumberFormat="1" applyFill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0" fontId="16" fillId="40" borderId="35" xfId="0" applyFont="1" applyFill="1" applyBorder="1" applyAlignment="1">
      <alignment horizontal="center"/>
    </xf>
    <xf numFmtId="22" fontId="0" fillId="40" borderId="36" xfId="0" applyNumberFormat="1" applyFill="1" applyBorder="1"/>
    <xf numFmtId="0" fontId="0" fillId="40" borderId="37" xfId="0" applyFill="1" applyBorder="1" applyAlignment="1">
      <alignment horizontal="center"/>
    </xf>
    <xf numFmtId="164" fontId="0" fillId="40" borderId="38" xfId="0" applyNumberFormat="1" applyFill="1" applyBorder="1" applyAlignment="1">
      <alignment horizontal="center"/>
    </xf>
    <xf numFmtId="0" fontId="0" fillId="40" borderId="39" xfId="0" applyFill="1" applyBorder="1"/>
    <xf numFmtId="164" fontId="0" fillId="40" borderId="35" xfId="0" applyNumberFormat="1" applyFill="1" applyBorder="1"/>
    <xf numFmtId="164" fontId="0" fillId="40" borderId="35" xfId="0" applyNumberFormat="1" applyFill="1" applyBorder="1" applyAlignment="1">
      <alignment horizontal="center"/>
    </xf>
    <xf numFmtId="0" fontId="0" fillId="40" borderId="35" xfId="0" applyFill="1" applyBorder="1" applyAlignment="1">
      <alignment horizontal="center"/>
    </xf>
    <xf numFmtId="0" fontId="0" fillId="33" borderId="40" xfId="0" applyFill="1" applyBorder="1"/>
    <xf numFmtId="0" fontId="16" fillId="40" borderId="40" xfId="0" applyFont="1" applyFill="1" applyBorder="1"/>
    <xf numFmtId="0" fontId="0" fillId="40" borderId="40" xfId="0" applyFill="1" applyBorder="1"/>
    <xf numFmtId="0" fontId="0" fillId="40" borderId="41" xfId="0" applyFill="1" applyBorder="1"/>
    <xf numFmtId="0" fontId="16" fillId="40" borderId="41" xfId="0" applyFont="1" applyFill="1" applyBorder="1"/>
    <xf numFmtId="0" fontId="16" fillId="43" borderId="19" xfId="0" applyFont="1" applyFill="1" applyBorder="1" applyAlignment="1">
      <alignment horizontal="center"/>
    </xf>
    <xf numFmtId="22" fontId="0" fillId="43" borderId="20" xfId="0" applyNumberFormat="1" applyFill="1" applyBorder="1"/>
    <xf numFmtId="0" fontId="0" fillId="43" borderId="21" xfId="0" applyFill="1" applyBorder="1" applyAlignment="1">
      <alignment horizontal="center"/>
    </xf>
    <xf numFmtId="164" fontId="0" fillId="43" borderId="22" xfId="0" applyNumberFormat="1" applyFill="1" applyBorder="1" applyAlignment="1">
      <alignment horizontal="center"/>
    </xf>
    <xf numFmtId="0" fontId="0" fillId="43" borderId="23" xfId="0" applyFill="1" applyBorder="1"/>
    <xf numFmtId="164" fontId="0" fillId="43" borderId="19" xfId="0" applyNumberFormat="1" applyFill="1" applyBorder="1"/>
    <xf numFmtId="164" fontId="0" fillId="43" borderId="19" xfId="0" applyNumberFormat="1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16" fillId="43" borderId="0" xfId="0" applyFont="1" applyFill="1"/>
    <xf numFmtId="0" fontId="0" fillId="43" borderId="0" xfId="0" applyFill="1"/>
    <xf numFmtId="164" fontId="0" fillId="0" borderId="24" xfId="0" applyNumberFormat="1" applyBorder="1" applyAlignment="1">
      <alignment horizontal="center"/>
    </xf>
    <xf numFmtId="164" fontId="0" fillId="38" borderId="24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-1.0703536761200461</c:v>
                </c:pt>
                <c:pt idx="32">
                  <c:v>-1.1284655609220597</c:v>
                </c:pt>
                <c:pt idx="33">
                  <c:v>-1.2888629558238089</c:v>
                </c:pt>
                <c:pt idx="34">
                  <c:v>-1.3090634017368101</c:v>
                </c:pt>
                <c:pt idx="35">
                  <c:v>-1.2824714388738006</c:v>
                </c:pt>
                <c:pt idx="36">
                  <c:v>-1.1772620298321779</c:v>
                </c:pt>
                <c:pt idx="37">
                  <c:v>-1.1363478320974227</c:v>
                </c:pt>
                <c:pt idx="38">
                  <c:v>-1.0612975346268398</c:v>
                </c:pt>
                <c:pt idx="39">
                  <c:v>-0.98404419885279859</c:v>
                </c:pt>
                <c:pt idx="40">
                  <c:v>-0.82157332836710006</c:v>
                </c:pt>
                <c:pt idx="41">
                  <c:v>-0.74025804274713281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0.67415351847317595</c:v>
                </c:pt>
                <c:pt idx="79">
                  <c:v>-0.94769078181236099</c:v>
                </c:pt>
                <c:pt idx="80">
                  <c:v>-1.1079540460399941</c:v>
                </c:pt>
                <c:pt idx="81">
                  <c:v>-1.2436373568391821</c:v>
                </c:pt>
                <c:pt idx="82">
                  <c:v>-1.2919175155220326</c:v>
                </c:pt>
                <c:pt idx="83">
                  <c:v>-1.2766517687097922</c:v>
                </c:pt>
                <c:pt idx="84">
                  <c:v>-1.1880505534453143</c:v>
                </c:pt>
                <c:pt idx="85">
                  <c:v>-1.1457740030641921</c:v>
                </c:pt>
                <c:pt idx="86">
                  <c:v>-1.0727931413912077</c:v>
                </c:pt>
                <c:pt idx="87">
                  <c:v>-1.0039942099461585</c:v>
                </c:pt>
                <c:pt idx="88">
                  <c:v>-0.89868790783995256</c:v>
                </c:pt>
                <c:pt idx="89">
                  <c:v>-0.82284871538981363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-0.85019439441856171</c:v>
                </c:pt>
                <c:pt idx="128">
                  <c:v>-1.1941695697462202</c:v>
                </c:pt>
                <c:pt idx="129">
                  <c:v>-1.3052124036577293</c:v>
                </c:pt>
                <c:pt idx="130">
                  <c:v>-1.3297524679974158</c:v>
                </c:pt>
                <c:pt idx="131">
                  <c:v>-1.321765553401695</c:v>
                </c:pt>
                <c:pt idx="132">
                  <c:v>-1.2023421650363904</c:v>
                </c:pt>
                <c:pt idx="133">
                  <c:v>-1.1686615598267107</c:v>
                </c:pt>
                <c:pt idx="134">
                  <c:v>-1.0559506853636365</c:v>
                </c:pt>
                <c:pt idx="135">
                  <c:v>-0.98018018554644093</c:v>
                </c:pt>
                <c:pt idx="136">
                  <c:v>-0.83391132596928741</c:v>
                </c:pt>
                <c:pt idx="137">
                  <c:v>-0.75785968903590173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-0.7798615923039065</c:v>
                </c:pt>
                <c:pt idx="176">
                  <c:v>-0.90632920877324419</c:v>
                </c:pt>
                <c:pt idx="177">
                  <c:v>-1.0494421339845801</c:v>
                </c:pt>
                <c:pt idx="178">
                  <c:v>-1.271948602932875</c:v>
                </c:pt>
                <c:pt idx="179">
                  <c:v>-1.2643427356540784</c:v>
                </c:pt>
                <c:pt idx="180">
                  <c:v>-1.3042340309396387</c:v>
                </c:pt>
                <c:pt idx="181">
                  <c:v>-1.242759897713938</c:v>
                </c:pt>
                <c:pt idx="182">
                  <c:v>-1.15947603875504</c:v>
                </c:pt>
                <c:pt idx="183">
                  <c:v>-1.1028956611783809</c:v>
                </c:pt>
                <c:pt idx="184">
                  <c:v>-0.99629993012270535</c:v>
                </c:pt>
                <c:pt idx="185">
                  <c:v>-0.92241016764161365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-0.75058205568496028</c:v>
                </c:pt>
                <c:pt idx="224">
                  <c:v>-0.97197826075187566</c:v>
                </c:pt>
                <c:pt idx="225">
                  <c:v>-1.106444255985497</c:v>
                </c:pt>
                <c:pt idx="226">
                  <c:v>-1.293783846655074</c:v>
                </c:pt>
                <c:pt idx="227">
                  <c:v>-1.282252183835852</c:v>
                </c:pt>
                <c:pt idx="228">
                  <c:v>-1.2705642390115557</c:v>
                </c:pt>
                <c:pt idx="229">
                  <c:v>-1.2126303535346477</c:v>
                </c:pt>
                <c:pt idx="230">
                  <c:v>-1.1279582000779116</c:v>
                </c:pt>
                <c:pt idx="231">
                  <c:v>-1.0637975830112181</c:v>
                </c:pt>
                <c:pt idx="232">
                  <c:v>-1.0065863901327465</c:v>
                </c:pt>
                <c:pt idx="233">
                  <c:v>-0.91342263131865886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-0.91598297623516611</c:v>
                </c:pt>
                <c:pt idx="272">
                  <c:v>-1.2015137354702592</c:v>
                </c:pt>
                <c:pt idx="273">
                  <c:v>-1.3465594579643501</c:v>
                </c:pt>
                <c:pt idx="274">
                  <c:v>-1.2754727906011674</c:v>
                </c:pt>
                <c:pt idx="275">
                  <c:v>-1.2588299094843172</c:v>
                </c:pt>
                <c:pt idx="276">
                  <c:v>-1.1764684753478472</c:v>
                </c:pt>
                <c:pt idx="277">
                  <c:v>-1.1185345898709391</c:v>
                </c:pt>
                <c:pt idx="278">
                  <c:v>-1.0386049488392515</c:v>
                </c:pt>
                <c:pt idx="279">
                  <c:v>-0.98180469678177085</c:v>
                </c:pt>
                <c:pt idx="280">
                  <c:v>-0.88323777697640615</c:v>
                </c:pt>
                <c:pt idx="281">
                  <c:v>-0.80299064242852403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-1.0950356062936755</c:v>
                </c:pt>
                <c:pt idx="320">
                  <c:v>-1.1158771404103991</c:v>
                </c:pt>
                <c:pt idx="321">
                  <c:v>-1.2720282710557118</c:v>
                </c:pt>
                <c:pt idx="322">
                  <c:v>-1.2711924415394633</c:v>
                </c:pt>
                <c:pt idx="323">
                  <c:v>-1.2550450454546564</c:v>
                </c:pt>
                <c:pt idx="324">
                  <c:v>-1.1640265311495832</c:v>
                </c:pt>
                <c:pt idx="325">
                  <c:v>-1.1161093096844401</c:v>
                </c:pt>
                <c:pt idx="326">
                  <c:v>-1.0400811188614441</c:v>
                </c:pt>
                <c:pt idx="327">
                  <c:v>-0.97338196841277203</c:v>
                </c:pt>
                <c:pt idx="328">
                  <c:v>-0.89519316297596951</c:v>
                </c:pt>
                <c:pt idx="329">
                  <c:v>-0.80202940416188184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1.8371882390233649</c:v>
                </c:pt>
                <c:pt idx="32">
                  <c:v>1.8338988870534396</c:v>
                </c:pt>
                <c:pt idx="33">
                  <c:v>1.8248197892288123</c:v>
                </c:pt>
                <c:pt idx="34">
                  <c:v>1.8236763677620385</c:v>
                </c:pt>
                <c:pt idx="35">
                  <c:v>1.8251815732071144</c:v>
                </c:pt>
                <c:pt idx="36">
                  <c:v>1.8311368227755085</c:v>
                </c:pt>
                <c:pt idx="37">
                  <c:v>1.8334527207604943</c:v>
                </c:pt>
                <c:pt idx="38">
                  <c:v>1.8377008508059993</c:v>
                </c:pt>
                <c:pt idx="39">
                  <c:v>1.8420736811328315</c:v>
                </c:pt>
                <c:pt idx="40">
                  <c:v>1.8512701454999467</c:v>
                </c:pt>
                <c:pt idx="41">
                  <c:v>1.8558728975161713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3.1667411269636334</c:v>
                </c:pt>
                <c:pt idx="79">
                  <c:v>1.7480480390216215</c:v>
                </c:pt>
                <c:pt idx="80">
                  <c:v>1.7389765334993024</c:v>
                </c:pt>
                <c:pt idx="81">
                  <c:v>1.731296346095575</c:v>
                </c:pt>
                <c:pt idx="82">
                  <c:v>1.7285635069248475</c:v>
                </c:pt>
                <c:pt idx="83">
                  <c:v>1.7294276058010121</c:v>
                </c:pt>
                <c:pt idx="84">
                  <c:v>1.7344427689291899</c:v>
                </c:pt>
                <c:pt idx="85">
                  <c:v>1.736835781214914</c:v>
                </c:pt>
                <c:pt idx="86">
                  <c:v>1.7409667733850827</c:v>
                </c:pt>
                <c:pt idx="87">
                  <c:v>1.744861052523482</c:v>
                </c:pt>
                <c:pt idx="88">
                  <c:v>1.7508217866049651</c:v>
                </c:pt>
                <c:pt idx="89">
                  <c:v>1.7551145710832801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1.7938490507253821</c:v>
                </c:pt>
                <c:pt idx="128">
                  <c:v>1.7743787577823069</c:v>
                </c:pt>
                <c:pt idx="129">
                  <c:v>1.7680933143533537</c:v>
                </c:pt>
                <c:pt idx="130">
                  <c:v>1.7667042541077109</c:v>
                </c:pt>
                <c:pt idx="131">
                  <c:v>1.7671563436131292</c:v>
                </c:pt>
                <c:pt idx="132">
                  <c:v>1.7739161580489011</c:v>
                </c:pt>
                <c:pt idx="133">
                  <c:v>1.7758226074003922</c:v>
                </c:pt>
                <c:pt idx="134">
                  <c:v>1.7822024682190569</c:v>
                </c:pt>
                <c:pt idx="135">
                  <c:v>1.7864913644351248</c:v>
                </c:pt>
                <c:pt idx="136">
                  <c:v>1.7947707338451522</c:v>
                </c:pt>
                <c:pt idx="137">
                  <c:v>1.7990755434828911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1.7406956950919039</c:v>
                </c:pt>
                <c:pt idx="176">
                  <c:v>1.7335371507634509</c:v>
                </c:pt>
                <c:pt idx="177">
                  <c:v>1.7254364191477147</c:v>
                </c:pt>
                <c:pt idx="178">
                  <c:v>1.7128417133581888</c:v>
                </c:pt>
                <c:pt idx="179">
                  <c:v>1.7132722341475544</c:v>
                </c:pt>
                <c:pt idx="180">
                  <c:v>1.711014236301202</c:v>
                </c:pt>
                <c:pt idx="181">
                  <c:v>1.7144939042196381</c:v>
                </c:pt>
                <c:pt idx="182">
                  <c:v>1.7192080849154248</c:v>
                </c:pt>
                <c:pt idx="183">
                  <c:v>1.7224107477971222</c:v>
                </c:pt>
                <c:pt idx="184">
                  <c:v>1.7284444684229154</c:v>
                </c:pt>
                <c:pt idx="185">
                  <c:v>1.732626907808644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1.7566649843753677</c:v>
                </c:pt>
                <c:pt idx="224">
                  <c:v>1.7441331237112023</c:v>
                </c:pt>
                <c:pt idx="225">
                  <c:v>1.7365218409621295</c:v>
                </c:pt>
                <c:pt idx="226">
                  <c:v>1.7259177131883798</c:v>
                </c:pt>
                <c:pt idx="227">
                  <c:v>1.7265704488196567</c:v>
                </c:pt>
                <c:pt idx="228">
                  <c:v>1.7272320306021638</c:v>
                </c:pt>
                <c:pt idx="229">
                  <c:v>1.7305113071385927</c:v>
                </c:pt>
                <c:pt idx="230">
                  <c:v>1.7353040705418041</c:v>
                </c:pt>
                <c:pt idx="231">
                  <c:v>1.7389358035833151</c:v>
                </c:pt>
                <c:pt idx="232">
                  <c:v>1.7421741729915303</c:v>
                </c:pt>
                <c:pt idx="233">
                  <c:v>1.7474475933017617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1.8472092097794524</c:v>
                </c:pt>
                <c:pt idx="272">
                  <c:v>1.8310470913321826</c:v>
                </c:pt>
                <c:pt idx="273">
                  <c:v>1.8228369560966682</c:v>
                </c:pt>
                <c:pt idx="274">
                  <c:v>1.8268607297209991</c:v>
                </c:pt>
                <c:pt idx="275">
                  <c:v>1.8278027795955381</c:v>
                </c:pt>
                <c:pt idx="276">
                  <c:v>1.8324647475655267</c:v>
                </c:pt>
                <c:pt idx="277">
                  <c:v>1.8357440241019556</c:v>
                </c:pt>
                <c:pt idx="278">
                  <c:v>1.8402683434056359</c:v>
                </c:pt>
                <c:pt idx="279">
                  <c:v>1.8434834520126633</c:v>
                </c:pt>
                <c:pt idx="280">
                  <c:v>1.8490627116242875</c:v>
                </c:pt>
                <c:pt idx="281">
                  <c:v>1.8536050022590778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1.8381565582472668</c:v>
                </c:pt>
                <c:pt idx="320">
                  <c:v>1.8369768487689617</c:v>
                </c:pt>
                <c:pt idx="321">
                  <c:v>1.8281381055248875</c:v>
                </c:pt>
                <c:pt idx="322">
                  <c:v>1.8281854166295806</c:v>
                </c:pt>
                <c:pt idx="323">
                  <c:v>1.8290994201815511</c:v>
                </c:pt>
                <c:pt idx="324">
                  <c:v>1.8342514115573096</c:v>
                </c:pt>
                <c:pt idx="325">
                  <c:v>1.8369637071119405</c:v>
                </c:pt>
                <c:pt idx="326">
                  <c:v>1.8412671896113553</c:v>
                </c:pt>
                <c:pt idx="327">
                  <c:v>1.8450426132216577</c:v>
                </c:pt>
                <c:pt idx="328">
                  <c:v>1.8494683946614767</c:v>
                </c:pt>
                <c:pt idx="329">
                  <c:v>1.8547418149717081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4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4"/>
          <c:order val="5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-1.0703536761200461</c:v>
                </c:pt>
                <c:pt idx="32">
                  <c:v>-1.1284655609220597</c:v>
                </c:pt>
                <c:pt idx="33">
                  <c:v>-1.2888629558238089</c:v>
                </c:pt>
                <c:pt idx="34">
                  <c:v>-1.3090634017368101</c:v>
                </c:pt>
                <c:pt idx="35">
                  <c:v>-1.2824714388738006</c:v>
                </c:pt>
                <c:pt idx="36">
                  <c:v>-1.1772620298321779</c:v>
                </c:pt>
                <c:pt idx="37">
                  <c:v>-1.1363478320974227</c:v>
                </c:pt>
                <c:pt idx="38">
                  <c:v>-1.0612975346268398</c:v>
                </c:pt>
                <c:pt idx="39">
                  <c:v>-0.98404419885279859</c:v>
                </c:pt>
                <c:pt idx="40">
                  <c:v>-0.82157332836710006</c:v>
                </c:pt>
                <c:pt idx="41">
                  <c:v>-0.74025804274713281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0.67415351847317595</c:v>
                </c:pt>
                <c:pt idx="79">
                  <c:v>-0.94769078181236099</c:v>
                </c:pt>
                <c:pt idx="80">
                  <c:v>-1.1079540460399941</c:v>
                </c:pt>
                <c:pt idx="81">
                  <c:v>-1.2436373568391821</c:v>
                </c:pt>
                <c:pt idx="82">
                  <c:v>-1.2919175155220326</c:v>
                </c:pt>
                <c:pt idx="83">
                  <c:v>-1.2766517687097922</c:v>
                </c:pt>
                <c:pt idx="84">
                  <c:v>-1.1880505534453143</c:v>
                </c:pt>
                <c:pt idx="85">
                  <c:v>-1.1457740030641921</c:v>
                </c:pt>
                <c:pt idx="86">
                  <c:v>-1.0727931413912077</c:v>
                </c:pt>
                <c:pt idx="87">
                  <c:v>-1.0039942099461585</c:v>
                </c:pt>
                <c:pt idx="88">
                  <c:v>-0.89868790783995256</c:v>
                </c:pt>
                <c:pt idx="89">
                  <c:v>-0.82284871538981363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-0.85019439441856171</c:v>
                </c:pt>
                <c:pt idx="128">
                  <c:v>-1.1941695697462202</c:v>
                </c:pt>
                <c:pt idx="129">
                  <c:v>-1.3052124036577293</c:v>
                </c:pt>
                <c:pt idx="130">
                  <c:v>-1.3297524679974158</c:v>
                </c:pt>
                <c:pt idx="131">
                  <c:v>-1.321765553401695</c:v>
                </c:pt>
                <c:pt idx="132">
                  <c:v>-1.2023421650363904</c:v>
                </c:pt>
                <c:pt idx="133">
                  <c:v>-1.1686615598267107</c:v>
                </c:pt>
                <c:pt idx="134">
                  <c:v>-1.0559506853636365</c:v>
                </c:pt>
                <c:pt idx="135">
                  <c:v>-0.98018018554644093</c:v>
                </c:pt>
                <c:pt idx="136">
                  <c:v>-0.83391132596928741</c:v>
                </c:pt>
                <c:pt idx="137">
                  <c:v>-0.75785968903590173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-0.7798615923039065</c:v>
                </c:pt>
                <c:pt idx="176">
                  <c:v>-0.90632920877324419</c:v>
                </c:pt>
                <c:pt idx="177">
                  <c:v>-1.0494421339845801</c:v>
                </c:pt>
                <c:pt idx="178">
                  <c:v>-1.271948602932875</c:v>
                </c:pt>
                <c:pt idx="179">
                  <c:v>-1.2643427356540784</c:v>
                </c:pt>
                <c:pt idx="180">
                  <c:v>-1.3042340309396387</c:v>
                </c:pt>
                <c:pt idx="181">
                  <c:v>-1.242759897713938</c:v>
                </c:pt>
                <c:pt idx="182">
                  <c:v>-1.15947603875504</c:v>
                </c:pt>
                <c:pt idx="183">
                  <c:v>-1.1028956611783809</c:v>
                </c:pt>
                <c:pt idx="184">
                  <c:v>-0.99629993012270535</c:v>
                </c:pt>
                <c:pt idx="185">
                  <c:v>-0.92241016764161365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-0.75058205568496028</c:v>
                </c:pt>
                <c:pt idx="224">
                  <c:v>-0.97197826075187566</c:v>
                </c:pt>
                <c:pt idx="225">
                  <c:v>-1.106444255985497</c:v>
                </c:pt>
                <c:pt idx="226">
                  <c:v>-1.293783846655074</c:v>
                </c:pt>
                <c:pt idx="227">
                  <c:v>-1.282252183835852</c:v>
                </c:pt>
                <c:pt idx="228">
                  <c:v>-1.2705642390115557</c:v>
                </c:pt>
                <c:pt idx="229">
                  <c:v>-1.2126303535346477</c:v>
                </c:pt>
                <c:pt idx="230">
                  <c:v>-1.1279582000779116</c:v>
                </c:pt>
                <c:pt idx="231">
                  <c:v>-1.0637975830112181</c:v>
                </c:pt>
                <c:pt idx="232">
                  <c:v>-1.0065863901327465</c:v>
                </c:pt>
                <c:pt idx="233">
                  <c:v>-0.91342263131865886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-0.91598297623516611</c:v>
                </c:pt>
                <c:pt idx="272">
                  <c:v>-1.2015137354702592</c:v>
                </c:pt>
                <c:pt idx="273">
                  <c:v>-1.3465594579643501</c:v>
                </c:pt>
                <c:pt idx="274">
                  <c:v>-1.2754727906011674</c:v>
                </c:pt>
                <c:pt idx="275">
                  <c:v>-1.2588299094843172</c:v>
                </c:pt>
                <c:pt idx="276">
                  <c:v>-1.1764684753478472</c:v>
                </c:pt>
                <c:pt idx="277">
                  <c:v>-1.1185345898709391</c:v>
                </c:pt>
                <c:pt idx="278">
                  <c:v>-1.0386049488392515</c:v>
                </c:pt>
                <c:pt idx="279">
                  <c:v>-0.98180469678177085</c:v>
                </c:pt>
                <c:pt idx="280">
                  <c:v>-0.88323777697640615</c:v>
                </c:pt>
                <c:pt idx="281">
                  <c:v>-0.80299064242852403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-1.0950356062936755</c:v>
                </c:pt>
                <c:pt idx="320">
                  <c:v>-1.1158771404103991</c:v>
                </c:pt>
                <c:pt idx="321">
                  <c:v>-1.2720282710557118</c:v>
                </c:pt>
                <c:pt idx="322">
                  <c:v>-1.2711924415394633</c:v>
                </c:pt>
                <c:pt idx="323">
                  <c:v>-1.2550450454546564</c:v>
                </c:pt>
                <c:pt idx="324">
                  <c:v>-1.1640265311495832</c:v>
                </c:pt>
                <c:pt idx="325">
                  <c:v>-1.1161093096844401</c:v>
                </c:pt>
                <c:pt idx="326">
                  <c:v>-1.0400811188614441</c:v>
                </c:pt>
                <c:pt idx="327">
                  <c:v>-0.97338196841277203</c:v>
                </c:pt>
                <c:pt idx="328">
                  <c:v>-0.89519316297596951</c:v>
                </c:pt>
                <c:pt idx="329">
                  <c:v>-0.80202940416188184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6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1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2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3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4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1.8371882390233649</c:v>
                </c:pt>
                <c:pt idx="32">
                  <c:v>1.8338988870534396</c:v>
                </c:pt>
                <c:pt idx="33">
                  <c:v>1.8248197892288123</c:v>
                </c:pt>
                <c:pt idx="34">
                  <c:v>1.8236763677620385</c:v>
                </c:pt>
                <c:pt idx="35">
                  <c:v>1.8251815732071144</c:v>
                </c:pt>
                <c:pt idx="36">
                  <c:v>1.8311368227755085</c:v>
                </c:pt>
                <c:pt idx="37">
                  <c:v>1.8334527207604943</c:v>
                </c:pt>
                <c:pt idx="38">
                  <c:v>1.8377008508059993</c:v>
                </c:pt>
                <c:pt idx="39">
                  <c:v>1.8420736811328315</c:v>
                </c:pt>
                <c:pt idx="40">
                  <c:v>1.8512701454999467</c:v>
                </c:pt>
                <c:pt idx="41">
                  <c:v>1.8558728975161713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3.1667411269636334</c:v>
                </c:pt>
                <c:pt idx="79">
                  <c:v>1.7480480390216215</c:v>
                </c:pt>
                <c:pt idx="80">
                  <c:v>1.7389765334993024</c:v>
                </c:pt>
                <c:pt idx="81">
                  <c:v>1.731296346095575</c:v>
                </c:pt>
                <c:pt idx="82">
                  <c:v>1.7285635069248475</c:v>
                </c:pt>
                <c:pt idx="83">
                  <c:v>1.7294276058010121</c:v>
                </c:pt>
                <c:pt idx="84">
                  <c:v>1.7344427689291899</c:v>
                </c:pt>
                <c:pt idx="85">
                  <c:v>1.736835781214914</c:v>
                </c:pt>
                <c:pt idx="86">
                  <c:v>1.7409667733850827</c:v>
                </c:pt>
                <c:pt idx="87">
                  <c:v>1.744861052523482</c:v>
                </c:pt>
                <c:pt idx="88">
                  <c:v>1.7508217866049651</c:v>
                </c:pt>
                <c:pt idx="89">
                  <c:v>1.7551145710832801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1.7938490507253821</c:v>
                </c:pt>
                <c:pt idx="128">
                  <c:v>1.7743787577823069</c:v>
                </c:pt>
                <c:pt idx="129">
                  <c:v>1.7680933143533537</c:v>
                </c:pt>
                <c:pt idx="130">
                  <c:v>1.7667042541077109</c:v>
                </c:pt>
                <c:pt idx="131">
                  <c:v>1.7671563436131292</c:v>
                </c:pt>
                <c:pt idx="132">
                  <c:v>1.7739161580489011</c:v>
                </c:pt>
                <c:pt idx="133">
                  <c:v>1.7758226074003922</c:v>
                </c:pt>
                <c:pt idx="134">
                  <c:v>1.7822024682190569</c:v>
                </c:pt>
                <c:pt idx="135">
                  <c:v>1.7864913644351248</c:v>
                </c:pt>
                <c:pt idx="136">
                  <c:v>1.7947707338451522</c:v>
                </c:pt>
                <c:pt idx="137">
                  <c:v>1.7990755434828911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1.7406956950919039</c:v>
                </c:pt>
                <c:pt idx="176">
                  <c:v>1.7335371507634509</c:v>
                </c:pt>
                <c:pt idx="177">
                  <c:v>1.7254364191477147</c:v>
                </c:pt>
                <c:pt idx="178">
                  <c:v>1.7128417133581888</c:v>
                </c:pt>
                <c:pt idx="179">
                  <c:v>1.7132722341475544</c:v>
                </c:pt>
                <c:pt idx="180">
                  <c:v>1.711014236301202</c:v>
                </c:pt>
                <c:pt idx="181">
                  <c:v>1.7144939042196381</c:v>
                </c:pt>
                <c:pt idx="182">
                  <c:v>1.7192080849154248</c:v>
                </c:pt>
                <c:pt idx="183">
                  <c:v>1.7224107477971222</c:v>
                </c:pt>
                <c:pt idx="184">
                  <c:v>1.7284444684229154</c:v>
                </c:pt>
                <c:pt idx="185">
                  <c:v>1.732626907808644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1.7566649843753677</c:v>
                </c:pt>
                <c:pt idx="224">
                  <c:v>1.7441331237112023</c:v>
                </c:pt>
                <c:pt idx="225">
                  <c:v>1.7365218409621295</c:v>
                </c:pt>
                <c:pt idx="226">
                  <c:v>1.7259177131883798</c:v>
                </c:pt>
                <c:pt idx="227">
                  <c:v>1.7265704488196567</c:v>
                </c:pt>
                <c:pt idx="228">
                  <c:v>1.7272320306021638</c:v>
                </c:pt>
                <c:pt idx="229">
                  <c:v>1.7305113071385927</c:v>
                </c:pt>
                <c:pt idx="230">
                  <c:v>1.7353040705418041</c:v>
                </c:pt>
                <c:pt idx="231">
                  <c:v>1.7389358035833151</c:v>
                </c:pt>
                <c:pt idx="232">
                  <c:v>1.7421741729915303</c:v>
                </c:pt>
                <c:pt idx="233">
                  <c:v>1.7474475933017617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1.8472092097794524</c:v>
                </c:pt>
                <c:pt idx="272">
                  <c:v>1.8310470913321826</c:v>
                </c:pt>
                <c:pt idx="273">
                  <c:v>1.8228369560966682</c:v>
                </c:pt>
                <c:pt idx="274">
                  <c:v>1.8268607297209991</c:v>
                </c:pt>
                <c:pt idx="275">
                  <c:v>1.8278027795955381</c:v>
                </c:pt>
                <c:pt idx="276">
                  <c:v>1.8324647475655267</c:v>
                </c:pt>
                <c:pt idx="277">
                  <c:v>1.8357440241019556</c:v>
                </c:pt>
                <c:pt idx="278">
                  <c:v>1.8402683434056359</c:v>
                </c:pt>
                <c:pt idx="279">
                  <c:v>1.8434834520126633</c:v>
                </c:pt>
                <c:pt idx="280">
                  <c:v>1.8490627116242875</c:v>
                </c:pt>
                <c:pt idx="281">
                  <c:v>1.8536050022590778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1.8381565582472668</c:v>
                </c:pt>
                <c:pt idx="320">
                  <c:v>1.8369768487689617</c:v>
                </c:pt>
                <c:pt idx="321">
                  <c:v>1.8281381055248875</c:v>
                </c:pt>
                <c:pt idx="322">
                  <c:v>1.8281854166295806</c:v>
                </c:pt>
                <c:pt idx="323">
                  <c:v>1.8290994201815511</c:v>
                </c:pt>
                <c:pt idx="324">
                  <c:v>1.8342514115573096</c:v>
                </c:pt>
                <c:pt idx="325">
                  <c:v>1.8369637071119405</c:v>
                </c:pt>
                <c:pt idx="326">
                  <c:v>1.8412671896113553</c:v>
                </c:pt>
                <c:pt idx="327">
                  <c:v>1.8450426132216577</c:v>
                </c:pt>
                <c:pt idx="328">
                  <c:v>1.8494683946614767</c:v>
                </c:pt>
                <c:pt idx="329">
                  <c:v>1.8547418149717081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0.16284768735373331</c:v>
                </c:pt>
                <c:pt idx="13">
                  <c:v>0.27199274887502745</c:v>
                </c:pt>
                <c:pt idx="14">
                  <c:v>0.39284758431010564</c:v>
                </c:pt>
                <c:pt idx="15">
                  <c:v>0.56655139425855394</c:v>
                </c:pt>
                <c:pt idx="16">
                  <c:v>0.54486812511013194</c:v>
                </c:pt>
                <c:pt idx="17">
                  <c:v>0.63525276856007262</c:v>
                </c:pt>
                <c:pt idx="18">
                  <c:v>0.70846583100168514</c:v>
                </c:pt>
                <c:pt idx="19">
                  <c:v>0.69654600890870944</c:v>
                </c:pt>
                <c:pt idx="20">
                  <c:v>0.69670012915926938</c:v>
                </c:pt>
                <c:pt idx="21">
                  <c:v>0.68687433446452917</c:v>
                </c:pt>
                <c:pt idx="22">
                  <c:v>0.75645093600032765</c:v>
                </c:pt>
                <c:pt idx="23">
                  <c:v>0.79494934196475653</c:v>
                </c:pt>
                <c:pt idx="24">
                  <c:v>0.83786892776700606</c:v>
                </c:pt>
                <c:pt idx="25">
                  <c:v>0.83797071697309833</c:v>
                </c:pt>
                <c:pt idx="26">
                  <c:v>0.84523342526923917</c:v>
                </c:pt>
                <c:pt idx="27">
                  <c:v>0.8452709680635403</c:v>
                </c:pt>
                <c:pt idx="28">
                  <c:v>0.81989201838468251</c:v>
                </c:pt>
                <c:pt idx="29">
                  <c:v>0.77147383417372373</c:v>
                </c:pt>
                <c:pt idx="30">
                  <c:v>0.12794321940180886</c:v>
                </c:pt>
                <c:pt idx="31">
                  <c:v>-1.0703536761200461</c:v>
                </c:pt>
                <c:pt idx="32">
                  <c:v>-1.1284655609220597</c:v>
                </c:pt>
                <c:pt idx="33">
                  <c:v>-1.2888629558238089</c:v>
                </c:pt>
                <c:pt idx="34">
                  <c:v>-1.3090634017368101</c:v>
                </c:pt>
                <c:pt idx="35">
                  <c:v>-1.2824714388738006</c:v>
                </c:pt>
                <c:pt idx="36">
                  <c:v>-1.1772620298321779</c:v>
                </c:pt>
                <c:pt idx="37">
                  <c:v>-1.1363478320974227</c:v>
                </c:pt>
                <c:pt idx="38">
                  <c:v>-1.0612975346268398</c:v>
                </c:pt>
                <c:pt idx="39">
                  <c:v>-0.98404419885279859</c:v>
                </c:pt>
                <c:pt idx="40">
                  <c:v>-0.82157332836710006</c:v>
                </c:pt>
                <c:pt idx="41">
                  <c:v>-0.74025804274713281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9.807699922676183E-2</c:v>
                </c:pt>
                <c:pt idx="61">
                  <c:v>0.21164918982045366</c:v>
                </c:pt>
                <c:pt idx="62">
                  <c:v>0.25804669445616368</c:v>
                </c:pt>
                <c:pt idx="63">
                  <c:v>0.32205493310275868</c:v>
                </c:pt>
                <c:pt idx="64">
                  <c:v>0.37704095442741808</c:v>
                </c:pt>
                <c:pt idx="65">
                  <c:v>0.45544112704690976</c:v>
                </c:pt>
                <c:pt idx="66">
                  <c:v>0.74300071763266617</c:v>
                </c:pt>
                <c:pt idx="67">
                  <c:v>0.76154045541949389</c:v>
                </c:pt>
                <c:pt idx="68">
                  <c:v>0.89232199747379937</c:v>
                </c:pt>
                <c:pt idx="69">
                  <c:v>0.91835863572017851</c:v>
                </c:pt>
                <c:pt idx="70">
                  <c:v>0.89052638091080671</c:v>
                </c:pt>
                <c:pt idx="71">
                  <c:v>0.89064554876184188</c:v>
                </c:pt>
                <c:pt idx="72">
                  <c:v>0.76853503760710407</c:v>
                </c:pt>
                <c:pt idx="73">
                  <c:v>0.76865420545813945</c:v>
                </c:pt>
                <c:pt idx="74">
                  <c:v>0.62866447468763054</c:v>
                </c:pt>
                <c:pt idx="75">
                  <c:v>0.60542623582813049</c:v>
                </c:pt>
                <c:pt idx="76">
                  <c:v>0.9230418823644706</c:v>
                </c:pt>
                <c:pt idx="77">
                  <c:v>0.81282101158209574</c:v>
                </c:pt>
                <c:pt idx="78">
                  <c:v>0.67415351847317595</c:v>
                </c:pt>
                <c:pt idx="79">
                  <c:v>-0.94769078181236099</c:v>
                </c:pt>
                <c:pt idx="80">
                  <c:v>-1.1079540460399941</c:v>
                </c:pt>
                <c:pt idx="81">
                  <c:v>-1.2436373568391821</c:v>
                </c:pt>
                <c:pt idx="82">
                  <c:v>-1.2919175155220326</c:v>
                </c:pt>
                <c:pt idx="83">
                  <c:v>-1.2766517687097922</c:v>
                </c:pt>
                <c:pt idx="84">
                  <c:v>-1.1880505534453143</c:v>
                </c:pt>
                <c:pt idx="85">
                  <c:v>-1.1457740030641921</c:v>
                </c:pt>
                <c:pt idx="86">
                  <c:v>-1.0727931413912077</c:v>
                </c:pt>
                <c:pt idx="87">
                  <c:v>-1.0039942099461585</c:v>
                </c:pt>
                <c:pt idx="88">
                  <c:v>-0.89868790783995256</c:v>
                </c:pt>
                <c:pt idx="89">
                  <c:v>-0.82284871538981363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0.17938438455680669</c:v>
                </c:pt>
                <c:pt idx="109">
                  <c:v>0.33583413103884258</c:v>
                </c:pt>
                <c:pt idx="110">
                  <c:v>0.48870546105614732</c:v>
                </c:pt>
                <c:pt idx="111">
                  <c:v>0.46864405050963387</c:v>
                </c:pt>
                <c:pt idx="112">
                  <c:v>0.69678679351753514</c:v>
                </c:pt>
                <c:pt idx="113">
                  <c:v>0.74184312242577111</c:v>
                </c:pt>
                <c:pt idx="114">
                  <c:v>0.5575548379372971</c:v>
                </c:pt>
                <c:pt idx="115">
                  <c:v>0.56631796344110996</c:v>
                </c:pt>
                <c:pt idx="116">
                  <c:v>0.60391994355754708</c:v>
                </c:pt>
                <c:pt idx="117">
                  <c:v>0.58114860502280596</c:v>
                </c:pt>
                <c:pt idx="118">
                  <c:v>0.5986462326732922</c:v>
                </c:pt>
                <c:pt idx="119">
                  <c:v>0.68533389469650585</c:v>
                </c:pt>
                <c:pt idx="120">
                  <c:v>0.59733192511432021</c:v>
                </c:pt>
                <c:pt idx="121">
                  <c:v>0.65496290350972886</c:v>
                </c:pt>
                <c:pt idx="122">
                  <c:v>0.80324308839678937</c:v>
                </c:pt>
                <c:pt idx="123">
                  <c:v>0.85046761068648924</c:v>
                </c:pt>
                <c:pt idx="124">
                  <c:v>0.8564269639996096</c:v>
                </c:pt>
                <c:pt idx="125">
                  <c:v>0.89797903578922944</c:v>
                </c:pt>
                <c:pt idx="126">
                  <c:v>0.8354690520705379</c:v>
                </c:pt>
                <c:pt idx="127">
                  <c:v>-0.85019439441856171</c:v>
                </c:pt>
                <c:pt idx="128">
                  <c:v>-1.1941695697462202</c:v>
                </c:pt>
                <c:pt idx="129">
                  <c:v>-1.3052124036577293</c:v>
                </c:pt>
                <c:pt idx="130">
                  <c:v>-1.3297524679974158</c:v>
                </c:pt>
                <c:pt idx="131">
                  <c:v>-1.321765553401695</c:v>
                </c:pt>
                <c:pt idx="132">
                  <c:v>-1.2023421650363904</c:v>
                </c:pt>
                <c:pt idx="133">
                  <c:v>-1.1686615598267107</c:v>
                </c:pt>
                <c:pt idx="134">
                  <c:v>-1.0559506853636365</c:v>
                </c:pt>
                <c:pt idx="135">
                  <c:v>-0.98018018554644093</c:v>
                </c:pt>
                <c:pt idx="136">
                  <c:v>-0.83391132596928741</c:v>
                </c:pt>
                <c:pt idx="137">
                  <c:v>-0.75785968903590173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0.11229342336544945</c:v>
                </c:pt>
                <c:pt idx="157">
                  <c:v>0.23472490228916618</c:v>
                </c:pt>
                <c:pt idx="158">
                  <c:v>0.41624101106151545</c:v>
                </c:pt>
                <c:pt idx="159">
                  <c:v>0.55013447748003197</c:v>
                </c:pt>
                <c:pt idx="160">
                  <c:v>0.54490912139890202</c:v>
                </c:pt>
                <c:pt idx="161">
                  <c:v>0.59272899844060123</c:v>
                </c:pt>
                <c:pt idx="162">
                  <c:v>0.57622337566737036</c:v>
                </c:pt>
                <c:pt idx="163">
                  <c:v>0.57779378490351874</c:v>
                </c:pt>
                <c:pt idx="164">
                  <c:v>0.69858022949577581</c:v>
                </c:pt>
                <c:pt idx="165">
                  <c:v>0.69860678415515942</c:v>
                </c:pt>
                <c:pt idx="166">
                  <c:v>0.83319291826635644</c:v>
                </c:pt>
                <c:pt idx="167">
                  <c:v>0.83321947292574006</c:v>
                </c:pt>
                <c:pt idx="168">
                  <c:v>0.85891372868522231</c:v>
                </c:pt>
                <c:pt idx="169">
                  <c:v>0.85894028334460626</c:v>
                </c:pt>
                <c:pt idx="170">
                  <c:v>0.89959641219585573</c:v>
                </c:pt>
                <c:pt idx="171">
                  <c:v>0.89962296685523935</c:v>
                </c:pt>
                <c:pt idx="172">
                  <c:v>0.7418471262568036</c:v>
                </c:pt>
                <c:pt idx="173">
                  <c:v>0.73832130747665758</c:v>
                </c:pt>
                <c:pt idx="174">
                  <c:v>0.33410967573602868</c:v>
                </c:pt>
                <c:pt idx="175">
                  <c:v>-0.7798615923039065</c:v>
                </c:pt>
                <c:pt idx="176">
                  <c:v>-0.90632920877324419</c:v>
                </c:pt>
                <c:pt idx="177">
                  <c:v>-1.0494421339845801</c:v>
                </c:pt>
                <c:pt idx="178">
                  <c:v>-1.271948602932875</c:v>
                </c:pt>
                <c:pt idx="179">
                  <c:v>-1.2643427356540784</c:v>
                </c:pt>
                <c:pt idx="180">
                  <c:v>-1.3042340309396387</c:v>
                </c:pt>
                <c:pt idx="181">
                  <c:v>-1.242759897713938</c:v>
                </c:pt>
                <c:pt idx="182">
                  <c:v>-1.15947603875504</c:v>
                </c:pt>
                <c:pt idx="183">
                  <c:v>-1.1028956611783809</c:v>
                </c:pt>
                <c:pt idx="184">
                  <c:v>-0.99629993012270535</c:v>
                </c:pt>
                <c:pt idx="185">
                  <c:v>-0.92241016764161365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0.15265230270028379</c:v>
                </c:pt>
                <c:pt idx="205">
                  <c:v>0.23697056182101034</c:v>
                </c:pt>
                <c:pt idx="206">
                  <c:v>0.28393014060171473</c:v>
                </c:pt>
                <c:pt idx="207">
                  <c:v>0.40667535366811541</c:v>
                </c:pt>
                <c:pt idx="208">
                  <c:v>0.46402925548984192</c:v>
                </c:pt>
                <c:pt idx="209">
                  <c:v>0.61891989482061893</c:v>
                </c:pt>
                <c:pt idx="210">
                  <c:v>0.68008248264704907</c:v>
                </c:pt>
                <c:pt idx="211">
                  <c:v>0.72494525039678126</c:v>
                </c:pt>
                <c:pt idx="212">
                  <c:v>0.73519265356212027</c:v>
                </c:pt>
                <c:pt idx="213">
                  <c:v>0.73522378661105314</c:v>
                </c:pt>
                <c:pt idx="214">
                  <c:v>0.93117299074592219</c:v>
                </c:pt>
                <c:pt idx="215">
                  <c:v>0.93120412379485507</c:v>
                </c:pt>
                <c:pt idx="216">
                  <c:v>0.82892150356487537</c:v>
                </c:pt>
                <c:pt idx="217">
                  <c:v>0.82895263661380825</c:v>
                </c:pt>
                <c:pt idx="218">
                  <c:v>0.72816828140282708</c:v>
                </c:pt>
                <c:pt idx="219">
                  <c:v>0.72819941445175995</c:v>
                </c:pt>
                <c:pt idx="220">
                  <c:v>0.67151396564703503</c:v>
                </c:pt>
                <c:pt idx="221">
                  <c:v>0.70138489482010569</c:v>
                </c:pt>
                <c:pt idx="222">
                  <c:v>0.61186050664022318</c:v>
                </c:pt>
                <c:pt idx="223">
                  <c:v>-0.75058205568496028</c:v>
                </c:pt>
                <c:pt idx="224">
                  <c:v>-0.97197826075187566</c:v>
                </c:pt>
                <c:pt idx="225">
                  <c:v>-1.106444255985497</c:v>
                </c:pt>
                <c:pt idx="226">
                  <c:v>-1.293783846655074</c:v>
                </c:pt>
                <c:pt idx="227">
                  <c:v>-1.282252183835852</c:v>
                </c:pt>
                <c:pt idx="228">
                  <c:v>-1.2705642390115557</c:v>
                </c:pt>
                <c:pt idx="229">
                  <c:v>-1.2126303535346477</c:v>
                </c:pt>
                <c:pt idx="230">
                  <c:v>-1.1279582000779116</c:v>
                </c:pt>
                <c:pt idx="231">
                  <c:v>-1.0637975830112181</c:v>
                </c:pt>
                <c:pt idx="232">
                  <c:v>-1.0065863901327465</c:v>
                </c:pt>
                <c:pt idx="233">
                  <c:v>-0.91342263131865886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0.15254015703567808</c:v>
                </c:pt>
                <c:pt idx="253">
                  <c:v>0.21144945041277535</c:v>
                </c:pt>
                <c:pt idx="254">
                  <c:v>0.29996319269975152</c:v>
                </c:pt>
                <c:pt idx="255">
                  <c:v>0.33724338035256679</c:v>
                </c:pt>
                <c:pt idx="256">
                  <c:v>0.4292801333411409</c:v>
                </c:pt>
                <c:pt idx="257">
                  <c:v>0.48661238389755324</c:v>
                </c:pt>
                <c:pt idx="258">
                  <c:v>0.51222466111087417</c:v>
                </c:pt>
                <c:pt idx="259">
                  <c:v>0.51694265581864651</c:v>
                </c:pt>
                <c:pt idx="260">
                  <c:v>0.58038647001019261</c:v>
                </c:pt>
                <c:pt idx="261">
                  <c:v>0.60385973184171027</c:v>
                </c:pt>
                <c:pt idx="262">
                  <c:v>0.62524543692341539</c:v>
                </c:pt>
                <c:pt idx="263">
                  <c:v>0.67968313846542361</c:v>
                </c:pt>
                <c:pt idx="264">
                  <c:v>0.97804168924119217</c:v>
                </c:pt>
                <c:pt idx="265">
                  <c:v>0.98658910038956782</c:v>
                </c:pt>
                <c:pt idx="266">
                  <c:v>0.93232833265806614</c:v>
                </c:pt>
                <c:pt idx="267">
                  <c:v>0.93237503223146501</c:v>
                </c:pt>
                <c:pt idx="268">
                  <c:v>0.99037540363112253</c:v>
                </c:pt>
                <c:pt idx="269">
                  <c:v>0.97892612495862397</c:v>
                </c:pt>
                <c:pt idx="270">
                  <c:v>0.76593352498023215</c:v>
                </c:pt>
                <c:pt idx="271">
                  <c:v>-0.91598297623516611</c:v>
                </c:pt>
                <c:pt idx="272">
                  <c:v>-1.2015137354702592</c:v>
                </c:pt>
                <c:pt idx="273">
                  <c:v>-1.3465594579643501</c:v>
                </c:pt>
                <c:pt idx="274">
                  <c:v>-1.2754727906011674</c:v>
                </c:pt>
                <c:pt idx="275">
                  <c:v>-1.2588299094843172</c:v>
                </c:pt>
                <c:pt idx="276">
                  <c:v>-1.1764684753478472</c:v>
                </c:pt>
                <c:pt idx="277">
                  <c:v>-1.1185345898709391</c:v>
                </c:pt>
                <c:pt idx="278">
                  <c:v>-1.0386049488392515</c:v>
                </c:pt>
                <c:pt idx="279">
                  <c:v>-0.98180469678177085</c:v>
                </c:pt>
                <c:pt idx="280">
                  <c:v>-0.88323777697640615</c:v>
                </c:pt>
                <c:pt idx="281">
                  <c:v>-0.80299064242852403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0.14826605546990479</c:v>
                </c:pt>
                <c:pt idx="301">
                  <c:v>0.1657193795691804</c:v>
                </c:pt>
                <c:pt idx="302">
                  <c:v>0.29670869203994099</c:v>
                </c:pt>
                <c:pt idx="303">
                  <c:v>0.34446668642011241</c:v>
                </c:pt>
                <c:pt idx="304">
                  <c:v>0.39574250959172208</c:v>
                </c:pt>
                <c:pt idx="305">
                  <c:v>0.43861192746917788</c:v>
                </c:pt>
                <c:pt idx="306">
                  <c:v>0.65698456313883513</c:v>
                </c:pt>
                <c:pt idx="307">
                  <c:v>0.6678022665585126</c:v>
                </c:pt>
                <c:pt idx="308">
                  <c:v>0.82562068601066441</c:v>
                </c:pt>
                <c:pt idx="309">
                  <c:v>0.71107841177536357</c:v>
                </c:pt>
                <c:pt idx="310">
                  <c:v>0.94650054245045012</c:v>
                </c:pt>
                <c:pt idx="311">
                  <c:v>0.92730893546839854</c:v>
                </c:pt>
                <c:pt idx="312">
                  <c:v>0.91387340266105332</c:v>
                </c:pt>
                <c:pt idx="313">
                  <c:v>0.91399505317565177</c:v>
                </c:pt>
                <c:pt idx="314">
                  <c:v>0.89803372697092587</c:v>
                </c:pt>
                <c:pt idx="315">
                  <c:v>0.87216120247761819</c:v>
                </c:pt>
                <c:pt idx="316">
                  <c:v>0.80106010944667605</c:v>
                </c:pt>
                <c:pt idx="317">
                  <c:v>0.80668979370876126</c:v>
                </c:pt>
                <c:pt idx="318">
                  <c:v>0.26937605559704991</c:v>
                </c:pt>
                <c:pt idx="319">
                  <c:v>-1.0950356062936755</c:v>
                </c:pt>
                <c:pt idx="320">
                  <c:v>-1.1158771404103991</c:v>
                </c:pt>
                <c:pt idx="321">
                  <c:v>-1.2720282710557118</c:v>
                </c:pt>
                <c:pt idx="322">
                  <c:v>-1.2711924415394633</c:v>
                </c:pt>
                <c:pt idx="323">
                  <c:v>-1.2550450454546564</c:v>
                </c:pt>
                <c:pt idx="324">
                  <c:v>-1.1640265311495832</c:v>
                </c:pt>
                <c:pt idx="325">
                  <c:v>-1.1161093096844401</c:v>
                </c:pt>
                <c:pt idx="326">
                  <c:v>-1.0400811188614441</c:v>
                </c:pt>
                <c:pt idx="327">
                  <c:v>-0.97338196841277203</c:v>
                </c:pt>
                <c:pt idx="328">
                  <c:v>-0.89519316297596951</c:v>
                </c:pt>
                <c:pt idx="329">
                  <c:v>-0.80202940416188184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2.661202631064453</c:v>
                </c:pt>
                <c:pt idx="13">
                  <c:v>2.8792467677174112</c:v>
                </c:pt>
                <c:pt idx="14">
                  <c:v>3.0697628845892737</c:v>
                </c:pt>
                <c:pt idx="15">
                  <c:v>3.2262437528515284</c:v>
                </c:pt>
                <c:pt idx="16">
                  <c:v>3.1853405617506647</c:v>
                </c:pt>
                <c:pt idx="17">
                  <c:v>3.235232940067533</c:v>
                </c:pt>
                <c:pt idx="18">
                  <c:v>3.201192818754738</c:v>
                </c:pt>
                <c:pt idx="19">
                  <c:v>3.130579004861596</c:v>
                </c:pt>
                <c:pt idx="20">
                  <c:v>3.1746547683644066</c:v>
                </c:pt>
                <c:pt idx="21">
                  <c:v>3.136243237468145</c:v>
                </c:pt>
                <c:pt idx="22">
                  <c:v>3.1956979186540138</c:v>
                </c:pt>
                <c:pt idx="23">
                  <c:v>3.2064982053676458</c:v>
                </c:pt>
                <c:pt idx="24">
                  <c:v>3.1163810481532841</c:v>
                </c:pt>
                <c:pt idx="25">
                  <c:v>3.0591147044432248</c:v>
                </c:pt>
                <c:pt idx="26">
                  <c:v>2.9992328243455399</c:v>
                </c:pt>
                <c:pt idx="27">
                  <c:v>2.9885261158257368</c:v>
                </c:pt>
                <c:pt idx="28">
                  <c:v>3.0068579355769849</c:v>
                </c:pt>
                <c:pt idx="29">
                  <c:v>3.0766602487095214</c:v>
                </c:pt>
                <c:pt idx="30">
                  <c:v>2.8489840817685099</c:v>
                </c:pt>
                <c:pt idx="31">
                  <c:v>1.8371882390233649</c:v>
                </c:pt>
                <c:pt idx="32">
                  <c:v>1.8338988870534396</c:v>
                </c:pt>
                <c:pt idx="33">
                  <c:v>1.8248197892288123</c:v>
                </c:pt>
                <c:pt idx="34">
                  <c:v>1.8236763677620385</c:v>
                </c:pt>
                <c:pt idx="35">
                  <c:v>1.8251815732071144</c:v>
                </c:pt>
                <c:pt idx="36">
                  <c:v>1.8311368227755085</c:v>
                </c:pt>
                <c:pt idx="37">
                  <c:v>1.8334527207604943</c:v>
                </c:pt>
                <c:pt idx="38">
                  <c:v>1.8377008508059993</c:v>
                </c:pt>
                <c:pt idx="39">
                  <c:v>1.8420736811328315</c:v>
                </c:pt>
                <c:pt idx="40">
                  <c:v>1.8512701454999467</c:v>
                </c:pt>
                <c:pt idx="41">
                  <c:v>1.8558728975161713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2.1000609544728128</c:v>
                </c:pt>
                <c:pt idx="61">
                  <c:v>2.4442866386225135</c:v>
                </c:pt>
                <c:pt idx="62">
                  <c:v>2.7990802545602191</c:v>
                </c:pt>
                <c:pt idx="63">
                  <c:v>2.9411467689341388</c:v>
                </c:pt>
                <c:pt idx="64">
                  <c:v>3.1316021631385507</c:v>
                </c:pt>
                <c:pt idx="65">
                  <c:v>3.1880565319678937</c:v>
                </c:pt>
                <c:pt idx="66">
                  <c:v>3.4068319761273327</c:v>
                </c:pt>
                <c:pt idx="67">
                  <c:v>3.3342356164617803</c:v>
                </c:pt>
                <c:pt idx="68">
                  <c:v>3.3256081608554426</c:v>
                </c:pt>
                <c:pt idx="69">
                  <c:v>3.2995049653669053</c:v>
                </c:pt>
                <c:pt idx="70">
                  <c:v>3.3256688606764437</c:v>
                </c:pt>
                <c:pt idx="71">
                  <c:v>3.2792173480811901</c:v>
                </c:pt>
                <c:pt idx="72">
                  <c:v>3.2019657795080554</c:v>
                </c:pt>
                <c:pt idx="73">
                  <c:v>3.1510768189094955</c:v>
                </c:pt>
                <c:pt idx="74">
                  <c:v>3.0110507851831296</c:v>
                </c:pt>
                <c:pt idx="75">
                  <c:v>2.9740218908549285</c:v>
                </c:pt>
                <c:pt idx="76">
                  <c:v>3.2792396310187408</c:v>
                </c:pt>
                <c:pt idx="77">
                  <c:v>3.2565204564126344</c:v>
                </c:pt>
                <c:pt idx="78">
                  <c:v>3.1667411269636334</c:v>
                </c:pt>
                <c:pt idx="79">
                  <c:v>1.7480480390216215</c:v>
                </c:pt>
                <c:pt idx="80">
                  <c:v>1.7389765334993024</c:v>
                </c:pt>
                <c:pt idx="81">
                  <c:v>1.731296346095575</c:v>
                </c:pt>
                <c:pt idx="82">
                  <c:v>1.7285635069248475</c:v>
                </c:pt>
                <c:pt idx="83">
                  <c:v>1.7294276058010121</c:v>
                </c:pt>
                <c:pt idx="84">
                  <c:v>1.7344427689291899</c:v>
                </c:pt>
                <c:pt idx="85">
                  <c:v>1.736835781214914</c:v>
                </c:pt>
                <c:pt idx="86">
                  <c:v>1.7409667733850827</c:v>
                </c:pt>
                <c:pt idx="87">
                  <c:v>1.744861052523482</c:v>
                </c:pt>
                <c:pt idx="88">
                  <c:v>1.7508217866049651</c:v>
                </c:pt>
                <c:pt idx="89">
                  <c:v>1.7551145710832801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1.9059226765979678</c:v>
                </c:pt>
                <c:pt idx="109">
                  <c:v>2.3083262443161048</c:v>
                </c:pt>
                <c:pt idx="110">
                  <c:v>2.717662609028904</c:v>
                </c:pt>
                <c:pt idx="111">
                  <c:v>2.8327057500040853</c:v>
                </c:pt>
                <c:pt idx="112">
                  <c:v>3.2985889892960905</c:v>
                </c:pt>
                <c:pt idx="113">
                  <c:v>3.356127479824202</c:v>
                </c:pt>
                <c:pt idx="114">
                  <c:v>3.2701497320313271</c:v>
                </c:pt>
                <c:pt idx="115">
                  <c:v>3.2057535391503151</c:v>
                </c:pt>
                <c:pt idx="116">
                  <c:v>3.3796521218578013</c:v>
                </c:pt>
                <c:pt idx="117">
                  <c:v>3.3345670748487324</c:v>
                </c:pt>
                <c:pt idx="118">
                  <c:v>3.2690760704511255</c:v>
                </c:pt>
                <c:pt idx="119">
                  <c:v>3.2996070619023548</c:v>
                </c:pt>
                <c:pt idx="120">
                  <c:v>2.9300671325151799</c:v>
                </c:pt>
                <c:pt idx="121">
                  <c:v>2.9476464818588886</c:v>
                </c:pt>
                <c:pt idx="122">
                  <c:v>2.9214340464934452</c:v>
                </c:pt>
                <c:pt idx="123">
                  <c:v>2.9489945591260076</c:v>
                </c:pt>
                <c:pt idx="124">
                  <c:v>3.4163716139485345</c:v>
                </c:pt>
                <c:pt idx="125">
                  <c:v>3.418564842296913</c:v>
                </c:pt>
                <c:pt idx="126">
                  <c:v>3.3139150734116249</c:v>
                </c:pt>
                <c:pt idx="127">
                  <c:v>1.7938490507253821</c:v>
                </c:pt>
                <c:pt idx="128">
                  <c:v>1.7743787577823069</c:v>
                </c:pt>
                <c:pt idx="129">
                  <c:v>1.7680933143533537</c:v>
                </c:pt>
                <c:pt idx="130">
                  <c:v>1.7667042541077109</c:v>
                </c:pt>
                <c:pt idx="131">
                  <c:v>1.7671563436131292</c:v>
                </c:pt>
                <c:pt idx="132">
                  <c:v>1.7739161580489011</c:v>
                </c:pt>
                <c:pt idx="133">
                  <c:v>1.7758226074003922</c:v>
                </c:pt>
                <c:pt idx="134">
                  <c:v>1.7822024682190569</c:v>
                </c:pt>
                <c:pt idx="135">
                  <c:v>1.7864913644351248</c:v>
                </c:pt>
                <c:pt idx="136">
                  <c:v>1.7947707338451522</c:v>
                </c:pt>
                <c:pt idx="137">
                  <c:v>1.7990755434828911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2.5742479358458183</c:v>
                </c:pt>
                <c:pt idx="157">
                  <c:v>2.8250934315409797</c:v>
                </c:pt>
                <c:pt idx="158">
                  <c:v>3.000309885055318</c:v>
                </c:pt>
                <c:pt idx="159">
                  <c:v>3.117293996453339</c:v>
                </c:pt>
                <c:pt idx="160">
                  <c:v>3.0146774291617877</c:v>
                </c:pt>
                <c:pt idx="161">
                  <c:v>3.0238848599041637</c:v>
                </c:pt>
                <c:pt idx="162">
                  <c:v>2.9832593042274751</c:v>
                </c:pt>
                <c:pt idx="163">
                  <c:v>2.9199747261470979</c:v>
                </c:pt>
                <c:pt idx="164">
                  <c:v>2.9801674639255902</c:v>
                </c:pt>
                <c:pt idx="165">
                  <c:v>2.931318705813732</c:v>
                </c:pt>
                <c:pt idx="166">
                  <c:v>3.0563098148376282</c:v>
                </c:pt>
                <c:pt idx="167">
                  <c:v>3.0048834731446332</c:v>
                </c:pt>
                <c:pt idx="168">
                  <c:v>2.9544023257557384</c:v>
                </c:pt>
                <c:pt idx="169">
                  <c:v>2.8931248541506625</c:v>
                </c:pt>
                <c:pt idx="170">
                  <c:v>2.9080178745894472</c:v>
                </c:pt>
                <c:pt idx="171">
                  <c:v>2.8863574341501117</c:v>
                </c:pt>
                <c:pt idx="172">
                  <c:v>2.7762142353597583</c:v>
                </c:pt>
                <c:pt idx="173">
                  <c:v>2.8967582696979175</c:v>
                </c:pt>
                <c:pt idx="174">
                  <c:v>2.6255035923407655</c:v>
                </c:pt>
                <c:pt idx="175">
                  <c:v>1.7406956950919039</c:v>
                </c:pt>
                <c:pt idx="176">
                  <c:v>1.7335371507634509</c:v>
                </c:pt>
                <c:pt idx="177">
                  <c:v>1.7254364191477147</c:v>
                </c:pt>
                <c:pt idx="178">
                  <c:v>1.7128417133581888</c:v>
                </c:pt>
                <c:pt idx="179">
                  <c:v>1.7132722341475544</c:v>
                </c:pt>
                <c:pt idx="180">
                  <c:v>1.711014236301202</c:v>
                </c:pt>
                <c:pt idx="181">
                  <c:v>1.7144939042196381</c:v>
                </c:pt>
                <c:pt idx="182">
                  <c:v>1.7192080849154248</c:v>
                </c:pt>
                <c:pt idx="183">
                  <c:v>1.7224107477971222</c:v>
                </c:pt>
                <c:pt idx="184">
                  <c:v>1.7284444684229154</c:v>
                </c:pt>
                <c:pt idx="185">
                  <c:v>1.732626907808644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2.6725756480120162</c:v>
                </c:pt>
                <c:pt idx="205">
                  <c:v>2.8731600637135273</c:v>
                </c:pt>
                <c:pt idx="206">
                  <c:v>2.8895253642294438</c:v>
                </c:pt>
                <c:pt idx="207">
                  <c:v>2.9982219149642044</c:v>
                </c:pt>
                <c:pt idx="208">
                  <c:v>2.9120771592562358</c:v>
                </c:pt>
                <c:pt idx="209">
                  <c:v>3.0275817083536638</c:v>
                </c:pt>
                <c:pt idx="210">
                  <c:v>3.0686019064265948</c:v>
                </c:pt>
                <c:pt idx="211">
                  <c:v>3.0669991684123152</c:v>
                </c:pt>
                <c:pt idx="212">
                  <c:v>2.992596397236257</c:v>
                </c:pt>
                <c:pt idx="213">
                  <c:v>2.9601313444795467</c:v>
                </c:pt>
                <c:pt idx="214">
                  <c:v>3.1298243661752436</c:v>
                </c:pt>
                <c:pt idx="215">
                  <c:v>3.0914854850845086</c:v>
                </c:pt>
                <c:pt idx="216">
                  <c:v>2.8962318203953479</c:v>
                </c:pt>
                <c:pt idx="217">
                  <c:v>2.8303587951583982</c:v>
                </c:pt>
                <c:pt idx="218">
                  <c:v>2.6781520269928514</c:v>
                </c:pt>
                <c:pt idx="219">
                  <c:v>2.6572444495564236</c:v>
                </c:pt>
                <c:pt idx="220">
                  <c:v>2.657181284885092</c:v>
                </c:pt>
                <c:pt idx="221">
                  <c:v>2.8009409151018918</c:v>
                </c:pt>
                <c:pt idx="222">
                  <c:v>2.90528233242686</c:v>
                </c:pt>
                <c:pt idx="223">
                  <c:v>1.7566649843753677</c:v>
                </c:pt>
                <c:pt idx="224">
                  <c:v>1.7441331237112023</c:v>
                </c:pt>
                <c:pt idx="225">
                  <c:v>1.7365218409621295</c:v>
                </c:pt>
                <c:pt idx="226">
                  <c:v>1.7259177131883798</c:v>
                </c:pt>
                <c:pt idx="227">
                  <c:v>1.7265704488196567</c:v>
                </c:pt>
                <c:pt idx="228">
                  <c:v>1.7272320306021638</c:v>
                </c:pt>
                <c:pt idx="229">
                  <c:v>1.7305113071385927</c:v>
                </c:pt>
                <c:pt idx="230">
                  <c:v>1.7353040705418041</c:v>
                </c:pt>
                <c:pt idx="231">
                  <c:v>1.7389358035833151</c:v>
                </c:pt>
                <c:pt idx="232">
                  <c:v>1.7421741729915303</c:v>
                </c:pt>
                <c:pt idx="233">
                  <c:v>1.7474475933017617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2.6596831757089143</c:v>
                </c:pt>
                <c:pt idx="253">
                  <c:v>2.8184468081600267</c:v>
                </c:pt>
                <c:pt idx="254">
                  <c:v>3.0139945356450517</c:v>
                </c:pt>
                <c:pt idx="255">
                  <c:v>3.0386374272148733</c:v>
                </c:pt>
                <c:pt idx="256">
                  <c:v>3.1831243540079592</c:v>
                </c:pt>
                <c:pt idx="257">
                  <c:v>3.2076887443533115</c:v>
                </c:pt>
                <c:pt idx="258">
                  <c:v>3.2493139911927083</c:v>
                </c:pt>
                <c:pt idx="259">
                  <c:v>3.2148905637681509</c:v>
                </c:pt>
                <c:pt idx="260">
                  <c:v>3.180318774777005</c:v>
                </c:pt>
                <c:pt idx="261">
                  <c:v>3.1783453212638473</c:v>
                </c:pt>
                <c:pt idx="262">
                  <c:v>3.2467285898197842</c:v>
                </c:pt>
                <c:pt idx="263">
                  <c:v>3.2724598848748361</c:v>
                </c:pt>
                <c:pt idx="264">
                  <c:v>3.3677373234973977</c:v>
                </c:pt>
                <c:pt idx="265">
                  <c:v>3.3182874439607146</c:v>
                </c:pt>
                <c:pt idx="266">
                  <c:v>3.0128865632436876</c:v>
                </c:pt>
                <c:pt idx="267">
                  <c:v>3.0009118062716897</c:v>
                </c:pt>
                <c:pt idx="268">
                  <c:v>3.281102510076134</c:v>
                </c:pt>
                <c:pt idx="269">
                  <c:v>3.3482878070838904</c:v>
                </c:pt>
                <c:pt idx="270">
                  <c:v>3.3451844807379385</c:v>
                </c:pt>
                <c:pt idx="271">
                  <c:v>1.8472092097794524</c:v>
                </c:pt>
                <c:pt idx="272">
                  <c:v>1.8310470913321826</c:v>
                </c:pt>
                <c:pt idx="273">
                  <c:v>1.8228369560966682</c:v>
                </c:pt>
                <c:pt idx="274">
                  <c:v>1.8268607297209991</c:v>
                </c:pt>
                <c:pt idx="275">
                  <c:v>1.8278027795955381</c:v>
                </c:pt>
                <c:pt idx="276">
                  <c:v>1.8324647475655267</c:v>
                </c:pt>
                <c:pt idx="277">
                  <c:v>1.8357440241019556</c:v>
                </c:pt>
                <c:pt idx="278">
                  <c:v>1.8402683434056359</c:v>
                </c:pt>
                <c:pt idx="279">
                  <c:v>1.8434834520126633</c:v>
                </c:pt>
                <c:pt idx="280">
                  <c:v>1.8490627116242875</c:v>
                </c:pt>
                <c:pt idx="281">
                  <c:v>1.8536050022590778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2.6434629262778642</c:v>
                </c:pt>
                <c:pt idx="301">
                  <c:v>2.7594344444210708</c:v>
                </c:pt>
                <c:pt idx="302">
                  <c:v>2.9912532252944701</c:v>
                </c:pt>
                <c:pt idx="303">
                  <c:v>3.026373923591648</c:v>
                </c:pt>
                <c:pt idx="304">
                  <c:v>3.1511122964694831</c:v>
                </c:pt>
                <c:pt idx="305">
                  <c:v>3.1598024878872319</c:v>
                </c:pt>
                <c:pt idx="306">
                  <c:v>3.3155146405789044</c:v>
                </c:pt>
                <c:pt idx="307">
                  <c:v>3.2787815099679887</c:v>
                </c:pt>
                <c:pt idx="308">
                  <c:v>3.3903422108955237</c:v>
                </c:pt>
                <c:pt idx="309">
                  <c:v>3.2483207174320876</c:v>
                </c:pt>
                <c:pt idx="310">
                  <c:v>3.4328897172265909</c:v>
                </c:pt>
                <c:pt idx="311">
                  <c:v>3.3836913546000957</c:v>
                </c:pt>
                <c:pt idx="312">
                  <c:v>3.2643818840484933</c:v>
                </c:pt>
                <c:pt idx="313">
                  <c:v>3.2065062965296951</c:v>
                </c:pt>
                <c:pt idx="314">
                  <c:v>3.2130577712971062</c:v>
                </c:pt>
                <c:pt idx="315">
                  <c:v>3.1802407477055663</c:v>
                </c:pt>
                <c:pt idx="316">
                  <c:v>3.2019403377186819</c:v>
                </c:pt>
                <c:pt idx="317">
                  <c:v>3.3449815269858099</c:v>
                </c:pt>
                <c:pt idx="318">
                  <c:v>2.9979242442853336</c:v>
                </c:pt>
                <c:pt idx="319">
                  <c:v>1.8381565582472668</c:v>
                </c:pt>
                <c:pt idx="320">
                  <c:v>1.8369768487689617</c:v>
                </c:pt>
                <c:pt idx="321">
                  <c:v>1.8281381055248875</c:v>
                </c:pt>
                <c:pt idx="322">
                  <c:v>1.8281854166295806</c:v>
                </c:pt>
                <c:pt idx="323">
                  <c:v>1.8290994201815511</c:v>
                </c:pt>
                <c:pt idx="324">
                  <c:v>1.8342514115573096</c:v>
                </c:pt>
                <c:pt idx="325">
                  <c:v>1.8369637071119405</c:v>
                </c:pt>
                <c:pt idx="326">
                  <c:v>1.8412671896113553</c:v>
                </c:pt>
                <c:pt idx="327">
                  <c:v>1.8450426132216577</c:v>
                </c:pt>
                <c:pt idx="328">
                  <c:v>1.8494683946614767</c:v>
                </c:pt>
                <c:pt idx="329">
                  <c:v>1.8547418149717081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[task4ForecastsPVandDemand_Run1_OPTIMISE_BY_HAND_TB.xlsx]MergeRuns!PivotTable2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MergeRuns!$B$1</c:f>
              <c:strCache>
                <c:ptCount val="1"/>
                <c:pt idx="0">
                  <c:v>Min of ForecastPV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MergeRuns!$B$2:$B$338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3.1165160749128576E-2</c:v>
                </c:pt>
                <c:pt idx="9">
                  <c:v>3.1165160749128576E-2</c:v>
                </c:pt>
                <c:pt idx="10">
                  <c:v>0.10293491721862508</c:v>
                </c:pt>
                <c:pt idx="11">
                  <c:v>0.17865846779445244</c:v>
                </c:pt>
                <c:pt idx="12">
                  <c:v>0.39718948135056908</c:v>
                </c:pt>
                <c:pt idx="13">
                  <c:v>0.66339694847567676</c:v>
                </c:pt>
                <c:pt idx="14">
                  <c:v>0.95816483978074551</c:v>
                </c:pt>
                <c:pt idx="15">
                  <c:v>1.3818326689233023</c:v>
                </c:pt>
                <c:pt idx="16">
                  <c:v>1.3289466466100781</c:v>
                </c:pt>
                <c:pt idx="17">
                  <c:v>1.5493969964879821</c:v>
                </c:pt>
                <c:pt idx="18">
                  <c:v>1.727965441467525</c:v>
                </c:pt>
                <c:pt idx="19">
                  <c:v>1.698892704655389</c:v>
                </c:pt>
                <c:pt idx="20">
                  <c:v>1.6992686077055352</c:v>
                </c:pt>
                <c:pt idx="21">
                  <c:v>1.6753032547915345</c:v>
                </c:pt>
                <c:pt idx="22">
                  <c:v>1.8450022829276285</c:v>
                </c:pt>
                <c:pt idx="23">
                  <c:v>1.9389008340603819</c:v>
                </c:pt>
                <c:pt idx="24">
                  <c:v>2.0435827506512343</c:v>
                </c:pt>
                <c:pt idx="25">
                  <c:v>2.0438310170075571</c:v>
                </c:pt>
                <c:pt idx="26">
                  <c:v>2.0615449396810712</c:v>
                </c:pt>
                <c:pt idx="27">
                  <c:v>2.0616365074720497</c:v>
                </c:pt>
                <c:pt idx="28">
                  <c:v>1.9997366302065429</c:v>
                </c:pt>
                <c:pt idx="29">
                  <c:v>1.8816434979846921</c:v>
                </c:pt>
                <c:pt idx="30">
                  <c:v>0.89370479363748478</c:v>
                </c:pt>
                <c:pt idx="31">
                  <c:v>0.83884867245687433</c:v>
                </c:pt>
                <c:pt idx="32">
                  <c:v>0.49536433261385182</c:v>
                </c:pt>
                <c:pt idx="33">
                  <c:v>0.47515872853158136</c:v>
                </c:pt>
                <c:pt idx="34">
                  <c:v>0.33191000853563885</c:v>
                </c:pt>
                <c:pt idx="35">
                  <c:v>0.18623338180185584</c:v>
                </c:pt>
                <c:pt idx="36">
                  <c:v>0.16399413750497394</c:v>
                </c:pt>
                <c:pt idx="37">
                  <c:v>7.6115706705448594E-2</c:v>
                </c:pt>
                <c:pt idx="38">
                  <c:v>3.5738313843793321E-2</c:v>
                </c:pt>
                <c:pt idx="39">
                  <c:v>2.560787933184662E-2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4.5643473637832277E-2</c:v>
                </c:pt>
                <c:pt idx="59">
                  <c:v>4.5643473637832277E-2</c:v>
                </c:pt>
                <c:pt idx="60">
                  <c:v>0.20432708172242048</c:v>
                </c:pt>
                <c:pt idx="61">
                  <c:v>0.44093581212594513</c:v>
                </c:pt>
                <c:pt idx="62">
                  <c:v>0.53759728011700769</c:v>
                </c:pt>
                <c:pt idx="63">
                  <c:v>0.67094777729741395</c:v>
                </c:pt>
                <c:pt idx="64">
                  <c:v>0.78550198839045438</c:v>
                </c:pt>
                <c:pt idx="65">
                  <c:v>0.94883568134772867</c:v>
                </c:pt>
                <c:pt idx="66">
                  <c:v>1.5479181617347213</c:v>
                </c:pt>
                <c:pt idx="67">
                  <c:v>1.586542615457279</c:v>
                </c:pt>
                <c:pt idx="68">
                  <c:v>1.8590041614037487</c:v>
                </c:pt>
                <c:pt idx="69">
                  <c:v>1.913247157750372</c:v>
                </c:pt>
                <c:pt idx="70">
                  <c:v>1.8552632935641806</c:v>
                </c:pt>
                <c:pt idx="71">
                  <c:v>1.8555115599205039</c:v>
                </c:pt>
                <c:pt idx="72">
                  <c:v>1.6011146616814669</c:v>
                </c:pt>
                <c:pt idx="73">
                  <c:v>1.6013629280377906</c:v>
                </c:pt>
                <c:pt idx="74">
                  <c:v>1.3097176555992303</c:v>
                </c:pt>
                <c:pt idx="75">
                  <c:v>1.2613046579752718</c:v>
                </c:pt>
                <c:pt idx="76">
                  <c:v>1.9230039215926471</c:v>
                </c:pt>
                <c:pt idx="77">
                  <c:v>1.6933771074626995</c:v>
                </c:pt>
                <c:pt idx="78">
                  <c:v>1.8013530079027471</c:v>
                </c:pt>
                <c:pt idx="79">
                  <c:v>1.6691096261757523</c:v>
                </c:pt>
                <c:pt idx="80">
                  <c:v>1.38155090322461</c:v>
                </c:pt>
                <c:pt idx="81">
                  <c:v>1.3082336331578266</c:v>
                </c:pt>
                <c:pt idx="82">
                  <c:v>0.98205408218448798</c:v>
                </c:pt>
                <c:pt idx="83">
                  <c:v>0.71205434301546533</c:v>
                </c:pt>
                <c:pt idx="84">
                  <c:v>0.39140348755262272</c:v>
                </c:pt>
                <c:pt idx="85">
                  <c:v>0.2070102363515669</c:v>
                </c:pt>
                <c:pt idx="86">
                  <c:v>7.7404921379942149E-2</c:v>
                </c:pt>
                <c:pt idx="87">
                  <c:v>5.7753091832872749E-2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8.7069856686000313E-2</c:v>
                </c:pt>
                <c:pt idx="107">
                  <c:v>0.1330007218131446</c:v>
                </c:pt>
                <c:pt idx="108">
                  <c:v>0.35173408736628764</c:v>
                </c:pt>
                <c:pt idx="109">
                  <c:v>0.65849829615459332</c:v>
                </c:pt>
                <c:pt idx="110">
                  <c:v>0.95824600207087707</c:v>
                </c:pt>
                <c:pt idx="111">
                  <c:v>0.91890990296006636</c:v>
                </c:pt>
                <c:pt idx="112">
                  <c:v>1.366248614740265</c:v>
                </c:pt>
                <c:pt idx="113">
                  <c:v>1.4545943576975904</c:v>
                </c:pt>
                <c:pt idx="114">
                  <c:v>1.09324478026921</c:v>
                </c:pt>
                <c:pt idx="115">
                  <c:v>1.110427379296294</c:v>
                </c:pt>
                <c:pt idx="116">
                  <c:v>1.1841567520736218</c:v>
                </c:pt>
                <c:pt idx="117">
                  <c:v>1.1395070686721684</c:v>
                </c:pt>
                <c:pt idx="118">
                  <c:v>1.1738161424966513</c:v>
                </c:pt>
                <c:pt idx="119">
                  <c:v>1.3437919503853055</c:v>
                </c:pt>
                <c:pt idx="120">
                  <c:v>1.1712390688516083</c:v>
                </c:pt>
                <c:pt idx="121">
                  <c:v>1.2842409872739782</c:v>
                </c:pt>
                <c:pt idx="122">
                  <c:v>1.5749864478368418</c:v>
                </c:pt>
                <c:pt idx="123">
                  <c:v>1.6675835503656651</c:v>
                </c:pt>
                <c:pt idx="124">
                  <c:v>2.2675038509796268</c:v>
                </c:pt>
                <c:pt idx="125">
                  <c:v>2.1529000701749594</c:v>
                </c:pt>
                <c:pt idx="126">
                  <c:v>1.9653843447333046</c:v>
                </c:pt>
                <c:pt idx="127">
                  <c:v>1.9206855992035308</c:v>
                </c:pt>
                <c:pt idx="128">
                  <c:v>1.1094729124370359</c:v>
                </c:pt>
                <c:pt idx="129">
                  <c:v>1.0724604074494342</c:v>
                </c:pt>
                <c:pt idx="130">
                  <c:v>0.88606643587609457</c:v>
                </c:pt>
                <c:pt idx="131">
                  <c:v>0.63542141035418842</c:v>
                </c:pt>
                <c:pt idx="132">
                  <c:v>0.3680661823183552</c:v>
                </c:pt>
                <c:pt idx="133">
                  <c:v>0.27941011252362641</c:v>
                </c:pt>
                <c:pt idx="134">
                  <c:v>6.3602318036663469E-2</c:v>
                </c:pt>
                <c:pt idx="135">
                  <c:v>5.864431034016368E-2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3.1165160749128576E-2</c:v>
                </c:pt>
                <c:pt idx="153">
                  <c:v>3.1165160749128576E-2</c:v>
                </c:pt>
                <c:pt idx="154">
                  <c:v>9.0932639760772149E-2</c:v>
                </c:pt>
                <c:pt idx="155">
                  <c:v>0.1500326558007451</c:v>
                </c:pt>
                <c:pt idx="156">
                  <c:v>0.38721870126017055</c:v>
                </c:pt>
                <c:pt idx="157">
                  <c:v>0.80939621479022827</c:v>
                </c:pt>
                <c:pt idx="158">
                  <c:v>1.4353138312466052</c:v>
                </c:pt>
                <c:pt idx="159">
                  <c:v>1.8970154395863172</c:v>
                </c:pt>
                <c:pt idx="160">
                  <c:v>1.8789969703410416</c:v>
                </c:pt>
                <c:pt idx="161">
                  <c:v>2.043893098071039</c:v>
                </c:pt>
                <c:pt idx="162">
                  <c:v>1.9869771574736912</c:v>
                </c:pt>
                <c:pt idx="163">
                  <c:v>1.9923923617362715</c:v>
                </c:pt>
                <c:pt idx="164">
                  <c:v>2.4088973430888823</c:v>
                </c:pt>
                <c:pt idx="165">
                  <c:v>2.4089889108798603</c:v>
                </c:pt>
                <c:pt idx="166">
                  <c:v>2.8730790285046774</c:v>
                </c:pt>
                <c:pt idx="167">
                  <c:v>2.8731705962956555</c:v>
                </c:pt>
                <c:pt idx="168">
                  <c:v>2.9617714782249047</c:v>
                </c:pt>
                <c:pt idx="169">
                  <c:v>2.9618630460158837</c:v>
                </c:pt>
                <c:pt idx="170">
                  <c:v>3.1020565937788129</c:v>
                </c:pt>
                <c:pt idx="171">
                  <c:v>3.102148161569791</c:v>
                </c:pt>
                <c:pt idx="172">
                  <c:v>2.5580935388165642</c:v>
                </c:pt>
                <c:pt idx="173">
                  <c:v>2.5459355430229573</c:v>
                </c:pt>
                <c:pt idx="174">
                  <c:v>2.3055843134476133</c:v>
                </c:pt>
                <c:pt idx="175">
                  <c:v>2.2650121300505512</c:v>
                </c:pt>
                <c:pt idx="176">
                  <c:v>1.9718167699424827</c:v>
                </c:pt>
                <c:pt idx="177">
                  <c:v>1.8391282045805357</c:v>
                </c:pt>
                <c:pt idx="178">
                  <c:v>1.4115119971478309</c:v>
                </c:pt>
                <c:pt idx="179">
                  <c:v>1.0331141650026745</c:v>
                </c:pt>
                <c:pt idx="180">
                  <c:v>0.617146704957243</c:v>
                </c:pt>
                <c:pt idx="181">
                  <c:v>0.37024540370305131</c:v>
                </c:pt>
                <c:pt idx="182">
                  <c:v>8.8894332380725916E-2</c:v>
                </c:pt>
                <c:pt idx="183">
                  <c:v>6.9242502833656516E-2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3.8008722405030976E-2</c:v>
                </c:pt>
                <c:pt idx="201">
                  <c:v>4.093766341610984E-2</c:v>
                </c:pt>
                <c:pt idx="202">
                  <c:v>0.13717827914518388</c:v>
                </c:pt>
                <c:pt idx="203">
                  <c:v>0.22184688016435722</c:v>
                </c:pt>
                <c:pt idx="204">
                  <c:v>0.44897736088318763</c:v>
                </c:pt>
                <c:pt idx="205">
                  <c:v>0.69697224065003038</c:v>
                </c:pt>
                <c:pt idx="206">
                  <c:v>0.8350886488285727</c:v>
                </c:pt>
                <c:pt idx="207">
                  <c:v>1.19610398137681</c:v>
                </c:pt>
                <c:pt idx="208">
                  <c:v>1.3647919279112997</c:v>
                </c:pt>
                <c:pt idx="209">
                  <c:v>1.8203526318253496</c:v>
                </c:pt>
                <c:pt idx="210">
                  <c:v>2.0002425960207324</c:v>
                </c:pt>
                <c:pt idx="211">
                  <c:v>2.1321919129317095</c:v>
                </c:pt>
                <c:pt idx="212">
                  <c:v>2.162331334006236</c:v>
                </c:pt>
                <c:pt idx="213">
                  <c:v>2.162422901797215</c:v>
                </c:pt>
                <c:pt idx="214">
                  <c:v>2.7387440904291829</c:v>
                </c:pt>
                <c:pt idx="215">
                  <c:v>2.7388356582201618</c:v>
                </c:pt>
                <c:pt idx="216">
                  <c:v>2.4380044222496333</c:v>
                </c:pt>
                <c:pt idx="217">
                  <c:v>2.4380959900406123</c:v>
                </c:pt>
                <c:pt idx="218">
                  <c:v>2.1416714158906678</c:v>
                </c:pt>
                <c:pt idx="219">
                  <c:v>2.1417629836816467</c:v>
                </c:pt>
                <c:pt idx="220">
                  <c:v>1.9750410754324559</c:v>
                </c:pt>
                <c:pt idx="221">
                  <c:v>2.062896749470899</c:v>
                </c:pt>
                <c:pt idx="222">
                  <c:v>2.3031627273556143</c:v>
                </c:pt>
                <c:pt idx="223">
                  <c:v>2.3162297976114798</c:v>
                </c:pt>
                <c:pt idx="224">
                  <c:v>1.6965980320932532</c:v>
                </c:pt>
                <c:pt idx="225">
                  <c:v>1.5965623328565224</c:v>
                </c:pt>
                <c:pt idx="226">
                  <c:v>1.1499045191258741</c:v>
                </c:pt>
                <c:pt idx="227">
                  <c:v>0.97026887818857155</c:v>
                </c:pt>
                <c:pt idx="228">
                  <c:v>0.52977684230371713</c:v>
                </c:pt>
                <c:pt idx="229">
                  <c:v>0.38653894059838473</c:v>
                </c:pt>
                <c:pt idx="230">
                  <c:v>7.2948161009838419E-2</c:v>
                </c:pt>
                <c:pt idx="231">
                  <c:v>6.7776564361425068E-2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2.3580052111946345E-3</c:v>
                </c:pt>
                <c:pt idx="249">
                  <c:v>2.3580052111946345E-3</c:v>
                </c:pt>
                <c:pt idx="250">
                  <c:v>6.1164630409927534E-2</c:v>
                </c:pt>
                <c:pt idx="251">
                  <c:v>9.5000620920424994E-2</c:v>
                </c:pt>
                <c:pt idx="252">
                  <c:v>0.29909834712878053</c:v>
                </c:pt>
                <c:pt idx="253">
                  <c:v>0.41460676551524578</c:v>
                </c:pt>
                <c:pt idx="254">
                  <c:v>0.58816312294068929</c:v>
                </c:pt>
                <c:pt idx="255">
                  <c:v>0.66126153010307209</c:v>
                </c:pt>
                <c:pt idx="256">
                  <c:v>0.84172575164929586</c:v>
                </c:pt>
                <c:pt idx="257">
                  <c:v>0.9541419292108887</c:v>
                </c:pt>
                <c:pt idx="258">
                  <c:v>1.0043620806095572</c:v>
                </c:pt>
                <c:pt idx="259">
                  <c:v>1.0136130506247971</c:v>
                </c:pt>
                <c:pt idx="260">
                  <c:v>1.1380126862944953</c:v>
                </c:pt>
                <c:pt idx="261">
                  <c:v>1.1840386898857065</c:v>
                </c:pt>
                <c:pt idx="262">
                  <c:v>1.2259714449478734</c:v>
                </c:pt>
                <c:pt idx="263">
                  <c:v>1.3327120362067129</c:v>
                </c:pt>
                <c:pt idx="264">
                  <c:v>2.0745915475317491</c:v>
                </c:pt>
                <c:pt idx="265">
                  <c:v>2.0913511772344466</c:v>
                </c:pt>
                <c:pt idx="266">
                  <c:v>1.8280947699177768</c:v>
                </c:pt>
                <c:pt idx="267">
                  <c:v>1.8281863377087548</c:v>
                </c:pt>
                <c:pt idx="268">
                  <c:v>2.3340694188845537</c:v>
                </c:pt>
                <c:pt idx="269">
                  <c:v>2.2135806371737723</c:v>
                </c:pt>
                <c:pt idx="270">
                  <c:v>1.5040860627519319</c:v>
                </c:pt>
                <c:pt idx="271">
                  <c:v>1.4035410793514438</c:v>
                </c:pt>
                <c:pt idx="272">
                  <c:v>0.97262324877250739</c:v>
                </c:pt>
                <c:pt idx="273">
                  <c:v>0.90770294628795167</c:v>
                </c:pt>
                <c:pt idx="274">
                  <c:v>0.57649543438798856</c:v>
                </c:pt>
                <c:pt idx="275">
                  <c:v>0.48003553980539992</c:v>
                </c:pt>
                <c:pt idx="276">
                  <c:v>0.36525010600921659</c:v>
                </c:pt>
                <c:pt idx="277">
                  <c:v>0.25853166979750292</c:v>
                </c:pt>
                <c:pt idx="278">
                  <c:v>5.716264163706225E-2</c:v>
                </c:pt>
                <c:pt idx="279">
                  <c:v>5.1991044988648871E-2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1.3062506798094821E-2</c:v>
                </c:pt>
                <c:pt idx="297">
                  <c:v>1.3062506798094821E-2</c:v>
                </c:pt>
                <c:pt idx="298">
                  <c:v>7.4164840802737525E-2</c:v>
                </c:pt>
                <c:pt idx="299">
                  <c:v>0.11280006892153219</c:v>
                </c:pt>
                <c:pt idx="300">
                  <c:v>0.30258378667327507</c:v>
                </c:pt>
                <c:pt idx="301">
                  <c:v>0.33820281544730696</c:v>
                </c:pt>
                <c:pt idx="302">
                  <c:v>0.60552794293865508</c:v>
                </c:pt>
                <c:pt idx="303">
                  <c:v>0.70299323759206611</c:v>
                </c:pt>
                <c:pt idx="304">
                  <c:v>0.80763777467698383</c:v>
                </c:pt>
                <c:pt idx="305">
                  <c:v>0.89512638259015898</c:v>
                </c:pt>
                <c:pt idx="306">
                  <c:v>1.3407848227323167</c:v>
                </c:pt>
                <c:pt idx="307">
                  <c:v>1.3628617684867605</c:v>
                </c:pt>
                <c:pt idx="308">
                  <c:v>1.6849401755319682</c:v>
                </c:pt>
                <c:pt idx="309">
                  <c:v>1.4511804321946196</c:v>
                </c:pt>
                <c:pt idx="310">
                  <c:v>1.9316337601029594</c:v>
                </c:pt>
                <c:pt idx="311">
                  <c:v>1.8924672152416298</c:v>
                </c:pt>
                <c:pt idx="312">
                  <c:v>1.865047760532762</c:v>
                </c:pt>
                <c:pt idx="313">
                  <c:v>1.8652960268890852</c:v>
                </c:pt>
                <c:pt idx="314">
                  <c:v>1.8327218917773997</c:v>
                </c:pt>
                <c:pt idx="315">
                  <c:v>1.7799208213828943</c:v>
                </c:pt>
                <c:pt idx="316">
                  <c:v>1.6348165498911755</c:v>
                </c:pt>
                <c:pt idx="317">
                  <c:v>1.6463057014464515</c:v>
                </c:pt>
                <c:pt idx="318">
                  <c:v>0.95562922419210206</c:v>
                </c:pt>
                <c:pt idx="319">
                  <c:v>0.84108763413829024</c:v>
                </c:pt>
                <c:pt idx="320">
                  <c:v>0.52947393145713351</c:v>
                </c:pt>
                <c:pt idx="321">
                  <c:v>0.58436843960309803</c:v>
                </c:pt>
                <c:pt idx="322">
                  <c:v>0.90876683166779582</c:v>
                </c:pt>
                <c:pt idx="323">
                  <c:v>0.53314286730596483</c:v>
                </c:pt>
                <c:pt idx="324">
                  <c:v>0.44684241788038226</c:v>
                </c:pt>
                <c:pt idx="325">
                  <c:v>0.20468319802853491</c:v>
                </c:pt>
                <c:pt idx="326">
                  <c:v>9.003195577638276E-2</c:v>
                </c:pt>
                <c:pt idx="327">
                  <c:v>7.3966257425853305E-2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F28-BC82-7B19F24AC863}"/>
            </c:ext>
          </c:extLst>
        </c:ser>
        <c:ser>
          <c:idx val="1"/>
          <c:order val="1"/>
          <c:tx>
            <c:strRef>
              <c:f>MergeRuns!$C$1</c:f>
              <c:strCache>
                <c:ptCount val="1"/>
                <c:pt idx="0">
                  <c:v>Average of ForecastDemandMW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MergeRuns!$A$2:$A$338</c:f>
              <c:strCache>
                <c:ptCount val="337"/>
                <c:pt idx="0">
                  <c:v>03/07/2020</c:v>
                </c:pt>
                <c:pt idx="1">
                  <c:v>03/07/2020 00:30</c:v>
                </c:pt>
                <c:pt idx="2">
                  <c:v>03/07/2020 01:00</c:v>
                </c:pt>
                <c:pt idx="3">
                  <c:v>03/07/2020 01:30</c:v>
                </c:pt>
                <c:pt idx="4">
                  <c:v>03/07/2020 02:00</c:v>
                </c:pt>
                <c:pt idx="5">
                  <c:v>03/07/2020 02:30</c:v>
                </c:pt>
                <c:pt idx="6">
                  <c:v>03/07/2020 03:00</c:v>
                </c:pt>
                <c:pt idx="7">
                  <c:v>03/07/2020 03:30</c:v>
                </c:pt>
                <c:pt idx="8">
                  <c:v>03/07/2020 04:00</c:v>
                </c:pt>
                <c:pt idx="9">
                  <c:v>03/07/2020 04:30</c:v>
                </c:pt>
                <c:pt idx="10">
                  <c:v>03/07/2020 05:00</c:v>
                </c:pt>
                <c:pt idx="11">
                  <c:v>03/07/2020 05:30</c:v>
                </c:pt>
                <c:pt idx="12">
                  <c:v>03/07/2020 06:00</c:v>
                </c:pt>
                <c:pt idx="13">
                  <c:v>03/07/2020 06:30</c:v>
                </c:pt>
                <c:pt idx="14">
                  <c:v>03/07/2020 07:00</c:v>
                </c:pt>
                <c:pt idx="15">
                  <c:v>03/07/2020 07:30</c:v>
                </c:pt>
                <c:pt idx="16">
                  <c:v>03/07/2020 08:00</c:v>
                </c:pt>
                <c:pt idx="17">
                  <c:v>03/07/2020 08:30</c:v>
                </c:pt>
                <c:pt idx="18">
                  <c:v>03/07/2020 09:00</c:v>
                </c:pt>
                <c:pt idx="19">
                  <c:v>03/07/2020 09:30</c:v>
                </c:pt>
                <c:pt idx="20">
                  <c:v>03/07/2020 10:00</c:v>
                </c:pt>
                <c:pt idx="21">
                  <c:v>03/07/2020 10:30</c:v>
                </c:pt>
                <c:pt idx="22">
                  <c:v>03/07/2020 11:00</c:v>
                </c:pt>
                <c:pt idx="23">
                  <c:v>03/07/2020 11:30</c:v>
                </c:pt>
                <c:pt idx="24">
                  <c:v>03/07/2020 12:00</c:v>
                </c:pt>
                <c:pt idx="25">
                  <c:v>03/07/2020 12:30</c:v>
                </c:pt>
                <c:pt idx="26">
                  <c:v>03/07/2020 13:00</c:v>
                </c:pt>
                <c:pt idx="27">
                  <c:v>03/07/2020 13:30</c:v>
                </c:pt>
                <c:pt idx="28">
                  <c:v>03/07/2020 14:00</c:v>
                </c:pt>
                <c:pt idx="29">
                  <c:v>03/07/2020 14:30</c:v>
                </c:pt>
                <c:pt idx="30">
                  <c:v>03/07/2020 15:00</c:v>
                </c:pt>
                <c:pt idx="31">
                  <c:v>03/07/2020 15:30</c:v>
                </c:pt>
                <c:pt idx="32">
                  <c:v>03/07/2020 16:00</c:v>
                </c:pt>
                <c:pt idx="33">
                  <c:v>03/07/2020 16:30</c:v>
                </c:pt>
                <c:pt idx="34">
                  <c:v>03/07/2020 17:00</c:v>
                </c:pt>
                <c:pt idx="35">
                  <c:v>03/07/2020 17:30</c:v>
                </c:pt>
                <c:pt idx="36">
                  <c:v>03/07/2020 18:00</c:v>
                </c:pt>
                <c:pt idx="37">
                  <c:v>03/07/2020 18:30</c:v>
                </c:pt>
                <c:pt idx="38">
                  <c:v>03/07/2020 19:00</c:v>
                </c:pt>
                <c:pt idx="39">
                  <c:v>03/07/2020 19:30</c:v>
                </c:pt>
                <c:pt idx="40">
                  <c:v>03/07/2020 20:00</c:v>
                </c:pt>
                <c:pt idx="41">
                  <c:v>03/07/2020 20:30</c:v>
                </c:pt>
                <c:pt idx="42">
                  <c:v>03/07/2020 21:00</c:v>
                </c:pt>
                <c:pt idx="43">
                  <c:v>03/07/2020 21:30</c:v>
                </c:pt>
                <c:pt idx="44">
                  <c:v>03/07/2020 22:00</c:v>
                </c:pt>
                <c:pt idx="45">
                  <c:v>03/07/2020 22:30</c:v>
                </c:pt>
                <c:pt idx="46">
                  <c:v>03/07/2020 23:00</c:v>
                </c:pt>
                <c:pt idx="47">
                  <c:v>03/07/2020 23:30</c:v>
                </c:pt>
                <c:pt idx="48">
                  <c:v>04/07/2020</c:v>
                </c:pt>
                <c:pt idx="49">
                  <c:v>04/07/2020 00:30</c:v>
                </c:pt>
                <c:pt idx="50">
                  <c:v>04/07/2020 01:00</c:v>
                </c:pt>
                <c:pt idx="51">
                  <c:v>04/07/2020 01:30</c:v>
                </c:pt>
                <c:pt idx="52">
                  <c:v>04/07/2020 02:00</c:v>
                </c:pt>
                <c:pt idx="53">
                  <c:v>04/07/2020 02:30</c:v>
                </c:pt>
                <c:pt idx="54">
                  <c:v>04/07/2020 03:00</c:v>
                </c:pt>
                <c:pt idx="55">
                  <c:v>04/07/2020 03:30</c:v>
                </c:pt>
                <c:pt idx="56">
                  <c:v>04/07/2020 04:00</c:v>
                </c:pt>
                <c:pt idx="57">
                  <c:v>04/07/2020 04:30</c:v>
                </c:pt>
                <c:pt idx="58">
                  <c:v>04/07/2020 05:00</c:v>
                </c:pt>
                <c:pt idx="59">
                  <c:v>04/07/2020 05:30</c:v>
                </c:pt>
                <c:pt idx="60">
                  <c:v>04/07/2020 06:00</c:v>
                </c:pt>
                <c:pt idx="61">
                  <c:v>04/07/2020 06:30</c:v>
                </c:pt>
                <c:pt idx="62">
                  <c:v>04/07/2020 07:00</c:v>
                </c:pt>
                <c:pt idx="63">
                  <c:v>04/07/2020 07:30</c:v>
                </c:pt>
                <c:pt idx="64">
                  <c:v>04/07/2020 08:00</c:v>
                </c:pt>
                <c:pt idx="65">
                  <c:v>04/07/2020 08:30</c:v>
                </c:pt>
                <c:pt idx="66">
                  <c:v>04/07/2020 09:00</c:v>
                </c:pt>
                <c:pt idx="67">
                  <c:v>04/07/2020 09:30</c:v>
                </c:pt>
                <c:pt idx="68">
                  <c:v>04/07/2020 10:00</c:v>
                </c:pt>
                <c:pt idx="69">
                  <c:v>04/07/2020 10:30</c:v>
                </c:pt>
                <c:pt idx="70">
                  <c:v>04/07/2020 11:00</c:v>
                </c:pt>
                <c:pt idx="71">
                  <c:v>04/07/2020 11:30</c:v>
                </c:pt>
                <c:pt idx="72">
                  <c:v>04/07/2020 12:00</c:v>
                </c:pt>
                <c:pt idx="73">
                  <c:v>04/07/2020 12:30</c:v>
                </c:pt>
                <c:pt idx="74">
                  <c:v>04/07/2020 13:00</c:v>
                </c:pt>
                <c:pt idx="75">
                  <c:v>04/07/2020 13:30</c:v>
                </c:pt>
                <c:pt idx="76">
                  <c:v>04/07/2020 14:00</c:v>
                </c:pt>
                <c:pt idx="77">
                  <c:v>04/07/2020 14:30</c:v>
                </c:pt>
                <c:pt idx="78">
                  <c:v>04/07/2020 15:00</c:v>
                </c:pt>
                <c:pt idx="79">
                  <c:v>04/07/2020 15:30</c:v>
                </c:pt>
                <c:pt idx="80">
                  <c:v>04/07/2020 16:00</c:v>
                </c:pt>
                <c:pt idx="81">
                  <c:v>04/07/2020 16:30</c:v>
                </c:pt>
                <c:pt idx="82">
                  <c:v>04/07/2020 17:00</c:v>
                </c:pt>
                <c:pt idx="83">
                  <c:v>04/07/2020 17:30</c:v>
                </c:pt>
                <c:pt idx="84">
                  <c:v>04/07/2020 18:00</c:v>
                </c:pt>
                <c:pt idx="85">
                  <c:v>04/07/2020 18:30</c:v>
                </c:pt>
                <c:pt idx="86">
                  <c:v>04/07/2020 19:00</c:v>
                </c:pt>
                <c:pt idx="87">
                  <c:v>04/07/2020 19:30</c:v>
                </c:pt>
                <c:pt idx="88">
                  <c:v>04/07/2020 20:00</c:v>
                </c:pt>
                <c:pt idx="89">
                  <c:v>04/07/2020 20:30</c:v>
                </c:pt>
                <c:pt idx="90">
                  <c:v>04/07/2020 21:00</c:v>
                </c:pt>
                <c:pt idx="91">
                  <c:v>04/07/2020 21:30</c:v>
                </c:pt>
                <c:pt idx="92">
                  <c:v>04/07/2020 22:00</c:v>
                </c:pt>
                <c:pt idx="93">
                  <c:v>04/07/2020 22:30</c:v>
                </c:pt>
                <c:pt idx="94">
                  <c:v>04/07/2020 23:00</c:v>
                </c:pt>
                <c:pt idx="95">
                  <c:v>04/07/2020 23:30</c:v>
                </c:pt>
                <c:pt idx="96">
                  <c:v>05/07/2020</c:v>
                </c:pt>
                <c:pt idx="97">
                  <c:v>05/07/2020 00:30</c:v>
                </c:pt>
                <c:pt idx="98">
                  <c:v>05/07/2020 01:00</c:v>
                </c:pt>
                <c:pt idx="99">
                  <c:v>05/07/2020 01:30</c:v>
                </c:pt>
                <c:pt idx="100">
                  <c:v>05/07/2020 02:00</c:v>
                </c:pt>
                <c:pt idx="101">
                  <c:v>05/07/2020 02:30</c:v>
                </c:pt>
                <c:pt idx="102">
                  <c:v>05/07/2020 03:00</c:v>
                </c:pt>
                <c:pt idx="103">
                  <c:v>05/07/2020 03:30</c:v>
                </c:pt>
                <c:pt idx="104">
                  <c:v>05/07/2020 04:00</c:v>
                </c:pt>
                <c:pt idx="105">
                  <c:v>05/07/2020 04:30</c:v>
                </c:pt>
                <c:pt idx="106">
                  <c:v>05/07/2020 05:00</c:v>
                </c:pt>
                <c:pt idx="107">
                  <c:v>05/07/2020 05:30</c:v>
                </c:pt>
                <c:pt idx="108">
                  <c:v>05/07/2020 06:00</c:v>
                </c:pt>
                <c:pt idx="109">
                  <c:v>05/07/2020 06:30</c:v>
                </c:pt>
                <c:pt idx="110">
                  <c:v>05/07/2020 07:00</c:v>
                </c:pt>
                <c:pt idx="111">
                  <c:v>05/07/2020 07:30</c:v>
                </c:pt>
                <c:pt idx="112">
                  <c:v>05/07/2020 08:00</c:v>
                </c:pt>
                <c:pt idx="113">
                  <c:v>05/07/2020 08:30</c:v>
                </c:pt>
                <c:pt idx="114">
                  <c:v>05/07/2020 09:00</c:v>
                </c:pt>
                <c:pt idx="115">
                  <c:v>05/07/2020 09:30</c:v>
                </c:pt>
                <c:pt idx="116">
                  <c:v>05/07/2020 10:00</c:v>
                </c:pt>
                <c:pt idx="117">
                  <c:v>05/07/2020 10:30</c:v>
                </c:pt>
                <c:pt idx="118">
                  <c:v>05/07/2020 11:00</c:v>
                </c:pt>
                <c:pt idx="119">
                  <c:v>05/07/2020 11:30</c:v>
                </c:pt>
                <c:pt idx="120">
                  <c:v>05/07/2020 12:00</c:v>
                </c:pt>
                <c:pt idx="121">
                  <c:v>05/07/2020 12:30</c:v>
                </c:pt>
                <c:pt idx="122">
                  <c:v>05/07/2020 13:00</c:v>
                </c:pt>
                <c:pt idx="123">
                  <c:v>05/07/2020 13:30</c:v>
                </c:pt>
                <c:pt idx="124">
                  <c:v>05/07/2020 14:00</c:v>
                </c:pt>
                <c:pt idx="125">
                  <c:v>05/07/2020 14:30</c:v>
                </c:pt>
                <c:pt idx="126">
                  <c:v>05/07/2020 15:00</c:v>
                </c:pt>
                <c:pt idx="127">
                  <c:v>05/07/2020 15:30</c:v>
                </c:pt>
                <c:pt idx="128">
                  <c:v>05/07/2020 16:00</c:v>
                </c:pt>
                <c:pt idx="129">
                  <c:v>05/07/2020 16:30</c:v>
                </c:pt>
                <c:pt idx="130">
                  <c:v>05/07/2020 17:00</c:v>
                </c:pt>
                <c:pt idx="131">
                  <c:v>05/07/2020 17:30</c:v>
                </c:pt>
                <c:pt idx="132">
                  <c:v>05/07/2020 18:00</c:v>
                </c:pt>
                <c:pt idx="133">
                  <c:v>05/07/2020 18:30</c:v>
                </c:pt>
                <c:pt idx="134">
                  <c:v>05/07/2020 19:00</c:v>
                </c:pt>
                <c:pt idx="135">
                  <c:v>05/07/2020 19:30</c:v>
                </c:pt>
                <c:pt idx="136">
                  <c:v>05/07/2020 20:00</c:v>
                </c:pt>
                <c:pt idx="137">
                  <c:v>05/07/2020 20:30</c:v>
                </c:pt>
                <c:pt idx="138">
                  <c:v>05/07/2020 21:00</c:v>
                </c:pt>
                <c:pt idx="139">
                  <c:v>05/07/2020 21:30</c:v>
                </c:pt>
                <c:pt idx="140">
                  <c:v>05/07/2020 22:00</c:v>
                </c:pt>
                <c:pt idx="141">
                  <c:v>05/07/2020 22:30</c:v>
                </c:pt>
                <c:pt idx="142">
                  <c:v>05/07/2020 23:00</c:v>
                </c:pt>
                <c:pt idx="143">
                  <c:v>05/07/2020 23:30</c:v>
                </c:pt>
                <c:pt idx="144">
                  <c:v>06/07/2020</c:v>
                </c:pt>
                <c:pt idx="145">
                  <c:v>06/07/2020 00:30</c:v>
                </c:pt>
                <c:pt idx="146">
                  <c:v>06/07/2020 01:00</c:v>
                </c:pt>
                <c:pt idx="147">
                  <c:v>06/07/2020 01:30</c:v>
                </c:pt>
                <c:pt idx="148">
                  <c:v>06/07/2020 02:00</c:v>
                </c:pt>
                <c:pt idx="149">
                  <c:v>06/07/2020 02:30</c:v>
                </c:pt>
                <c:pt idx="150">
                  <c:v>06/07/2020 03:00</c:v>
                </c:pt>
                <c:pt idx="151">
                  <c:v>06/07/2020 03:30</c:v>
                </c:pt>
                <c:pt idx="152">
                  <c:v>06/07/2020 04:00</c:v>
                </c:pt>
                <c:pt idx="153">
                  <c:v>06/07/2020 04:30</c:v>
                </c:pt>
                <c:pt idx="154">
                  <c:v>06/07/2020 05:00</c:v>
                </c:pt>
                <c:pt idx="155">
                  <c:v>06/07/2020 05:30</c:v>
                </c:pt>
                <c:pt idx="156">
                  <c:v>06/07/2020 06:00</c:v>
                </c:pt>
                <c:pt idx="157">
                  <c:v>06/07/2020 06:30</c:v>
                </c:pt>
                <c:pt idx="158">
                  <c:v>06/07/2020 07:00</c:v>
                </c:pt>
                <c:pt idx="159">
                  <c:v>06/07/2020 07:30</c:v>
                </c:pt>
                <c:pt idx="160">
                  <c:v>06/07/2020 08:00</c:v>
                </c:pt>
                <c:pt idx="161">
                  <c:v>06/07/2020 08:30</c:v>
                </c:pt>
                <c:pt idx="162">
                  <c:v>06/07/2020 09:00</c:v>
                </c:pt>
                <c:pt idx="163">
                  <c:v>06/07/2020 09:30</c:v>
                </c:pt>
                <c:pt idx="164">
                  <c:v>06/07/2020 10:00</c:v>
                </c:pt>
                <c:pt idx="165">
                  <c:v>06/07/2020 10:30</c:v>
                </c:pt>
                <c:pt idx="166">
                  <c:v>06/07/2020 11:00</c:v>
                </c:pt>
                <c:pt idx="167">
                  <c:v>06/07/2020 11:30</c:v>
                </c:pt>
                <c:pt idx="168">
                  <c:v>06/07/2020 12:00</c:v>
                </c:pt>
                <c:pt idx="169">
                  <c:v>06/07/2020 12:30</c:v>
                </c:pt>
                <c:pt idx="170">
                  <c:v>06/07/2020 13:00</c:v>
                </c:pt>
                <c:pt idx="171">
                  <c:v>06/07/2020 13:30</c:v>
                </c:pt>
                <c:pt idx="172">
                  <c:v>06/07/2020 14:00</c:v>
                </c:pt>
                <c:pt idx="173">
                  <c:v>06/07/2020 14:30</c:v>
                </c:pt>
                <c:pt idx="174">
                  <c:v>06/07/2020 15:00</c:v>
                </c:pt>
                <c:pt idx="175">
                  <c:v>06/07/2020 15:30</c:v>
                </c:pt>
                <c:pt idx="176">
                  <c:v>06/07/2020 16:00</c:v>
                </c:pt>
                <c:pt idx="177">
                  <c:v>06/07/2020 16:30</c:v>
                </c:pt>
                <c:pt idx="178">
                  <c:v>06/07/2020 17:00</c:v>
                </c:pt>
                <c:pt idx="179">
                  <c:v>06/07/2020 17:30</c:v>
                </c:pt>
                <c:pt idx="180">
                  <c:v>06/07/2020 18:00</c:v>
                </c:pt>
                <c:pt idx="181">
                  <c:v>06/07/2020 18:30</c:v>
                </c:pt>
                <c:pt idx="182">
                  <c:v>06/07/2020 19:00</c:v>
                </c:pt>
                <c:pt idx="183">
                  <c:v>06/07/2020 19:30</c:v>
                </c:pt>
                <c:pt idx="184">
                  <c:v>06/07/2020 20:00</c:v>
                </c:pt>
                <c:pt idx="185">
                  <c:v>06/07/2020 20:30</c:v>
                </c:pt>
                <c:pt idx="186">
                  <c:v>06/07/2020 21:00</c:v>
                </c:pt>
                <c:pt idx="187">
                  <c:v>06/07/2020 21:30</c:v>
                </c:pt>
                <c:pt idx="188">
                  <c:v>06/07/2020 22:00</c:v>
                </c:pt>
                <c:pt idx="189">
                  <c:v>06/07/2020 22:30</c:v>
                </c:pt>
                <c:pt idx="190">
                  <c:v>06/07/2020 23:00</c:v>
                </c:pt>
                <c:pt idx="191">
                  <c:v>06/07/2020 23:30</c:v>
                </c:pt>
                <c:pt idx="192">
                  <c:v>07/07/2020</c:v>
                </c:pt>
                <c:pt idx="193">
                  <c:v>07/07/2020 00:30</c:v>
                </c:pt>
                <c:pt idx="194">
                  <c:v>07/07/2020 01:00</c:v>
                </c:pt>
                <c:pt idx="195">
                  <c:v>07/07/2020 01:30</c:v>
                </c:pt>
                <c:pt idx="196">
                  <c:v>07/07/2020 02:00</c:v>
                </c:pt>
                <c:pt idx="197">
                  <c:v>07/07/2020 02:30</c:v>
                </c:pt>
                <c:pt idx="198">
                  <c:v>07/07/2020 03:00</c:v>
                </c:pt>
                <c:pt idx="199">
                  <c:v>07/07/2020 03:30</c:v>
                </c:pt>
                <c:pt idx="200">
                  <c:v>07/07/2020 04:00</c:v>
                </c:pt>
                <c:pt idx="201">
                  <c:v>07/07/2020 04:30</c:v>
                </c:pt>
                <c:pt idx="202">
                  <c:v>07/07/2020 05:00</c:v>
                </c:pt>
                <c:pt idx="203">
                  <c:v>07/07/2020 05:30</c:v>
                </c:pt>
                <c:pt idx="204">
                  <c:v>07/07/2020 06:00</c:v>
                </c:pt>
                <c:pt idx="205">
                  <c:v>07/07/2020 06:30</c:v>
                </c:pt>
                <c:pt idx="206">
                  <c:v>07/07/2020 07:00</c:v>
                </c:pt>
                <c:pt idx="207">
                  <c:v>07/07/2020 07:30</c:v>
                </c:pt>
                <c:pt idx="208">
                  <c:v>07/07/2020 08:00</c:v>
                </c:pt>
                <c:pt idx="209">
                  <c:v>07/07/2020 08:30</c:v>
                </c:pt>
                <c:pt idx="210">
                  <c:v>07/07/2020 09:00</c:v>
                </c:pt>
                <c:pt idx="211">
                  <c:v>07/07/2020 09:30</c:v>
                </c:pt>
                <c:pt idx="212">
                  <c:v>07/07/2020 10:00</c:v>
                </c:pt>
                <c:pt idx="213">
                  <c:v>07/07/2020 10:30</c:v>
                </c:pt>
                <c:pt idx="214">
                  <c:v>07/07/2020 11:00</c:v>
                </c:pt>
                <c:pt idx="215">
                  <c:v>07/07/2020 11:30</c:v>
                </c:pt>
                <c:pt idx="216">
                  <c:v>07/07/2020 12:00</c:v>
                </c:pt>
                <c:pt idx="217">
                  <c:v>07/07/2020 12:30</c:v>
                </c:pt>
                <c:pt idx="218">
                  <c:v>07/07/2020 13:00</c:v>
                </c:pt>
                <c:pt idx="219">
                  <c:v>07/07/2020 13:30</c:v>
                </c:pt>
                <c:pt idx="220">
                  <c:v>07/07/2020 14:00</c:v>
                </c:pt>
                <c:pt idx="221">
                  <c:v>07/07/2020 14:30</c:v>
                </c:pt>
                <c:pt idx="222">
                  <c:v>07/07/2020 15:00</c:v>
                </c:pt>
                <c:pt idx="223">
                  <c:v>07/07/2020 15:30</c:v>
                </c:pt>
                <c:pt idx="224">
                  <c:v>07/07/2020 16:00</c:v>
                </c:pt>
                <c:pt idx="225">
                  <c:v>07/07/2020 16:30</c:v>
                </c:pt>
                <c:pt idx="226">
                  <c:v>07/07/2020 17:00</c:v>
                </c:pt>
                <c:pt idx="227">
                  <c:v>07/07/2020 17:30</c:v>
                </c:pt>
                <c:pt idx="228">
                  <c:v>07/07/2020 18:00</c:v>
                </c:pt>
                <c:pt idx="229">
                  <c:v>07/07/2020 18:30</c:v>
                </c:pt>
                <c:pt idx="230">
                  <c:v>07/07/2020 19:00</c:v>
                </c:pt>
                <c:pt idx="231">
                  <c:v>07/07/2020 19:30</c:v>
                </c:pt>
                <c:pt idx="232">
                  <c:v>07/07/2020 20:00</c:v>
                </c:pt>
                <c:pt idx="233">
                  <c:v>07/07/2020 20:30</c:v>
                </c:pt>
                <c:pt idx="234">
                  <c:v>07/07/2020 21:00</c:v>
                </c:pt>
                <c:pt idx="235">
                  <c:v>07/07/2020 21:30</c:v>
                </c:pt>
                <c:pt idx="236">
                  <c:v>07/07/2020 22:00</c:v>
                </c:pt>
                <c:pt idx="237">
                  <c:v>07/07/2020 22:30</c:v>
                </c:pt>
                <c:pt idx="238">
                  <c:v>07/07/2020 23:00</c:v>
                </c:pt>
                <c:pt idx="239">
                  <c:v>07/07/2020 23:30</c:v>
                </c:pt>
                <c:pt idx="240">
                  <c:v>08/07/2020</c:v>
                </c:pt>
                <c:pt idx="241">
                  <c:v>08/07/2020 00:30</c:v>
                </c:pt>
                <c:pt idx="242">
                  <c:v>08/07/2020 01:00</c:v>
                </c:pt>
                <c:pt idx="243">
                  <c:v>08/07/2020 01:30</c:v>
                </c:pt>
                <c:pt idx="244">
                  <c:v>08/07/2020 02:00</c:v>
                </c:pt>
                <c:pt idx="245">
                  <c:v>08/07/2020 02:30</c:v>
                </c:pt>
                <c:pt idx="246">
                  <c:v>08/07/2020 03:00</c:v>
                </c:pt>
                <c:pt idx="247">
                  <c:v>08/07/2020 03:30</c:v>
                </c:pt>
                <c:pt idx="248">
                  <c:v>08/07/2020 04:00</c:v>
                </c:pt>
                <c:pt idx="249">
                  <c:v>08/07/2020 04:30</c:v>
                </c:pt>
                <c:pt idx="250">
                  <c:v>08/07/2020 05:00</c:v>
                </c:pt>
                <c:pt idx="251">
                  <c:v>08/07/2020 05:30</c:v>
                </c:pt>
                <c:pt idx="252">
                  <c:v>08/07/2020 06:00</c:v>
                </c:pt>
                <c:pt idx="253">
                  <c:v>08/07/2020 06:30</c:v>
                </c:pt>
                <c:pt idx="254">
                  <c:v>08/07/2020 07:00</c:v>
                </c:pt>
                <c:pt idx="255">
                  <c:v>08/07/2020 07:30</c:v>
                </c:pt>
                <c:pt idx="256">
                  <c:v>08/07/2020 08:00</c:v>
                </c:pt>
                <c:pt idx="257">
                  <c:v>08/07/2020 08:30</c:v>
                </c:pt>
                <c:pt idx="258">
                  <c:v>08/07/2020 09:00</c:v>
                </c:pt>
                <c:pt idx="259">
                  <c:v>08/07/2020 09:30</c:v>
                </c:pt>
                <c:pt idx="260">
                  <c:v>08/07/2020 10:00</c:v>
                </c:pt>
                <c:pt idx="261">
                  <c:v>08/07/2020 10:30</c:v>
                </c:pt>
                <c:pt idx="262">
                  <c:v>08/07/2020 11:00</c:v>
                </c:pt>
                <c:pt idx="263">
                  <c:v>08/07/2020 11:30</c:v>
                </c:pt>
                <c:pt idx="264">
                  <c:v>08/07/2020 12:00</c:v>
                </c:pt>
                <c:pt idx="265">
                  <c:v>08/07/2020 12:30</c:v>
                </c:pt>
                <c:pt idx="266">
                  <c:v>08/07/2020 13:00</c:v>
                </c:pt>
                <c:pt idx="267">
                  <c:v>08/07/2020 13:30</c:v>
                </c:pt>
                <c:pt idx="268">
                  <c:v>08/07/2020 14:00</c:v>
                </c:pt>
                <c:pt idx="269">
                  <c:v>08/07/2020 14:30</c:v>
                </c:pt>
                <c:pt idx="270">
                  <c:v>08/07/2020 15:00</c:v>
                </c:pt>
                <c:pt idx="271">
                  <c:v>08/07/2020 15:30</c:v>
                </c:pt>
                <c:pt idx="272">
                  <c:v>08/07/2020 16:00</c:v>
                </c:pt>
                <c:pt idx="273">
                  <c:v>08/07/2020 16:30</c:v>
                </c:pt>
                <c:pt idx="274">
                  <c:v>08/07/2020 17:00</c:v>
                </c:pt>
                <c:pt idx="275">
                  <c:v>08/07/2020 17:30</c:v>
                </c:pt>
                <c:pt idx="276">
                  <c:v>08/07/2020 18:00</c:v>
                </c:pt>
                <c:pt idx="277">
                  <c:v>08/07/2020 18:30</c:v>
                </c:pt>
                <c:pt idx="278">
                  <c:v>08/07/2020 19:00</c:v>
                </c:pt>
                <c:pt idx="279">
                  <c:v>08/07/2020 19:30</c:v>
                </c:pt>
                <c:pt idx="280">
                  <c:v>08/07/2020 20:00</c:v>
                </c:pt>
                <c:pt idx="281">
                  <c:v>08/07/2020 20:30</c:v>
                </c:pt>
                <c:pt idx="282">
                  <c:v>08/07/2020 21:00</c:v>
                </c:pt>
                <c:pt idx="283">
                  <c:v>08/07/2020 21:30</c:v>
                </c:pt>
                <c:pt idx="284">
                  <c:v>08/07/2020 22:00</c:v>
                </c:pt>
                <c:pt idx="285">
                  <c:v>08/07/2020 22:30</c:v>
                </c:pt>
                <c:pt idx="286">
                  <c:v>08/07/2020 23:00</c:v>
                </c:pt>
                <c:pt idx="287">
                  <c:v>08/07/2020 23:30</c:v>
                </c:pt>
                <c:pt idx="288">
                  <c:v>09/07/2020</c:v>
                </c:pt>
                <c:pt idx="289">
                  <c:v>09/07/2020 00:30</c:v>
                </c:pt>
                <c:pt idx="290">
                  <c:v>09/07/2020 01:00</c:v>
                </c:pt>
                <c:pt idx="291">
                  <c:v>09/07/2020 01:30</c:v>
                </c:pt>
                <c:pt idx="292">
                  <c:v>09/07/2020 02:00</c:v>
                </c:pt>
                <c:pt idx="293">
                  <c:v>09/07/2020 02:30</c:v>
                </c:pt>
                <c:pt idx="294">
                  <c:v>09/07/2020 03:00</c:v>
                </c:pt>
                <c:pt idx="295">
                  <c:v>09/07/2020 03:30</c:v>
                </c:pt>
                <c:pt idx="296">
                  <c:v>09/07/2020 04:00</c:v>
                </c:pt>
                <c:pt idx="297">
                  <c:v>09/07/2020 04:30</c:v>
                </c:pt>
                <c:pt idx="298">
                  <c:v>09/07/2020 05:00</c:v>
                </c:pt>
                <c:pt idx="299">
                  <c:v>09/07/2020 05:30</c:v>
                </c:pt>
                <c:pt idx="300">
                  <c:v>09/07/2020 06:00</c:v>
                </c:pt>
                <c:pt idx="301">
                  <c:v>09/07/2020 06:30</c:v>
                </c:pt>
                <c:pt idx="302">
                  <c:v>09/07/2020 07:00</c:v>
                </c:pt>
                <c:pt idx="303">
                  <c:v>09/07/2020 07:30</c:v>
                </c:pt>
                <c:pt idx="304">
                  <c:v>09/07/2020 08:00</c:v>
                </c:pt>
                <c:pt idx="305">
                  <c:v>09/07/2020 08:30</c:v>
                </c:pt>
                <c:pt idx="306">
                  <c:v>09/07/2020 09:00</c:v>
                </c:pt>
                <c:pt idx="307">
                  <c:v>09/07/2020 09:30</c:v>
                </c:pt>
                <c:pt idx="308">
                  <c:v>09/07/2020 10:00</c:v>
                </c:pt>
                <c:pt idx="309">
                  <c:v>09/07/2020 10:30</c:v>
                </c:pt>
                <c:pt idx="310">
                  <c:v>09/07/2020 11:00</c:v>
                </c:pt>
                <c:pt idx="311">
                  <c:v>09/07/2020 11:30</c:v>
                </c:pt>
                <c:pt idx="312">
                  <c:v>09/07/2020 12:00</c:v>
                </c:pt>
                <c:pt idx="313">
                  <c:v>09/07/2020 12:30</c:v>
                </c:pt>
                <c:pt idx="314">
                  <c:v>09/07/2020 13:00</c:v>
                </c:pt>
                <c:pt idx="315">
                  <c:v>09/07/2020 13:30</c:v>
                </c:pt>
                <c:pt idx="316">
                  <c:v>09/07/2020 14:00</c:v>
                </c:pt>
                <c:pt idx="317">
                  <c:v>09/07/2020 14:30</c:v>
                </c:pt>
                <c:pt idx="318">
                  <c:v>09/07/2020 15:00</c:v>
                </c:pt>
                <c:pt idx="319">
                  <c:v>09/07/2020 15:30</c:v>
                </c:pt>
                <c:pt idx="320">
                  <c:v>09/07/2020 16:00</c:v>
                </c:pt>
                <c:pt idx="321">
                  <c:v>09/07/2020 16:30</c:v>
                </c:pt>
                <c:pt idx="322">
                  <c:v>09/07/2020 17:00</c:v>
                </c:pt>
                <c:pt idx="323">
                  <c:v>09/07/2020 17:30</c:v>
                </c:pt>
                <c:pt idx="324">
                  <c:v>09/07/2020 18:00</c:v>
                </c:pt>
                <c:pt idx="325">
                  <c:v>09/07/2020 18:30</c:v>
                </c:pt>
                <c:pt idx="326">
                  <c:v>09/07/2020 19:00</c:v>
                </c:pt>
                <c:pt idx="327">
                  <c:v>09/07/2020 19:30</c:v>
                </c:pt>
                <c:pt idx="328">
                  <c:v>09/07/2020 20:00</c:v>
                </c:pt>
                <c:pt idx="329">
                  <c:v>09/07/2020 20:30</c:v>
                </c:pt>
                <c:pt idx="330">
                  <c:v>09/07/2020 21:00</c:v>
                </c:pt>
                <c:pt idx="331">
                  <c:v>09/07/2020 21:30</c:v>
                </c:pt>
                <c:pt idx="332">
                  <c:v>09/07/2020 22:00</c:v>
                </c:pt>
                <c:pt idx="333">
                  <c:v>09/07/2020 22:30</c:v>
                </c:pt>
                <c:pt idx="334">
                  <c:v>09/07/2020 23:00</c:v>
                </c:pt>
                <c:pt idx="335">
                  <c:v>09/07/2020 23:30</c:v>
                </c:pt>
                <c:pt idx="336">
                  <c:v>(blank)</c:v>
                </c:pt>
              </c:strCache>
            </c:strRef>
          </c:cat>
          <c:val>
            <c:numRef>
              <c:f>MergeRuns!$C$2:$C$338</c:f>
              <c:numCache>
                <c:formatCode>General</c:formatCode>
                <c:ptCount val="337"/>
                <c:pt idx="0">
                  <c:v>1.6060460520858983</c:v>
                </c:pt>
                <c:pt idx="1">
                  <c:v>1.5444954639414314</c:v>
                </c:pt>
                <c:pt idx="2">
                  <c:v>1.4686945153861632</c:v>
                </c:pt>
                <c:pt idx="3">
                  <c:v>1.4199045851911867</c:v>
                </c:pt>
                <c:pt idx="4">
                  <c:v>1.41699756335696</c:v>
                </c:pt>
                <c:pt idx="5">
                  <c:v>1.3844449711002618</c:v>
                </c:pt>
                <c:pt idx="6">
                  <c:v>1.3823085544259683</c:v>
                </c:pt>
                <c:pt idx="7">
                  <c:v>1.3623505965914724</c:v>
                </c:pt>
                <c:pt idx="8">
                  <c:v>1.4173490222382976</c:v>
                </c:pt>
                <c:pt idx="9">
                  <c:v>1.5233590596049322</c:v>
                </c:pt>
                <c:pt idx="10">
                  <c:v>1.8482783387891029</c:v>
                </c:pt>
                <c:pt idx="11">
                  <c:v>2.1079713836331475</c:v>
                </c:pt>
                <c:pt idx="12">
                  <c:v>2.4983549437107198</c:v>
                </c:pt>
                <c:pt idx="13">
                  <c:v>2.6072540188423838</c:v>
                </c:pt>
                <c:pt idx="14">
                  <c:v>2.6769153002791679</c:v>
                </c:pt>
                <c:pt idx="15">
                  <c:v>2.6596923585929746</c:v>
                </c:pt>
                <c:pt idx="16">
                  <c:v>2.640472436640533</c:v>
                </c:pt>
                <c:pt idx="17">
                  <c:v>2.5999801715074602</c:v>
                </c:pt>
                <c:pt idx="18">
                  <c:v>2.4927269877530529</c:v>
                </c:pt>
                <c:pt idx="19">
                  <c:v>2.4340329959528866</c:v>
                </c:pt>
                <c:pt idx="20">
                  <c:v>2.4779546392051373</c:v>
                </c:pt>
                <c:pt idx="21">
                  <c:v>2.4493689030036161</c:v>
                </c:pt>
                <c:pt idx="22">
                  <c:v>2.4392469826536862</c:v>
                </c:pt>
                <c:pt idx="23">
                  <c:v>2.4115488634028894</c:v>
                </c:pt>
                <c:pt idx="24">
                  <c:v>2.2785121203862779</c:v>
                </c:pt>
                <c:pt idx="25">
                  <c:v>2.2211439874701266</c:v>
                </c:pt>
                <c:pt idx="26">
                  <c:v>2.1539993990763007</c:v>
                </c:pt>
                <c:pt idx="27">
                  <c:v>2.1432551477621966</c:v>
                </c:pt>
                <c:pt idx="28">
                  <c:v>2.1869659171923024</c:v>
                </c:pt>
                <c:pt idx="29">
                  <c:v>2.3051864145357976</c:v>
                </c:pt>
                <c:pt idx="30">
                  <c:v>2.7210408623667011</c:v>
                </c:pt>
                <c:pt idx="31">
                  <c:v>2.907541915143411</c:v>
                </c:pt>
                <c:pt idx="32">
                  <c:v>2.9623644479754994</c:v>
                </c:pt>
                <c:pt idx="33">
                  <c:v>3.1136827450526212</c:v>
                </c:pt>
                <c:pt idx="34">
                  <c:v>3.1327397694988486</c:v>
                </c:pt>
                <c:pt idx="35">
                  <c:v>3.1076530120809149</c:v>
                </c:pt>
                <c:pt idx="36">
                  <c:v>3.0083988526076864</c:v>
                </c:pt>
                <c:pt idx="37">
                  <c:v>2.969800552857917</c:v>
                </c:pt>
                <c:pt idx="38">
                  <c:v>2.8989983854328392</c:v>
                </c:pt>
                <c:pt idx="39">
                  <c:v>2.8261178799856301</c:v>
                </c:pt>
                <c:pt idx="40">
                  <c:v>2.6728434738670468</c:v>
                </c:pt>
                <c:pt idx="41">
                  <c:v>2.5961309402633042</c:v>
                </c:pt>
                <c:pt idx="42">
                  <c:v>2.4646495159594486</c:v>
                </c:pt>
                <c:pt idx="43">
                  <c:v>2.2357761685611828</c:v>
                </c:pt>
                <c:pt idx="44">
                  <c:v>2.0019850436345261</c:v>
                </c:pt>
                <c:pt idx="45">
                  <c:v>1.7989712235544042</c:v>
                </c:pt>
                <c:pt idx="46">
                  <c:v>1.7052820110856557</c:v>
                </c:pt>
                <c:pt idx="47">
                  <c:v>1.602128674999749</c:v>
                </c:pt>
                <c:pt idx="48">
                  <c:v>1.6038174417873345</c:v>
                </c:pt>
                <c:pt idx="49">
                  <c:v>1.5379011348683542</c:v>
                </c:pt>
                <c:pt idx="50">
                  <c:v>1.4687402063542381</c:v>
                </c:pt>
                <c:pt idx="51">
                  <c:v>1.4155160382360932</c:v>
                </c:pt>
                <c:pt idx="52">
                  <c:v>1.4047308221657151</c:v>
                </c:pt>
                <c:pt idx="53">
                  <c:v>1.3738640648926772</c:v>
                </c:pt>
                <c:pt idx="54">
                  <c:v>1.374151689305303</c:v>
                </c:pt>
                <c:pt idx="55">
                  <c:v>1.3574081026609348</c:v>
                </c:pt>
                <c:pt idx="56">
                  <c:v>1.3796475222873315</c:v>
                </c:pt>
                <c:pt idx="57">
                  <c:v>1.4628066490691074</c:v>
                </c:pt>
                <c:pt idx="58">
                  <c:v>1.6244230030260325</c:v>
                </c:pt>
                <c:pt idx="59">
                  <c:v>1.7321107494174601</c:v>
                </c:pt>
                <c:pt idx="60">
                  <c:v>2.0019839552460512</c:v>
                </c:pt>
                <c:pt idx="61">
                  <c:v>2.2326374488020599</c:v>
                </c:pt>
                <c:pt idx="62">
                  <c:v>2.5410335601040552</c:v>
                </c:pt>
                <c:pt idx="63">
                  <c:v>2.6190918358313802</c:v>
                </c:pt>
                <c:pt idx="64">
                  <c:v>2.7545612087111326</c:v>
                </c:pt>
                <c:pt idx="65">
                  <c:v>2.7326154049209839</c:v>
                </c:pt>
                <c:pt idx="66">
                  <c:v>2.6638312584946666</c:v>
                </c:pt>
                <c:pt idx="67">
                  <c:v>2.5726951610422866</c:v>
                </c:pt>
                <c:pt idx="68">
                  <c:v>2.4332861633816432</c:v>
                </c:pt>
                <c:pt idx="69">
                  <c:v>2.381146329646727</c:v>
                </c:pt>
                <c:pt idx="70">
                  <c:v>2.4351424797656369</c:v>
                </c:pt>
                <c:pt idx="71">
                  <c:v>2.3885717993193483</c:v>
                </c:pt>
                <c:pt idx="72">
                  <c:v>2.4334307419009513</c:v>
                </c:pt>
                <c:pt idx="73">
                  <c:v>2.382422613451356</c:v>
                </c:pt>
                <c:pt idx="74">
                  <c:v>2.382386310495499</c:v>
                </c:pt>
                <c:pt idx="75">
                  <c:v>2.3685956550267981</c:v>
                </c:pt>
                <c:pt idx="76">
                  <c:v>2.35619774865427</c:v>
                </c:pt>
                <c:pt idx="77">
                  <c:v>2.4436994448305387</c:v>
                </c:pt>
                <c:pt idx="78">
                  <c:v>2.4925876084904575</c:v>
                </c:pt>
                <c:pt idx="79">
                  <c:v>2.6957388208339825</c:v>
                </c:pt>
                <c:pt idx="80">
                  <c:v>2.8469305795392965</c:v>
                </c:pt>
                <c:pt idx="81">
                  <c:v>2.9749337029347571</c:v>
                </c:pt>
                <c:pt idx="82">
                  <c:v>3.0204810224468801</c:v>
                </c:pt>
                <c:pt idx="83">
                  <c:v>3.0060793745108043</c:v>
                </c:pt>
                <c:pt idx="84">
                  <c:v>2.9224933223745042</c:v>
                </c:pt>
                <c:pt idx="85">
                  <c:v>2.8826097842791061</c:v>
                </c:pt>
                <c:pt idx="86">
                  <c:v>2.8137599147762904</c:v>
                </c:pt>
                <c:pt idx="87">
                  <c:v>2.7488552624696405</c:v>
                </c:pt>
                <c:pt idx="88">
                  <c:v>2.6495096944449177</c:v>
                </c:pt>
                <c:pt idx="89">
                  <c:v>2.5779632864730937</c:v>
                </c:pt>
                <c:pt idx="90">
                  <c:v>2.4324874989232468</c:v>
                </c:pt>
                <c:pt idx="91">
                  <c:v>2.2100777590466265</c:v>
                </c:pt>
                <c:pt idx="92">
                  <c:v>1.9934578227298831</c:v>
                </c:pt>
                <c:pt idx="93">
                  <c:v>1.7948299506369945</c:v>
                </c:pt>
                <c:pt idx="94">
                  <c:v>1.718085139921383</c:v>
                </c:pt>
                <c:pt idx="95">
                  <c:v>1.6093575727908103</c:v>
                </c:pt>
                <c:pt idx="96">
                  <c:v>1.6259017098482369</c:v>
                </c:pt>
                <c:pt idx="97">
                  <c:v>1.5693399545953333</c:v>
                </c:pt>
                <c:pt idx="98">
                  <c:v>1.4922343025697167</c:v>
                </c:pt>
                <c:pt idx="99">
                  <c:v>1.4527237757805094</c:v>
                </c:pt>
                <c:pt idx="100">
                  <c:v>1.4305566682102642</c:v>
                </c:pt>
                <c:pt idx="101">
                  <c:v>1.3952284868434972</c:v>
                </c:pt>
                <c:pt idx="102">
                  <c:v>1.3829206146340773</c:v>
                </c:pt>
                <c:pt idx="103">
                  <c:v>1.3649259182875872</c:v>
                </c:pt>
                <c:pt idx="104">
                  <c:v>1.3324211507756818</c:v>
                </c:pt>
                <c:pt idx="105">
                  <c:v>1.395972950388106</c:v>
                </c:pt>
                <c:pt idx="106">
                  <c:v>1.4287691884215483</c:v>
                </c:pt>
                <c:pt idx="107">
                  <c:v>1.531553775302688</c:v>
                </c:pt>
                <c:pt idx="108">
                  <c:v>1.7265382920411612</c:v>
                </c:pt>
                <c:pt idx="109">
                  <c:v>1.9724921132772624</c:v>
                </c:pt>
                <c:pt idx="110">
                  <c:v>2.2289571479727566</c:v>
                </c:pt>
                <c:pt idx="111">
                  <c:v>2.3640616994944512</c:v>
                </c:pt>
                <c:pt idx="112">
                  <c:v>2.6018021957785553</c:v>
                </c:pt>
                <c:pt idx="113">
                  <c:v>2.6142843573984309</c:v>
                </c:pt>
                <c:pt idx="114">
                  <c:v>2.7125948940940301</c:v>
                </c:pt>
                <c:pt idx="115">
                  <c:v>2.6394355757092054</c:v>
                </c:pt>
                <c:pt idx="116">
                  <c:v>2.7757321783002542</c:v>
                </c:pt>
                <c:pt idx="117">
                  <c:v>2.7534184698259265</c:v>
                </c:pt>
                <c:pt idx="118">
                  <c:v>2.6704298377778333</c:v>
                </c:pt>
                <c:pt idx="119">
                  <c:v>2.614273167205849</c:v>
                </c:pt>
                <c:pt idx="120">
                  <c:v>2.3327352074008596</c:v>
                </c:pt>
                <c:pt idx="121">
                  <c:v>2.2926835783491599</c:v>
                </c:pt>
                <c:pt idx="122">
                  <c:v>2.1181909580966556</c:v>
                </c:pt>
                <c:pt idx="123">
                  <c:v>2.0985269484395186</c:v>
                </c:pt>
                <c:pt idx="124">
                  <c:v>2.2599446499489249</c:v>
                </c:pt>
                <c:pt idx="125">
                  <c:v>2.3205858065076836</c:v>
                </c:pt>
                <c:pt idx="126">
                  <c:v>2.478446021341087</c:v>
                </c:pt>
                <c:pt idx="127">
                  <c:v>2.6440434451439438</c:v>
                </c:pt>
                <c:pt idx="128">
                  <c:v>2.9685483275285272</c:v>
                </c:pt>
                <c:pt idx="129">
                  <c:v>3.073305718011083</c:v>
                </c:pt>
                <c:pt idx="130">
                  <c:v>3.0964567221051267</c:v>
                </c:pt>
                <c:pt idx="131">
                  <c:v>3.0889218970148242</c:v>
                </c:pt>
                <c:pt idx="132">
                  <c:v>2.9762583230852915</c:v>
                </c:pt>
                <c:pt idx="133">
                  <c:v>2.9444841672271029</c:v>
                </c:pt>
                <c:pt idx="134">
                  <c:v>2.8381531535826934</c:v>
                </c:pt>
                <c:pt idx="135">
                  <c:v>2.7666715499815657</c:v>
                </c:pt>
                <c:pt idx="136">
                  <c:v>2.6286820598144396</c:v>
                </c:pt>
                <c:pt idx="137">
                  <c:v>2.5569352325187928</c:v>
                </c:pt>
                <c:pt idx="138">
                  <c:v>2.3847147013504486</c:v>
                </c:pt>
                <c:pt idx="139">
                  <c:v>2.1695373682435628</c:v>
                </c:pt>
                <c:pt idx="140">
                  <c:v>1.949796621811315</c:v>
                </c:pt>
                <c:pt idx="141">
                  <c:v>1.7379461834178249</c:v>
                </c:pt>
                <c:pt idx="142">
                  <c:v>1.6528385010746525</c:v>
                </c:pt>
                <c:pt idx="143">
                  <c:v>1.5686587321322221</c:v>
                </c:pt>
                <c:pt idx="144">
                  <c:v>1.6030715795564192</c:v>
                </c:pt>
                <c:pt idx="145">
                  <c:v>1.5417255241289731</c:v>
                </c:pt>
                <c:pt idx="146">
                  <c:v>1.4638550145199263</c:v>
                </c:pt>
                <c:pt idx="147">
                  <c:v>1.4150650793421633</c:v>
                </c:pt>
                <c:pt idx="148">
                  <c:v>1.4110297840026269</c:v>
                </c:pt>
                <c:pt idx="149">
                  <c:v>1.3801580659673205</c:v>
                </c:pt>
                <c:pt idx="150">
                  <c:v>1.4409639117754436</c:v>
                </c:pt>
                <c:pt idx="151">
                  <c:v>1.4226867063525201</c:v>
                </c:pt>
                <c:pt idx="152">
                  <c:v>1.4808568110256144</c:v>
                </c:pt>
                <c:pt idx="153">
                  <c:v>1.584639152300388</c:v>
                </c:pt>
                <c:pt idx="154">
                  <c:v>1.8299191369409167</c:v>
                </c:pt>
                <c:pt idx="155">
                  <c:v>2.0867255404656637</c:v>
                </c:pt>
                <c:pt idx="156">
                  <c:v>2.4619545124803688</c:v>
                </c:pt>
                <c:pt idx="157">
                  <c:v>2.5903685292518137</c:v>
                </c:pt>
                <c:pt idx="158">
                  <c:v>2.5840688739938025</c:v>
                </c:pt>
                <c:pt idx="159">
                  <c:v>2.5671595189733072</c:v>
                </c:pt>
                <c:pt idx="160">
                  <c:v>2.4697683077628856</c:v>
                </c:pt>
                <c:pt idx="161">
                  <c:v>2.4311558614635622</c:v>
                </c:pt>
                <c:pt idx="162">
                  <c:v>2.4070359285601048</c:v>
                </c:pt>
                <c:pt idx="163">
                  <c:v>2.342180941243579</c:v>
                </c:pt>
                <c:pt idx="164">
                  <c:v>2.2815872344298143</c:v>
                </c:pt>
                <c:pt idx="165">
                  <c:v>2.2327119216585727</c:v>
                </c:pt>
                <c:pt idx="166">
                  <c:v>2.2231168965712715</c:v>
                </c:pt>
                <c:pt idx="167">
                  <c:v>2.1716640002188932</c:v>
                </c:pt>
                <c:pt idx="168">
                  <c:v>2.0954885970705162</c:v>
                </c:pt>
                <c:pt idx="169">
                  <c:v>2.0341845708060564</c:v>
                </c:pt>
                <c:pt idx="170">
                  <c:v>2.0084214623935912</c:v>
                </c:pt>
                <c:pt idx="171">
                  <c:v>1.9867344672948724</c:v>
                </c:pt>
                <c:pt idx="172">
                  <c:v>2.0343671091029547</c:v>
                </c:pt>
                <c:pt idx="173">
                  <c:v>2.15843696222126</c:v>
                </c:pt>
                <c:pt idx="174">
                  <c:v>2.2913939166047368</c:v>
                </c:pt>
                <c:pt idx="175">
                  <c:v>2.5205572873958104</c:v>
                </c:pt>
                <c:pt idx="176">
                  <c:v>2.6398663595366951</c:v>
                </c:pt>
                <c:pt idx="177">
                  <c:v>2.7748785531322948</c:v>
                </c:pt>
                <c:pt idx="178">
                  <c:v>2.9847903162910638</c:v>
                </c:pt>
                <c:pt idx="179">
                  <c:v>2.9776149698016328</c:v>
                </c:pt>
                <c:pt idx="180">
                  <c:v>3.0152482672408407</c:v>
                </c:pt>
                <c:pt idx="181">
                  <c:v>2.9572538019335761</c:v>
                </c:pt>
                <c:pt idx="182">
                  <c:v>2.8786841236704648</c:v>
                </c:pt>
                <c:pt idx="183">
                  <c:v>2.8253064089755031</c:v>
                </c:pt>
                <c:pt idx="184">
                  <c:v>2.7247443985456208</c:v>
                </c:pt>
                <c:pt idx="185">
                  <c:v>2.6550370754502577</c:v>
                </c:pt>
                <c:pt idx="186">
                  <c:v>2.5149242191280781</c:v>
                </c:pt>
                <c:pt idx="187">
                  <c:v>2.2642622737721179</c:v>
                </c:pt>
                <c:pt idx="188">
                  <c:v>1.9901522418733755</c:v>
                </c:pt>
                <c:pt idx="189">
                  <c:v>1.7778580270373614</c:v>
                </c:pt>
                <c:pt idx="190">
                  <c:v>1.6657581204753804</c:v>
                </c:pt>
                <c:pt idx="191">
                  <c:v>1.5730943374536301</c:v>
                </c:pt>
                <c:pt idx="192">
                  <c:v>1.6039144538960808</c:v>
                </c:pt>
                <c:pt idx="193">
                  <c:v>1.5423638657516139</c:v>
                </c:pt>
                <c:pt idx="194">
                  <c:v>1.4799362077966749</c:v>
                </c:pt>
                <c:pt idx="195">
                  <c:v>1.4321822109219386</c:v>
                </c:pt>
                <c:pt idx="196">
                  <c:v>1.4286221307426743</c:v>
                </c:pt>
                <c:pt idx="197">
                  <c:v>1.3965606155144896</c:v>
                </c:pt>
                <c:pt idx="198">
                  <c:v>1.3902477290650852</c:v>
                </c:pt>
                <c:pt idx="199">
                  <c:v>1.3707808532418893</c:v>
                </c:pt>
                <c:pt idx="200">
                  <c:v>1.4347116333936847</c:v>
                </c:pt>
                <c:pt idx="201">
                  <c:v>1.5370670774313204</c:v>
                </c:pt>
                <c:pt idx="202">
                  <c:v>1.8660826234957395</c:v>
                </c:pt>
                <c:pt idx="203">
                  <c:v>2.1390792304515633</c:v>
                </c:pt>
                <c:pt idx="204">
                  <c:v>2.5199233453117325</c:v>
                </c:pt>
                <c:pt idx="205">
                  <c:v>2.6361895018925168</c:v>
                </c:pt>
                <c:pt idx="206">
                  <c:v>2.6055952236277289</c:v>
                </c:pt>
                <c:pt idx="207">
                  <c:v>2.5915465612960888</c:v>
                </c:pt>
                <c:pt idx="208">
                  <c:v>2.448047903766394</c:v>
                </c:pt>
                <c:pt idx="209">
                  <c:v>2.4086618135330449</c:v>
                </c:pt>
                <c:pt idx="210">
                  <c:v>2.3885194237795457</c:v>
                </c:pt>
                <c:pt idx="211">
                  <c:v>2.3420539180155338</c:v>
                </c:pt>
                <c:pt idx="212">
                  <c:v>2.2574037436741365</c:v>
                </c:pt>
                <c:pt idx="213">
                  <c:v>2.2249075578684936</c:v>
                </c:pt>
                <c:pt idx="214">
                  <c:v>2.1986513754293213</c:v>
                </c:pt>
                <c:pt idx="215">
                  <c:v>2.1602813612896536</c:v>
                </c:pt>
                <c:pt idx="216">
                  <c:v>2.0673103168304725</c:v>
                </c:pt>
                <c:pt idx="217">
                  <c:v>2.0014061585445901</c:v>
                </c:pt>
                <c:pt idx="218">
                  <c:v>1.9499837455900244</c:v>
                </c:pt>
                <c:pt idx="219">
                  <c:v>1.9290450351046637</c:v>
                </c:pt>
                <c:pt idx="220">
                  <c:v>1.9856673192380572</c:v>
                </c:pt>
                <c:pt idx="221">
                  <c:v>2.0995560202817862</c:v>
                </c:pt>
                <c:pt idx="222">
                  <c:v>2.2934218257866368</c:v>
                </c:pt>
                <c:pt idx="223">
                  <c:v>2.5072470400603279</c:v>
                </c:pt>
                <c:pt idx="224">
                  <c:v>2.716111384463078</c:v>
                </c:pt>
                <c:pt idx="225">
                  <c:v>2.8429660969476265</c:v>
                </c:pt>
                <c:pt idx="226">
                  <c:v>3.0197015598434538</c:v>
                </c:pt>
                <c:pt idx="227">
                  <c:v>3.0088226326555088</c:v>
                </c:pt>
                <c:pt idx="228">
                  <c:v>2.9977962696137195</c:v>
                </c:pt>
                <c:pt idx="229">
                  <c:v>2.9431416606732403</c:v>
                </c:pt>
                <c:pt idx="230">
                  <c:v>2.8632622706197157</c:v>
                </c:pt>
                <c:pt idx="231">
                  <c:v>2.8027333865945332</c:v>
                </c:pt>
                <c:pt idx="232">
                  <c:v>2.7487605631242769</c:v>
                </c:pt>
                <c:pt idx="233">
                  <c:v>2.6608702246204206</c:v>
                </c:pt>
                <c:pt idx="234">
                  <c:v>2.4596108973391217</c:v>
                </c:pt>
                <c:pt idx="235">
                  <c:v>2.2242768386940908</c:v>
                </c:pt>
                <c:pt idx="236">
                  <c:v>1.99068345375116</c:v>
                </c:pt>
                <c:pt idx="237">
                  <c:v>1.7735057333080955</c:v>
                </c:pt>
                <c:pt idx="238">
                  <c:v>1.6605488745600485</c:v>
                </c:pt>
                <c:pt idx="239">
                  <c:v>1.5671085270478657</c:v>
                </c:pt>
                <c:pt idx="240">
                  <c:v>1.5744639722866762</c:v>
                </c:pt>
                <c:pt idx="241">
                  <c:v>1.5131178716086291</c:v>
                </c:pt>
                <c:pt idx="242">
                  <c:v>1.4497838171734978</c:v>
                </c:pt>
                <c:pt idx="243">
                  <c:v>1.4009938367451336</c:v>
                </c:pt>
                <c:pt idx="244">
                  <c:v>1.3980045543008741</c:v>
                </c:pt>
                <c:pt idx="245">
                  <c:v>1.365692254715968</c:v>
                </c:pt>
                <c:pt idx="246">
                  <c:v>1.3684802296146683</c:v>
                </c:pt>
                <c:pt idx="247">
                  <c:v>1.3491571570138445</c:v>
                </c:pt>
                <c:pt idx="248">
                  <c:v>1.4016448141702498</c:v>
                </c:pt>
                <c:pt idx="249">
                  <c:v>1.5092134139128173</c:v>
                </c:pt>
                <c:pt idx="250">
                  <c:v>1.8389109972201754</c:v>
                </c:pt>
                <c:pt idx="251">
                  <c:v>2.0869110534843465</c:v>
                </c:pt>
                <c:pt idx="252">
                  <c:v>2.5071430186732364</c:v>
                </c:pt>
                <c:pt idx="253">
                  <c:v>2.6069973577472512</c:v>
                </c:pt>
                <c:pt idx="254">
                  <c:v>2.7140313429453</c:v>
                </c:pt>
                <c:pt idx="255">
                  <c:v>2.7013940468623066</c:v>
                </c:pt>
                <c:pt idx="256">
                  <c:v>2.7538442206668186</c:v>
                </c:pt>
                <c:pt idx="257">
                  <c:v>2.7210763604557582</c:v>
                </c:pt>
                <c:pt idx="258">
                  <c:v>2.737089330081834</c:v>
                </c:pt>
                <c:pt idx="259">
                  <c:v>2.6979479079495046</c:v>
                </c:pt>
                <c:pt idx="260">
                  <c:v>2.5999323047668121</c:v>
                </c:pt>
                <c:pt idx="261">
                  <c:v>2.574485589422137</c:v>
                </c:pt>
                <c:pt idx="262">
                  <c:v>2.6214831528963689</c:v>
                </c:pt>
                <c:pt idx="263">
                  <c:v>2.5927767464094122</c:v>
                </c:pt>
                <c:pt idx="264">
                  <c:v>2.3096956342562054</c:v>
                </c:pt>
                <c:pt idx="265">
                  <c:v>2.2516983435711468</c:v>
                </c:pt>
                <c:pt idx="266">
                  <c:v>2.0805582305856216</c:v>
                </c:pt>
                <c:pt idx="267">
                  <c:v>2.0685367740402247</c:v>
                </c:pt>
                <c:pt idx="268">
                  <c:v>2.0907271064450113</c:v>
                </c:pt>
                <c:pt idx="269">
                  <c:v>2.2193616821252662</c:v>
                </c:pt>
                <c:pt idx="270">
                  <c:v>2.5792509557577064</c:v>
                </c:pt>
                <c:pt idx="271">
                  <c:v>2.7631921860146185</c:v>
                </c:pt>
                <c:pt idx="272">
                  <c:v>3.0325608268024418</c:v>
                </c:pt>
                <c:pt idx="273">
                  <c:v>3.1693964140610182</c:v>
                </c:pt>
                <c:pt idx="274">
                  <c:v>3.1023335203221665</c:v>
                </c:pt>
                <c:pt idx="275">
                  <c:v>3.0866326890798552</c:v>
                </c:pt>
                <c:pt idx="276">
                  <c:v>3.0089332229133738</c:v>
                </c:pt>
                <c:pt idx="277">
                  <c:v>2.9542786139728947</c:v>
                </c:pt>
                <c:pt idx="278">
                  <c:v>2.8788732922448874</c:v>
                </c:pt>
                <c:pt idx="279">
                  <c:v>2.8252881487944341</c:v>
                </c:pt>
                <c:pt idx="280">
                  <c:v>2.7323004886006936</c:v>
                </c:pt>
                <c:pt idx="281">
                  <c:v>2.6565956446876018</c:v>
                </c:pt>
                <c:pt idx="282">
                  <c:v>2.4677175136371612</c:v>
                </c:pt>
                <c:pt idx="283">
                  <c:v>2.2264979808092562</c:v>
                </c:pt>
                <c:pt idx="284">
                  <c:v>1.9932244271149764</c:v>
                </c:pt>
                <c:pt idx="285">
                  <c:v>1.7760467066719114</c:v>
                </c:pt>
                <c:pt idx="286">
                  <c:v>1.663401531193643</c:v>
                </c:pt>
                <c:pt idx="287">
                  <c:v>1.5699611886642466</c:v>
                </c:pt>
                <c:pt idx="288">
                  <c:v>1.5761570758110022</c:v>
                </c:pt>
                <c:pt idx="289">
                  <c:v>1.5148109801157412</c:v>
                </c:pt>
                <c:pt idx="290">
                  <c:v>1.4497838171734978</c:v>
                </c:pt>
                <c:pt idx="291">
                  <c:v>1.4009938367451336</c:v>
                </c:pt>
                <c:pt idx="292">
                  <c:v>1.3980045543008741</c:v>
                </c:pt>
                <c:pt idx="293">
                  <c:v>1.365692254715968</c:v>
                </c:pt>
                <c:pt idx="294">
                  <c:v>1.3684802296146683</c:v>
                </c:pt>
                <c:pt idx="295">
                  <c:v>1.3491571570138445</c:v>
                </c:pt>
                <c:pt idx="296">
                  <c:v>1.4016448141702498</c:v>
                </c:pt>
                <c:pt idx="297">
                  <c:v>1.5092134139128173</c:v>
                </c:pt>
                <c:pt idx="298">
                  <c:v>1.838113754262704</c:v>
                </c:pt>
                <c:pt idx="299">
                  <c:v>2.0906821717021238</c:v>
                </c:pt>
                <c:pt idx="300">
                  <c:v>2.4951968708079595</c:v>
                </c:pt>
                <c:pt idx="301">
                  <c:v>2.5937150648518905</c:v>
                </c:pt>
                <c:pt idx="302">
                  <c:v>2.694544533254529</c:v>
                </c:pt>
                <c:pt idx="303">
                  <c:v>2.6819072371715356</c:v>
                </c:pt>
                <c:pt idx="304">
                  <c:v>2.7553697868777611</c:v>
                </c:pt>
                <c:pt idx="305">
                  <c:v>2.7211905604180542</c:v>
                </c:pt>
                <c:pt idx="306">
                  <c:v>2.6585300774400693</c:v>
                </c:pt>
                <c:pt idx="307">
                  <c:v>2.6109792434094761</c:v>
                </c:pt>
                <c:pt idx="308">
                  <c:v>2.5647215248848592</c:v>
                </c:pt>
                <c:pt idx="309">
                  <c:v>2.5372423056567239</c:v>
                </c:pt>
                <c:pt idx="310">
                  <c:v>2.4863891747761406</c:v>
                </c:pt>
                <c:pt idx="311">
                  <c:v>2.456382419131697</c:v>
                </c:pt>
                <c:pt idx="312">
                  <c:v>2.3505084813874397</c:v>
                </c:pt>
                <c:pt idx="313">
                  <c:v>2.2925112433540433</c:v>
                </c:pt>
                <c:pt idx="314">
                  <c:v>2.3150240443261803</c:v>
                </c:pt>
                <c:pt idx="315">
                  <c:v>2.3080795452279479</c:v>
                </c:pt>
                <c:pt idx="316">
                  <c:v>2.4008802282720056</c:v>
                </c:pt>
                <c:pt idx="317">
                  <c:v>2.5382917332770485</c:v>
                </c:pt>
                <c:pt idx="318">
                  <c:v>2.7285481886882836</c:v>
                </c:pt>
                <c:pt idx="319">
                  <c:v>2.9331921645409422</c:v>
                </c:pt>
                <c:pt idx="320">
                  <c:v>2.9528539891793608</c:v>
                </c:pt>
                <c:pt idx="321">
                  <c:v>3.1001663765805993</c:v>
                </c:pt>
                <c:pt idx="322">
                  <c:v>3.0993778581690439</c:v>
                </c:pt>
                <c:pt idx="323">
                  <c:v>3.0841444656362076</c:v>
                </c:pt>
                <c:pt idx="324">
                  <c:v>2.9982779427068929</c:v>
                </c:pt>
                <c:pt idx="325">
                  <c:v>2.9530730167963806</c:v>
                </c:pt>
                <c:pt idx="326">
                  <c:v>2.8813483084727993</c:v>
                </c:pt>
                <c:pt idx="327">
                  <c:v>2.8184245816344298</c:v>
                </c:pt>
                <c:pt idx="328">
                  <c:v>2.7446615576374462</c:v>
                </c:pt>
                <c:pt idx="329">
                  <c:v>2.6567712191335899</c:v>
                </c:pt>
                <c:pt idx="330">
                  <c:v>2.4621518707029382</c:v>
                </c:pt>
                <c:pt idx="331">
                  <c:v>2.2268178120579067</c:v>
                </c:pt>
                <c:pt idx="332">
                  <c:v>1.9918430068604291</c:v>
                </c:pt>
                <c:pt idx="333">
                  <c:v>1.7746652864173642</c:v>
                </c:pt>
                <c:pt idx="334">
                  <c:v>1.6776794914317448</c:v>
                </c:pt>
                <c:pt idx="335">
                  <c:v>1.5900524906583906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9-4F28-BC82-7B19F24A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18248"/>
        <c:axId val="1085116608"/>
      </c:lineChart>
      <c:catAx>
        <c:axId val="108511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6608"/>
        <c:crosses val="autoZero"/>
        <c:auto val="1"/>
        <c:lblAlgn val="ctr"/>
        <c:lblOffset val="100"/>
        <c:noMultiLvlLbl val="0"/>
      </c:catAx>
      <c:valAx>
        <c:axId val="1085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0214772" y="10885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0</xdr:rowOff>
    </xdr:from>
    <xdr:to>
      <xdr:col>15</xdr:col>
      <xdr:colOff>289560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DFB66-C71D-45E2-B3AA-77AC5880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8.843969791669" createdVersion="7" refreshedVersion="7" minRefreshableVersion="3" recordCount="673" xr:uid="{AEDD715A-824F-4B6C-8B07-7586F2894227}">
  <cacheSource type="worksheet">
    <worksheetSource ref="B1:J1048576" sheet="DB_Query"/>
  </cacheSource>
  <cacheFields count="9">
    <cacheField name="dateTimeUTC" numFmtId="0">
      <sharedItems containsNonDate="0" containsDate="1" containsString="0" containsBlank="1" minDate="2020-07-03T00:00:00" maxDate="2020-07-09T23:30:00" count="337">
        <d v="2020-07-05T06:30:00"/>
        <d v="2020-07-07T18:00:00"/>
        <d v="2020-07-07T17:30:00"/>
        <d v="2020-07-07T17:00:00"/>
        <d v="2020-07-07T16:30:00"/>
        <d v="2020-07-07T16:00:00"/>
        <d v="2020-07-07T15:30:00"/>
        <d v="2020-07-07T15:00:00"/>
        <d v="2020-07-07T14:30:00"/>
        <d v="2020-07-07T14:00:00"/>
        <d v="2020-07-07T13:30:00"/>
        <d v="2020-07-07T13:00:00"/>
        <d v="2020-07-07T12:30:00"/>
        <d v="2020-07-07T12:00:00"/>
        <d v="2020-07-07T11:30:00"/>
        <d v="2020-07-07T11:00:00"/>
        <d v="2020-07-07T10:30:00"/>
        <d v="2020-07-07T10:00:00"/>
        <d v="2020-07-07T18:30:00"/>
        <d v="2020-07-07T09:30:00"/>
        <d v="2020-07-07T19:00:00"/>
        <d v="2020-07-07T20:00:00"/>
        <d v="2020-07-08T04:30:00"/>
        <d v="2020-07-08T04:00:00"/>
        <d v="2020-07-08T03:30:00"/>
        <d v="2020-07-08T03:00:00"/>
        <d v="2020-07-08T02:30:00"/>
        <d v="2020-07-08T02:00:00"/>
        <d v="2020-07-08T01:30:00"/>
        <d v="2020-07-08T01:00:00"/>
        <d v="2020-07-08T00:30:00"/>
        <d v="2020-07-08T00:00:00"/>
        <d v="2020-07-07T23:30:00"/>
        <d v="2020-07-07T23:00:00"/>
        <d v="2020-07-07T22:30:00"/>
        <d v="2020-07-07T22:00:00"/>
        <d v="2020-07-07T21:30:00"/>
        <d v="2020-07-07T21:00:00"/>
        <d v="2020-07-07T20:30:00"/>
        <d v="2020-07-07T19:30:00"/>
        <d v="2020-07-08T05:00:00"/>
        <d v="2020-07-07T09:00:00"/>
        <d v="2020-07-07T08:00:00"/>
        <d v="2020-07-06T21:00:00"/>
        <d v="2020-07-06T20:30:00"/>
        <d v="2020-07-06T20:00:00"/>
        <d v="2020-07-06T19:30:00"/>
        <d v="2020-07-06T19:00:00"/>
        <d v="2020-07-06T18:30:00"/>
        <d v="2020-07-06T18:00:00"/>
        <d v="2020-07-06T17:30:00"/>
        <d v="2020-07-06T17:00:00"/>
        <d v="2020-07-06T16:30:00"/>
        <d v="2020-07-06T16:00:00"/>
        <d v="2020-07-06T15:30:00"/>
        <d v="2020-07-06T15:00:00"/>
        <d v="2020-07-06T14:30:00"/>
        <d v="2020-07-06T14:00:00"/>
        <d v="2020-07-06T13:30:00"/>
        <d v="2020-07-06T13:00:00"/>
        <d v="2020-07-06T21:30:00"/>
        <d v="2020-07-07T08:30:00"/>
        <d v="2020-07-06T22:00:00"/>
        <d v="2020-07-06T23:00:00"/>
        <d v="2020-07-07T07:30:00"/>
        <d v="2020-07-07T07:00:00"/>
        <d v="2020-07-07T06:30:00"/>
        <d v="2020-07-07T06:00:00"/>
        <d v="2020-07-07T05:30:00"/>
        <d v="2020-07-07T05:00:00"/>
        <d v="2020-07-07T04:30:00"/>
        <d v="2020-07-07T04:00:00"/>
        <d v="2020-07-07T03:30:00"/>
        <d v="2020-07-07T03:00:00"/>
        <d v="2020-07-07T02:30:00"/>
        <d v="2020-07-07T02:00:00"/>
        <d v="2020-07-07T01:30:00"/>
        <d v="2020-07-07T01:00:00"/>
        <d v="2020-07-07T00:30:00"/>
        <d v="2020-07-07T00:00:00"/>
        <d v="2020-07-06T23:30:00"/>
        <d v="2020-07-06T22:30:00"/>
        <d v="2020-07-06T12:30:00"/>
        <d v="2020-07-08T05:30:00"/>
        <d v="2020-07-08T06:30:00"/>
        <d v="2020-07-09T12:00:00"/>
        <d v="2020-07-09T11:30:00"/>
        <d v="2020-07-09T11:00:00"/>
        <d v="2020-07-09T10:30:00"/>
        <d v="2020-07-09T10:00:00"/>
        <d v="2020-07-09T09:30:00"/>
        <d v="2020-07-09T09:00:00"/>
        <d v="2020-07-09T08:30:00"/>
        <d v="2020-07-09T08:00:00"/>
        <d v="2020-07-09T07:30:00"/>
        <d v="2020-07-09T07:00:00"/>
        <d v="2020-07-09T06:30:00"/>
        <d v="2020-07-09T06:00:00"/>
        <d v="2020-07-09T05:30:00"/>
        <d v="2020-07-09T05:00:00"/>
        <d v="2020-07-09T04:30:00"/>
        <d v="2020-07-09T04:00:00"/>
        <d v="2020-07-09T12:30:00"/>
        <d v="2020-07-09T03:30:00"/>
        <d v="2020-07-09T13:00:00"/>
        <d v="2020-07-09T14:00:00"/>
        <d v="2020-07-09T22:30:00"/>
        <d v="2020-07-09T22:00:00"/>
        <d v="2020-07-09T21:30:00"/>
        <d v="2020-07-09T21:00:00"/>
        <d v="2020-07-09T20:30:00"/>
        <d v="2020-07-09T20:00:00"/>
        <d v="2020-07-09T19:30:00"/>
        <d v="2020-07-09T19:00:00"/>
        <d v="2020-07-09T18:30:00"/>
        <d v="2020-07-09T18:00:00"/>
        <d v="2020-07-09T17:30:00"/>
        <d v="2020-07-09T17:00:00"/>
        <d v="2020-07-09T16:30:00"/>
        <d v="2020-07-09T16:00:00"/>
        <d v="2020-07-09T15:30:00"/>
        <d v="2020-07-09T15:00:00"/>
        <d v="2020-07-09T14:30:00"/>
        <d v="2020-07-09T13:30:00"/>
        <d v="2020-07-08T06:00:00"/>
        <d v="2020-07-09T03:00:00"/>
        <d v="2020-07-09T02:00:00"/>
        <d v="2020-07-08T15:00:00"/>
        <d v="2020-07-08T14:30:00"/>
        <d v="2020-07-08T14:00:00"/>
        <d v="2020-07-08T13:30:00"/>
        <d v="2020-07-08T13:00:00"/>
        <d v="2020-07-08T12:30:00"/>
        <d v="2020-07-08T12:00:00"/>
        <d v="2020-07-08T11:30:00"/>
        <d v="2020-07-08T11:00:00"/>
        <d v="2020-07-08T10:30:00"/>
        <d v="2020-07-08T10:00:00"/>
        <d v="2020-07-08T09:30:00"/>
        <d v="2020-07-08T09:00:00"/>
        <d v="2020-07-08T08:30:00"/>
        <d v="2020-07-08T08:00:00"/>
        <d v="2020-07-08T07:30:00"/>
        <d v="2020-07-08T07:00:00"/>
        <d v="2020-07-08T15:30:00"/>
        <d v="2020-07-09T02:30:00"/>
        <d v="2020-07-08T16:00:00"/>
        <d v="2020-07-08T17:00:00"/>
        <d v="2020-07-09T01:30:00"/>
        <d v="2020-07-09T01:00:00"/>
        <d v="2020-07-09T00:30:00"/>
        <d v="2020-07-09T00:00:00"/>
        <d v="2020-07-08T23:30:00"/>
        <d v="2020-07-08T23:00:00"/>
        <d v="2020-07-08T22:30:00"/>
        <d v="2020-07-08T22:00:00"/>
        <d v="2020-07-08T21:30:00"/>
        <d v="2020-07-08T21:00:00"/>
        <d v="2020-07-08T20:30:00"/>
        <d v="2020-07-08T20:00:00"/>
        <d v="2020-07-08T19:30:00"/>
        <d v="2020-07-08T19:00:00"/>
        <d v="2020-07-08T18:30:00"/>
        <d v="2020-07-08T18:00:00"/>
        <d v="2020-07-08T17:30:00"/>
        <d v="2020-07-08T16:30:00"/>
        <d v="2020-07-06T12:00:00"/>
        <d v="2020-07-06T11:30:00"/>
        <d v="2020-07-06T11:00:00"/>
        <d v="2020-07-03T15:00:00"/>
        <d v="2020-07-03T14:30:00"/>
        <d v="2020-07-03T14:00:00"/>
        <d v="2020-07-03T13:30:00"/>
        <d v="2020-07-03T13:00:00"/>
        <d v="2020-07-03T12:30:00"/>
        <d v="2020-07-03T12:00:00"/>
        <d v="2020-07-03T11:30:00"/>
        <d v="2020-07-03T11:00:00"/>
        <d v="2020-07-03T10:30:00"/>
        <d v="2020-07-03T10:00:00"/>
        <d v="2020-07-03T09:30:00"/>
        <d v="2020-07-03T09:00:00"/>
        <d v="2020-07-03T08:30:00"/>
        <d v="2020-07-03T08:00:00"/>
        <d v="2020-07-03T07:30:00"/>
        <d v="2020-07-03T07:00:00"/>
        <d v="2020-07-03T15:30:00"/>
        <d v="2020-07-03T06:30:00"/>
        <d v="2020-07-03T16:00:00"/>
        <d v="2020-07-03T17:00:00"/>
        <d v="2020-07-04T01:30:00"/>
        <d v="2020-07-04T01:00:00"/>
        <d v="2020-07-04T00:30:00"/>
        <d v="2020-07-04T00:00:00"/>
        <d v="2020-07-03T23:30:00"/>
        <d v="2020-07-03T23:00:00"/>
        <d v="2020-07-03T22:30:00"/>
        <d v="2020-07-03T22:00:00"/>
        <d v="2020-07-03T21:30:00"/>
        <d v="2020-07-03T21:00:00"/>
        <d v="2020-07-03T20:30:00"/>
        <d v="2020-07-03T20:00:00"/>
        <d v="2020-07-03T19:30:00"/>
        <d v="2020-07-03T19:00:00"/>
        <d v="2020-07-03T18:30:00"/>
        <d v="2020-07-03T18:00:00"/>
        <d v="2020-07-03T17:30:00"/>
        <d v="2020-07-03T16:30:00"/>
        <d v="2020-07-04T02:00:00"/>
        <d v="2020-07-03T06:00:00"/>
        <d v="2020-07-03T05:00:00"/>
        <d v="2020-07-05T15:00:00"/>
        <d v="2020-07-05T14:30:00"/>
        <d v="2020-07-05T14:00:00"/>
        <d v="2020-07-05T13:30:00"/>
        <d v="2020-07-05T13:00:00"/>
        <d v="2020-07-05T12:30:00"/>
        <d v="2020-07-05T12:00:00"/>
        <d v="2020-07-05T11:30:00"/>
        <d v="2020-07-05T11:00:00"/>
        <d v="2020-07-05T10:30:00"/>
        <d v="2020-07-05T10:00:00"/>
        <d v="2020-07-05T09:30:00"/>
        <d v="2020-07-05T09:00:00"/>
        <d v="2020-07-05T08:30:00"/>
        <d v="2020-07-05T08:00:00"/>
        <d v="2020-07-05T07:30:00"/>
        <d v="2020-07-05T07:00:00"/>
        <d v="2020-07-05T15:30:00"/>
        <d v="2020-07-03T05:30:00"/>
        <d v="2020-07-05T16:00:00"/>
        <d v="2020-07-05T17:00:00"/>
        <d v="2020-07-03T04:30:00"/>
        <d v="2020-07-03T04:00:00"/>
        <d v="2020-07-03T03:30:00"/>
        <d v="2020-07-03T03:00:00"/>
        <d v="2020-07-03T02:30:00"/>
        <d v="2020-07-03T02:00:00"/>
        <d v="2020-07-03T01:30:00"/>
        <d v="2020-07-03T01:00:00"/>
        <d v="2020-07-03T00:30:00"/>
        <d v="2020-07-03T00:00:00"/>
        <d v="2020-07-05T20:30:00"/>
        <d v="2020-07-05T20:00:00"/>
        <d v="2020-07-05T19:30:00"/>
        <d v="2020-07-05T19:00:00"/>
        <d v="2020-07-05T18:30:00"/>
        <d v="2020-07-05T18:00:00"/>
        <d v="2020-07-05T17:30:00"/>
        <d v="2020-07-05T16:30:00"/>
        <d v="2020-07-04T02:30:00"/>
        <d v="2020-07-04T03:00:00"/>
        <d v="2020-07-04T03:30:00"/>
        <d v="2020-07-06T00:00:00"/>
        <d v="2020-07-05T23:30:00"/>
        <d v="2020-07-05T23:00:00"/>
        <d v="2020-07-05T22:30:00"/>
        <d v="2020-07-05T22:00:00"/>
        <d v="2020-07-05T21:30:00"/>
        <d v="2020-07-05T21:00:00"/>
        <d v="2020-07-05T06:00:00"/>
        <d v="2020-07-05T05:30:00"/>
        <d v="2020-07-05T05:00:00"/>
        <d v="2020-07-05T04:30:00"/>
        <d v="2020-07-05T04:00:00"/>
        <d v="2020-07-05T03:30:00"/>
        <d v="2020-07-05T03:00:00"/>
        <d v="2020-07-05T02:30:00"/>
        <d v="2020-07-05T02:00:00"/>
        <d v="2020-07-05T01:30:00"/>
        <d v="2020-07-06T00:30:00"/>
        <d v="2020-07-05T01:00:00"/>
        <d v="2020-07-06T01:00:00"/>
        <d v="2020-07-06T02:00:00"/>
        <d v="2020-07-06T10:30:00"/>
        <d v="2020-07-06T10:00:00"/>
        <d v="2020-07-06T09:30:00"/>
        <d v="2020-07-06T09:00:00"/>
        <d v="2020-07-06T08:30:00"/>
        <d v="2020-07-06T08:00:00"/>
        <d v="2020-07-06T07:30:00"/>
        <d v="2020-07-06T07:00:00"/>
        <d v="2020-07-06T06:30:00"/>
        <d v="2020-07-06T06:00:00"/>
        <d v="2020-07-06T05:30:00"/>
        <d v="2020-07-06T05:00:00"/>
        <d v="2020-07-06T04:30:00"/>
        <d v="2020-07-06T04:00:00"/>
        <d v="2020-07-06T03:30:00"/>
        <d v="2020-07-06T03:00:00"/>
        <d v="2020-07-06T02:30:00"/>
        <d v="2020-07-06T01:30:00"/>
        <d v="2020-07-05T00:30:00"/>
        <d v="2020-07-05T00:00:00"/>
        <d v="2020-07-04T23:30:00"/>
        <d v="2020-07-04T12:00:00"/>
        <d v="2020-07-04T11:30:00"/>
        <d v="2020-07-04T11:00:00"/>
        <d v="2020-07-04T10:30:00"/>
        <d v="2020-07-04T10:00:00"/>
        <d v="2020-07-04T09:30:00"/>
        <d v="2020-07-04T09:00:00"/>
        <d v="2020-07-04T08:30:00"/>
        <d v="2020-07-04T08:00:00"/>
        <d v="2020-07-04T07:30:00"/>
        <d v="2020-07-04T07:00:00"/>
        <d v="2020-07-04T06:30:00"/>
        <d v="2020-07-04T06:00:00"/>
        <d v="2020-07-04T05:30:00"/>
        <d v="2020-07-04T05:00:00"/>
        <d v="2020-07-04T04:30:00"/>
        <d v="2020-07-04T04:00:00"/>
        <d v="2020-07-04T12:30:00"/>
        <d v="2020-07-04T13:00:00"/>
        <d v="2020-07-04T13:30:00"/>
        <d v="2020-07-04T14:00:00"/>
        <d v="2020-07-04T23:00:00"/>
        <d v="2020-07-04T22:30:00"/>
        <d v="2020-07-04T22:00:00"/>
        <d v="2020-07-04T21:30:00"/>
        <d v="2020-07-04T21:00:00"/>
        <d v="2020-07-04T20:30:00"/>
        <d v="2020-07-04T20:00:00"/>
        <d v="2020-07-04T19:30:00"/>
        <d v="2020-07-09T23:00:00"/>
        <d v="2020-07-04T19:00:00"/>
        <d v="2020-07-04T18:00:00"/>
        <d v="2020-07-04T17:30:00"/>
        <d v="2020-07-04T17:00:00"/>
        <d v="2020-07-04T16:30:00"/>
        <d v="2020-07-04T16:00:00"/>
        <d v="2020-07-04T15:30:00"/>
        <d v="2020-07-04T15:00:00"/>
        <d v="2020-07-04T14:30:00"/>
        <d v="2020-07-04T18:30:00"/>
        <d v="2020-07-09T23:30:00"/>
        <m/>
      </sharedItems>
    </cacheField>
    <cacheField name="ForecastDemandMW" numFmtId="0">
      <sharedItems containsString="0" containsBlank="1" containsNumber="1" minValue="1.332258889163026" maxValue="3.1787288138834033"/>
    </cacheField>
    <cacheField name="ForecastPV" numFmtId="0">
      <sharedItems containsString="0" containsBlank="1" containsNumber="1" minValue="0" maxValue="3.6547688800495037"/>
    </cacheField>
    <cacheField name="taskName" numFmtId="0">
      <sharedItems containsBlank="1"/>
    </cacheField>
    <cacheField name="task" numFmtId="0">
      <sharedItems containsString="0" containsBlank="1" containsNumber="1" containsInteger="1" minValue="4" maxValue="4"/>
    </cacheField>
    <cacheField name="runID" numFmtId="0">
      <sharedItems containsString="0" containsBlank="1" containsNumber="1" containsInteger="1" minValue="1" maxValue="2" count="3">
        <n v="1"/>
        <n v="2"/>
        <m/>
      </sharedItems>
    </cacheField>
    <cacheField name="runTimeStamp" numFmtId="0">
      <sharedItems containsNonDate="0" containsDate="1" containsString="0" containsBlank="1" minDate="2021-03-12T11:22:40" maxDate="2021-03-12T18:28:26"/>
    </cacheField>
    <cacheField name="PVForecastModelName" numFmtId="0">
      <sharedItems containsBlank="1"/>
    </cacheField>
    <cacheField name="DemandForecastModel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n v="1.9719636700892016"/>
    <n v="0.7389522859132831"/>
    <s v="Task4     "/>
    <n v="4"/>
    <x v="0"/>
    <d v="2021-03-12T11:22:40"/>
    <s v="task3cdpvmodeldeploy"/>
    <s v="task3cdpvmodeldeploy"/>
  </r>
  <r>
    <x v="1"/>
    <n v="2.9951229568001039"/>
    <n v="0.52977684230371713"/>
    <s v="Task4     "/>
    <n v="4"/>
    <x v="0"/>
    <d v="2021-03-12T11:22:40"/>
    <s v="task3cdpvmodeldeploy"/>
    <s v="task3cdpvmodeldeploy"/>
  </r>
  <r>
    <x v="2"/>
    <n v="3.0069569608813618"/>
    <n v="0.97138196488332307"/>
    <s v="Task4     "/>
    <n v="4"/>
    <x v="0"/>
    <d v="2021-03-12T11:22:40"/>
    <s v="task3cdpvmodeldeploy"/>
    <s v="task3cdpvmodeldeploy"/>
  </r>
  <r>
    <x v="3"/>
    <n v="3.0181830515659227"/>
    <n v="1.1499045191258741"/>
    <s v="Task4     "/>
    <n v="4"/>
    <x v="0"/>
    <d v="2021-03-12T11:22:40"/>
    <s v="task3cdpvmodeldeploy"/>
    <s v="task3cdpvmodeldeploy"/>
  </r>
  <r>
    <x v="4"/>
    <n v="2.8395942135529952"/>
    <n v="1.5965623328565224"/>
    <s v="Task4     "/>
    <n v="4"/>
    <x v="0"/>
    <d v="2021-03-12T11:22:40"/>
    <s v="task3cdpvmodeldeploy"/>
    <s v="task3cdpvmodeldeploy"/>
  </r>
  <r>
    <x v="5"/>
    <n v="2.7167735812213216"/>
    <n v="1.6965980320932532"/>
    <s v="Task4     "/>
    <n v="4"/>
    <x v="0"/>
    <d v="2021-03-12T11:22:40"/>
    <s v="task3cdpvmodeldeploy"/>
    <s v="task3cdpvmodeldeploy"/>
  </r>
  <r>
    <x v="6"/>
    <n v="2.4997293666325184"/>
    <n v="2.5722396432957075"/>
    <s v="Task4     "/>
    <n v="4"/>
    <x v="0"/>
    <d v="2021-03-12T11:22:40"/>
    <s v="task3cdpvmodeldeploy"/>
    <s v="task3cdpvmodeldeploy"/>
  </r>
  <r>
    <x v="7"/>
    <n v="2.2933965686828159"/>
    <n v="2.5245935632163818"/>
    <s v="Task4     "/>
    <n v="4"/>
    <x v="0"/>
    <d v="2021-03-12T11:22:40"/>
    <s v="task3cdpvmodeldeploy"/>
    <s v="task3cdpvmodeldeploy"/>
  </r>
  <r>
    <x v="8"/>
    <n v="2.0974362739928907"/>
    <n v="2.0796587898483647"/>
    <s v="Task4     "/>
    <n v="4"/>
    <x v="0"/>
    <d v="2021-03-12T11:22:40"/>
    <s v="task3cdpvmodeldeploy"/>
    <s v="task3cdpvmodeldeploy"/>
  </r>
  <r>
    <x v="9"/>
    <n v="1.9856541795974549"/>
    <n v="1.9750410754324559"/>
    <s v="Task4     "/>
    <n v="4"/>
    <x v="0"/>
    <d v="2021-03-12T11:22:40"/>
    <s v="task3cdpvmodeldeploy"/>
    <s v="task3cdpvmodeldeploy"/>
  </r>
  <r>
    <x v="10"/>
    <n v="1.93737029211497"/>
    <n v="2.9914502697712146"/>
    <s v="Task4     "/>
    <n v="4"/>
    <x v="0"/>
    <d v="2021-03-12T11:22:40"/>
    <s v="task3cdpvmodeldeploy"/>
    <s v="task3cdpvmodeldeploy"/>
  </r>
  <r>
    <x v="11"/>
    <n v="1.9555492769621612"/>
    <n v="2.9182444619816099"/>
    <s v="Task4     "/>
    <n v="4"/>
    <x v="0"/>
    <d v="2021-03-12T11:22:40"/>
    <s v="task3cdpvmodeldeploy"/>
    <s v="task3cdpvmodeldeploy"/>
  </r>
  <r>
    <x v="12"/>
    <n v="2.0090494347206915"/>
    <n v="2.8638173293865123"/>
    <s v="Task4     "/>
    <n v="4"/>
    <x v="0"/>
    <d v="2021-03-12T11:22:40"/>
    <s v="task3cdpvmodeldeploy"/>
    <s v="task3cdpvmodeldeploy"/>
  </r>
  <r>
    <x v="13"/>
    <n v="2.0703801518042275"/>
    <n v="2.8343861772758019"/>
    <s v="Task4     "/>
    <n v="4"/>
    <x v="0"/>
    <d v="2021-03-12T11:22:40"/>
    <s v="task3cdpvmodeldeploy"/>
    <s v="task3cdpvmodeldeploy"/>
  </r>
  <r>
    <x v="14"/>
    <n v="2.1654135178981186"/>
    <n v="3.0688315843944642"/>
    <s v="Task4     "/>
    <n v="4"/>
    <x v="0"/>
    <d v="2021-03-12T11:22:40"/>
    <s v="task3cdpvmodeldeploy"/>
    <s v="task3cdpvmodeldeploy"/>
  </r>
  <r>
    <x v="15"/>
    <n v="2.201313837474058"/>
    <n v="3.05219476876437"/>
    <s v="Task4     "/>
    <n v="4"/>
    <x v="0"/>
    <d v="2021-03-12T11:22:40"/>
    <s v="task3cdpvmodeldeploy"/>
    <s v="task3cdpvmodeldeploy"/>
  </r>
  <r>
    <x v="16"/>
    <n v="2.227632841531388"/>
    <n v="2.9978404761337858"/>
    <s v="Task4     "/>
    <n v="4"/>
    <x v="0"/>
    <d v="2021-03-12T11:22:40"/>
    <s v="task3cdpvmodeldeploy"/>
    <s v="task3cdpvmodeldeploy"/>
  </r>
  <r>
    <x v="17"/>
    <n v="2.2584459295245574"/>
    <n v="2.9477442583707965"/>
    <s v="Task4     "/>
    <n v="4"/>
    <x v="0"/>
    <d v="2021-03-12T11:22:40"/>
    <s v="task3cdpvmodeldeploy"/>
    <s v="task3cdpvmodeldeploy"/>
  </r>
  <r>
    <x v="18"/>
    <n v="2.9429616658186508"/>
    <n v="0.39611572153190333"/>
    <s v="Task4     "/>
    <n v="4"/>
    <x v="0"/>
    <d v="2021-03-12T11:22:40"/>
    <s v="task3cdpvmodeldeploy"/>
    <s v="task3cdpvmodeldeploy"/>
  </r>
  <r>
    <x v="19"/>
    <n v="2.3415303186692542"/>
    <n v="2.9544468776784178"/>
    <s v="Task4     "/>
    <n v="4"/>
    <x v="0"/>
    <d v="2021-03-12T11:22:40"/>
    <s v="task3cdpvmodeldeploy"/>
    <s v="task3cdpvmodeldeploy"/>
  </r>
  <r>
    <x v="20"/>
    <n v="2.862722917199509"/>
    <n v="9.5949594482982278E-2"/>
    <s v="Task4     "/>
    <n v="4"/>
    <x v="0"/>
    <d v="2021-03-12T11:22:40"/>
    <s v="task3cdpvmodeldeploy"/>
    <s v="task3cdpvmodeldeploy"/>
  </r>
  <r>
    <x v="21"/>
    <n v="2.7404158793704481"/>
    <n v="0"/>
    <s v="Task4     "/>
    <n v="4"/>
    <x v="0"/>
    <d v="2021-03-12T11:22:40"/>
    <s v="task3cdpvmodeldeploy"/>
    <s v="task3cdpvmodeldeploy"/>
  </r>
  <r>
    <x v="22"/>
    <n v="1.5056508992783675"/>
    <n v="2.3580052111946345E-3"/>
    <s v="Task4     "/>
    <n v="4"/>
    <x v="0"/>
    <d v="2021-03-12T11:22:40"/>
    <s v="task3cdpvmodeldeploy"/>
    <s v="task3cdpvmodeldeploy"/>
  </r>
  <r>
    <x v="23"/>
    <n v="1.4018410730162676"/>
    <n v="2.3580052111946345E-3"/>
    <s v="Task4     "/>
    <n v="4"/>
    <x v="0"/>
    <d v="2021-03-12T11:22:40"/>
    <s v="task3cdpvmodeldeploy"/>
    <s v="task3cdpvmodeldeploy"/>
  </r>
  <r>
    <x v="24"/>
    <n v="1.3488212820445658"/>
    <n v="0"/>
    <s v="Task4     "/>
    <n v="4"/>
    <x v="0"/>
    <d v="2021-03-12T11:22:40"/>
    <s v="task3cdpvmodeldeploy"/>
    <s v="task3cdpvmodeldeploy"/>
  </r>
  <r>
    <x v="25"/>
    <n v="1.3676840792424896"/>
    <n v="0"/>
    <s v="Task4     "/>
    <n v="4"/>
    <x v="0"/>
    <d v="2021-03-12T11:22:40"/>
    <s v="task3cdpvmodeldeploy"/>
    <s v="task3cdpvmodeldeploy"/>
  </r>
  <r>
    <x v="26"/>
    <n v="1.3655285128546233"/>
    <n v="0"/>
    <s v="Task4     "/>
    <n v="4"/>
    <x v="0"/>
    <d v="2021-03-12T11:22:40"/>
    <s v="task3cdpvmodeldeploy"/>
    <s v="task3cdpvmodeldeploy"/>
  </r>
  <r>
    <x v="27"/>
    <n v="1.3974467551780114"/>
    <n v="0"/>
    <s v="Task4     "/>
    <n v="4"/>
    <x v="0"/>
    <d v="2021-03-12T11:22:40"/>
    <s v="task3cdpvmodeldeploy"/>
    <s v="task3cdpvmodeldeploy"/>
  </r>
  <r>
    <x v="28"/>
    <n v="1.3993563410281848"/>
    <n v="0"/>
    <s v="Task4     "/>
    <n v="4"/>
    <x v="0"/>
    <d v="2021-03-12T11:22:40"/>
    <s v="task3cdpvmodeldeploy"/>
    <s v="task3cdpvmodeldeploy"/>
  </r>
  <r>
    <x v="29"/>
    <n v="1.4459953066569604"/>
    <n v="0"/>
    <s v="Task4     "/>
    <n v="4"/>
    <x v="0"/>
    <d v="2021-03-12T11:22:40"/>
    <s v="task3cdpvmodeldeploy"/>
    <s v="task3cdpvmodeldeploy"/>
  </r>
  <r>
    <x v="30"/>
    <n v="1.5124778523020159"/>
    <n v="0"/>
    <s v="Task4     "/>
    <n v="4"/>
    <x v="0"/>
    <d v="2021-03-12T11:22:40"/>
    <s v="task3cdpvmodeldeploy"/>
    <s v="task3cdpvmodeldeploy"/>
  </r>
  <r>
    <x v="31"/>
    <n v="1.5718159034253187"/>
    <n v="0"/>
    <s v="Task4     "/>
    <n v="4"/>
    <x v="0"/>
    <d v="2021-03-12T11:22:40"/>
    <s v="task3cdpvmodeldeploy"/>
    <s v="task3cdpvmodeldeploy"/>
  </r>
  <r>
    <x v="32"/>
    <n v="1.5673272869401562"/>
    <n v="0"/>
    <s v="Task4     "/>
    <n v="4"/>
    <x v="0"/>
    <d v="2021-03-12T11:22:40"/>
    <s v="task3cdpvmodeldeploy"/>
    <s v="task3cdpvmodeldeploy"/>
  </r>
  <r>
    <x v="33"/>
    <n v="1.6568037216837337"/>
    <n v="0"/>
    <s v="Task4     "/>
    <n v="4"/>
    <x v="0"/>
    <d v="2021-03-12T11:22:40"/>
    <s v="task3cdpvmodeldeploy"/>
    <s v="task3cdpvmodeldeploy"/>
  </r>
  <r>
    <x v="34"/>
    <n v="1.7733581547310022"/>
    <n v="0"/>
    <s v="Task4     "/>
    <n v="4"/>
    <x v="0"/>
    <d v="2021-03-12T11:22:40"/>
    <s v="task3cdpvmodeldeploy"/>
    <s v="task3cdpvmodeldeploy"/>
  </r>
  <r>
    <x v="35"/>
    <n v="1.988630648011684"/>
    <n v="0"/>
    <s v="Task4     "/>
    <n v="4"/>
    <x v="0"/>
    <d v="2021-03-12T11:22:40"/>
    <s v="task3cdpvmodeldeploy"/>
    <s v="task3cdpvmodeldeploy"/>
  </r>
  <r>
    <x v="36"/>
    <n v="2.2250810637321576"/>
    <n v="0"/>
    <s v="Task4     "/>
    <n v="4"/>
    <x v="0"/>
    <d v="2021-03-12T11:22:40"/>
    <s v="task3cdpvmodeldeploy"/>
    <s v="task3cdpvmodeldeploy"/>
  </r>
  <r>
    <x v="37"/>
    <n v="2.4543021388893211"/>
    <n v="0"/>
    <s v="Task4     "/>
    <n v="4"/>
    <x v="0"/>
    <d v="2021-03-12T11:22:40"/>
    <s v="task3cdpvmodeldeploy"/>
    <s v="task3cdpvmodeldeploy"/>
  </r>
  <r>
    <x v="38"/>
    <n v="2.6592314232153327"/>
    <n v="0"/>
    <s v="Task4     "/>
    <n v="4"/>
    <x v="0"/>
    <d v="2021-03-12T11:22:40"/>
    <s v="task3cdpvmodeldeploy"/>
    <s v="task3cdpvmodeldeploy"/>
  </r>
  <r>
    <x v="39"/>
    <n v="2.805208328623169"/>
    <n v="8.1378727388823027E-2"/>
    <s v="Task4     "/>
    <n v="4"/>
    <x v="0"/>
    <d v="2021-03-12T11:22:40"/>
    <s v="task3cdpvmodeldeploy"/>
    <s v="task3cdpvmodeldeploy"/>
  </r>
  <r>
    <x v="40"/>
    <n v="1.8373850532769933"/>
    <n v="8.9403059470797422E-2"/>
    <s v="Task4     "/>
    <n v="4"/>
    <x v="0"/>
    <d v="2021-03-12T11:22:40"/>
    <s v="task3cdpvmodeldeploy"/>
    <s v="task3cdpvmodeldeploy"/>
  </r>
  <r>
    <x v="41"/>
    <n v="2.3866465097534402"/>
    <n v="3.1240209552295783"/>
    <s v="Task4     "/>
    <n v="4"/>
    <x v="0"/>
    <d v="2021-03-12T11:22:40"/>
    <s v="task3cdpvmodeldeploy"/>
    <s v="task3cdpvmodeldeploy"/>
  </r>
  <r>
    <x v="42"/>
    <n v="2.4472645925917971"/>
    <n v="1.4624265584469049"/>
    <s v="Task4     "/>
    <n v="4"/>
    <x v="0"/>
    <d v="2021-03-12T11:22:40"/>
    <s v="task3cdpvmodeldeploy"/>
    <s v="task3cdpvmodeldeploy"/>
  </r>
  <r>
    <x v="43"/>
    <n v="2.5071269120556297"/>
    <n v="0"/>
    <s v="Task4     "/>
    <n v="4"/>
    <x v="0"/>
    <d v="2021-03-12T11:22:40"/>
    <s v="task3cdpvmodeldeploy"/>
    <s v="task3cdpvmodeldeploy"/>
  </r>
  <r>
    <x v="44"/>
    <n v="2.6581861662128774"/>
    <n v="0"/>
    <s v="Task4     "/>
    <n v="4"/>
    <x v="0"/>
    <d v="2021-03-12T11:22:40"/>
    <s v="task3cdpvmodeldeploy"/>
    <s v="task3cdpvmodeldeploy"/>
  </r>
  <r>
    <x v="45"/>
    <n v="2.7228661574573145"/>
    <n v="0"/>
    <s v="Task4     "/>
    <n v="4"/>
    <x v="0"/>
    <d v="2021-03-12T11:22:40"/>
    <s v="task3cdpvmodeldeploy"/>
    <s v="task3cdpvmodeldeploy"/>
  </r>
  <r>
    <x v="46"/>
    <n v="2.8251989741819594"/>
    <n v="0.14599659440005597"/>
    <s v="Task4     "/>
    <n v="4"/>
    <x v="0"/>
    <d v="2021-03-12T11:22:40"/>
    <s v="task3cdpvmodeldeploy"/>
    <s v="task3cdpvmodeldeploy"/>
  </r>
  <r>
    <x v="47"/>
    <n v="2.875885505746159"/>
    <n v="0.16502073806875373"/>
    <s v="Task4     "/>
    <n v="4"/>
    <x v="0"/>
    <d v="2021-03-12T11:22:40"/>
    <s v="task3cdpvmodeldeploy"/>
    <s v="task3cdpvmodeldeploy"/>
  </r>
  <r>
    <x v="48"/>
    <n v="2.9564197098895448"/>
    <n v="0.609991892903191"/>
    <s v="Task4     "/>
    <n v="4"/>
    <x v="0"/>
    <d v="2021-03-12T11:22:40"/>
    <s v="task3cdpvmodeldeploy"/>
    <s v="task3cdpvmodeldeploy"/>
  </r>
  <r>
    <x v="49"/>
    <n v="3.0114508405635498"/>
    <n v="0.68706046828606304"/>
    <s v="Task4     "/>
    <n v="4"/>
    <x v="0"/>
    <d v="2021-03-12T11:22:40"/>
    <s v="task3cdpvmodeldeploy"/>
    <s v="task3cdpvmodeldeploy"/>
  </r>
  <r>
    <x v="50"/>
    <n v="2.9744566542014015"/>
    <n v="1.1973511095265117"/>
    <s v="Task4     "/>
    <n v="4"/>
    <x v="0"/>
    <d v="2021-03-12T11:22:40"/>
    <s v="task3cdpvmodeldeploy"/>
    <s v="task3cdpvmodeldeploy"/>
  </r>
  <r>
    <x v="51"/>
    <n v="2.9825003676439761"/>
    <n v="1.4115119971478309"/>
    <s v="Task4     "/>
    <n v="4"/>
    <x v="0"/>
    <d v="2021-03-12T11:22:40"/>
    <s v="task3cdpvmodeldeploy"/>
    <s v="task3cdpvmodeldeploy"/>
  </r>
  <r>
    <x v="52"/>
    <n v="2.7744304463534801"/>
    <n v="1.8391282045805357"/>
    <s v="Task4     "/>
    <n v="4"/>
    <x v="0"/>
    <d v="2021-03-12T11:22:40"/>
    <s v="task3cdpvmodeldeploy"/>
    <s v="task3cdpvmodeldeploy"/>
  </r>
  <r>
    <x v="53"/>
    <n v="2.6467219696482225"/>
    <n v="1.9718167699424827"/>
    <s v="Task4     "/>
    <n v="4"/>
    <x v="0"/>
    <d v="2021-03-12T11:22:40"/>
    <s v="task3cdpvmodeldeploy"/>
    <s v="task3cdpvmodeldeploy"/>
  </r>
  <r>
    <x v="54"/>
    <n v="2.5102590888368397"/>
    <n v="2.6155156217757338"/>
    <s v="Task4     "/>
    <n v="4"/>
    <x v="0"/>
    <d v="2021-03-12T11:22:40"/>
    <s v="task3cdpvmodeldeploy"/>
    <s v="task3cdpvmodeldeploy"/>
  </r>
  <r>
    <x v="55"/>
    <n v="2.2840724497965277"/>
    <n v="2.6155156217757338"/>
    <s v="Task4     "/>
    <n v="4"/>
    <x v="0"/>
    <d v="2021-03-12T11:22:40"/>
    <s v="task3cdpvmodeldeploy"/>
    <s v="task3cdpvmodeldeploy"/>
  </r>
  <r>
    <x v="56"/>
    <n v="2.1573347033121757"/>
    <n v="3.2662202254649331"/>
    <s v="Task4     "/>
    <n v="4"/>
    <x v="0"/>
    <d v="2021-03-12T11:22:40"/>
    <s v="task3cdpvmodeldeploy"/>
    <s v="task3cdpvmodeldeploy"/>
  </r>
  <r>
    <x v="57"/>
    <n v="2.0352883900660408"/>
    <n v="3.4578290121200239"/>
    <s v="Task4     "/>
    <n v="4"/>
    <x v="0"/>
    <d v="2021-03-12T11:22:40"/>
    <s v="task3cdpvmodeldeploy"/>
    <s v="task3cdpvmodeldeploy"/>
  </r>
  <r>
    <x v="58"/>
    <n v="1.9948802006369837"/>
    <n v="3.6137684439864812"/>
    <s v="Task4     "/>
    <n v="4"/>
    <x v="0"/>
    <d v="2021-03-12T11:22:40"/>
    <s v="task3cdpvmodeldeploy"/>
    <s v="task3cdpvmodeldeploy"/>
  </r>
  <r>
    <x v="59"/>
    <n v="2.0146514299896232"/>
    <n v="3.5589901766684888"/>
    <s v="Task4     "/>
    <n v="4"/>
    <x v="0"/>
    <d v="2021-03-12T11:22:40"/>
    <s v="task3cdpvmodeldeploy"/>
    <s v="task3cdpvmodeldeploy"/>
  </r>
  <r>
    <x v="60"/>
    <n v="2.2611339762501421"/>
    <n v="0"/>
    <s v="Task4     "/>
    <n v="4"/>
    <x v="0"/>
    <d v="2021-03-12T11:22:40"/>
    <s v="task3cdpvmodeldeploy"/>
    <s v="task3cdpvmodeldeploy"/>
  </r>
  <r>
    <x v="61"/>
    <n v="2.410083257722345"/>
    <n v="1.9220696230250889"/>
    <s v="Task4     "/>
    <n v="4"/>
    <x v="0"/>
    <d v="2021-03-12T11:22:40"/>
    <s v="task3cdpvmodeldeploy"/>
    <s v="task3cdpvmodeldeploy"/>
  </r>
  <r>
    <x v="62"/>
    <n v="1.9893598748078256"/>
    <n v="0"/>
    <s v="Task4     "/>
    <n v="4"/>
    <x v="0"/>
    <d v="2021-03-12T11:22:40"/>
    <s v="task3cdpvmodeldeploy"/>
    <s v="task3cdpvmodeldeploy"/>
  </r>
  <r>
    <x v="63"/>
    <n v="1.6630394785590954"/>
    <n v="0"/>
    <s v="Task4     "/>
    <n v="4"/>
    <x v="0"/>
    <d v="2021-03-12T11:22:40"/>
    <s v="task3cdpvmodeldeploy"/>
    <s v="task3cdpvmodeldeploy"/>
  </r>
  <r>
    <x v="64"/>
    <n v="2.5915370347694591"/>
    <n v="1.6682412150905508"/>
    <s v="Task4     "/>
    <n v="4"/>
    <x v="0"/>
    <d v="2021-03-12T11:22:40"/>
    <s v="task3cdpvmodeldeploy"/>
    <s v="task3cdpvmodeldeploy"/>
  </r>
  <r>
    <x v="65"/>
    <n v="2.6048981999967507"/>
    <n v="1.420915542117537"/>
    <s v="Task4     "/>
    <n v="4"/>
    <x v="0"/>
    <d v="2021-03-12T11:22:40"/>
    <s v="task3cdpvmodeldeploy"/>
    <s v="task3cdpvmodeldeploy"/>
  </r>
  <r>
    <x v="66"/>
    <n v="2.6355159770156789"/>
    <n v="0.87769563980829701"/>
    <s v="Task4     "/>
    <n v="4"/>
    <x v="0"/>
    <d v="2021-03-12T11:22:40"/>
    <s v="task3cdpvmodeldeploy"/>
    <s v="task3cdpvmodeldeploy"/>
  </r>
  <r>
    <x v="67"/>
    <n v="2.5164614615989307"/>
    <n v="0.5600751757542678"/>
    <s v="Task4     "/>
    <n v="4"/>
    <x v="0"/>
    <d v="2021-03-12T11:22:40"/>
    <s v="task3cdpvmodeldeploy"/>
    <s v="task3cdpvmodeldeploy"/>
  </r>
  <r>
    <x v="68"/>
    <n v="2.1343360951927943"/>
    <n v="0.26762448263662425"/>
    <s v="Task4     "/>
    <n v="4"/>
    <x v="0"/>
    <d v="2021-03-12T11:22:40"/>
    <s v="task3cdpvmodeldeploy"/>
    <s v="task3cdpvmodeldeploy"/>
  </r>
  <r>
    <x v="69"/>
    <n v="1.8651223881739878"/>
    <n v="0.26256035858775562"/>
    <s v="Task4     "/>
    <n v="4"/>
    <x v="0"/>
    <d v="2021-03-12T11:22:40"/>
    <s v="task3cdpvmodeldeploy"/>
    <s v="task3cdpvmodeldeploy"/>
  </r>
  <r>
    <x v="70"/>
    <n v="1.5337862545699343"/>
    <n v="4.093766341610984E-2"/>
    <s v="Task4     "/>
    <n v="4"/>
    <x v="0"/>
    <d v="2021-03-12T11:22:40"/>
    <s v="task3cdpvmodeldeploy"/>
    <s v="task3cdpvmodeldeploy"/>
  </r>
  <r>
    <x v="71"/>
    <n v="1.4328692500562648"/>
    <n v="3.8008722405030976E-2"/>
    <s v="Task4     "/>
    <n v="4"/>
    <x v="0"/>
    <d v="2021-03-12T11:22:40"/>
    <s v="task3cdpvmodeldeploy"/>
    <s v="task3cdpvmodeldeploy"/>
  </r>
  <r>
    <x v="72"/>
    <n v="1.3698641188703731"/>
    <n v="0"/>
    <s v="Task4     "/>
    <n v="4"/>
    <x v="0"/>
    <d v="2021-03-12T11:22:40"/>
    <s v="task3cdpvmodeldeploy"/>
    <s v="task3cdpvmodeldeploy"/>
  </r>
  <r>
    <x v="73"/>
    <n v="1.3890145225130408"/>
    <n v="0"/>
    <s v="Task4     "/>
    <n v="4"/>
    <x v="0"/>
    <d v="2021-03-12T11:22:40"/>
    <s v="task3cdpvmodeldeploy"/>
    <s v="task3cdpvmodeldeploy"/>
  </r>
  <r>
    <x v="74"/>
    <n v="1.394423162472372"/>
    <n v="0"/>
    <s v="Task4     "/>
    <n v="4"/>
    <x v="0"/>
    <d v="2021-03-12T11:22:40"/>
    <s v="task3cdpvmodeldeploy"/>
    <s v="task3cdpvmodeldeploy"/>
  </r>
  <r>
    <x v="75"/>
    <n v="1.4266290401574324"/>
    <n v="0"/>
    <s v="Task4     "/>
    <n v="4"/>
    <x v="0"/>
    <d v="2021-03-12T11:22:40"/>
    <s v="task3cdpvmodeldeploy"/>
    <s v="task3cdpvmodeldeploy"/>
  </r>
  <r>
    <x v="76"/>
    <n v="1.4296802730963161"/>
    <n v="0"/>
    <s v="Task4     "/>
    <n v="4"/>
    <x v="0"/>
    <d v="2021-03-12T11:22:40"/>
    <s v="task3cdpvmodeldeploy"/>
    <s v="task3cdpvmodeldeploy"/>
  </r>
  <r>
    <x v="77"/>
    <n v="1.4763192776075933"/>
    <n v="0"/>
    <s v="Task4     "/>
    <n v="4"/>
    <x v="0"/>
    <d v="2021-03-12T11:22:40"/>
    <s v="task3cdpvmodeldeploy"/>
    <s v="task3cdpvmodeldeploy"/>
  </r>
  <r>
    <x v="78"/>
    <n v="1.5416960573329004"/>
    <n v="0"/>
    <s v="Task4     "/>
    <n v="4"/>
    <x v="0"/>
    <d v="2021-03-12T11:22:40"/>
    <s v="task3cdpvmodeldeploy"/>
    <s v="task3cdpvmodeldeploy"/>
  </r>
  <r>
    <x v="79"/>
    <n v="1.6012098184818189"/>
    <n v="0"/>
    <s v="Task4     "/>
    <n v="4"/>
    <x v="0"/>
    <d v="2021-03-12T11:22:40"/>
    <s v="task3cdpvmodeldeploy"/>
    <s v="task3cdpvmodeldeploy"/>
  </r>
  <r>
    <x v="80"/>
    <n v="1.5742303163944107"/>
    <n v="0"/>
    <s v="Task4     "/>
    <n v="4"/>
    <x v="0"/>
    <d v="2021-03-12T11:22:40"/>
    <s v="task3cdpvmodeldeploy"/>
    <s v="task3cdpvmodeldeploy"/>
  </r>
  <r>
    <x v="81"/>
    <n v="1.7760272410830391"/>
    <n v="0"/>
    <s v="Task4     "/>
    <n v="4"/>
    <x v="0"/>
    <d v="2021-03-12T11:22:40"/>
    <s v="task3cdpvmodeldeploy"/>
    <s v="task3cdpvmodeldeploy"/>
  </r>
  <r>
    <x v="82"/>
    <n v="2.0425557667726673"/>
    <n v="3.6136424217558951"/>
    <s v="Task4     "/>
    <n v="4"/>
    <x v="0"/>
    <d v="2021-03-12T11:22:40"/>
    <s v="task3cdpvmodeldeploy"/>
    <s v="task3cdpvmodeldeploy"/>
  </r>
  <r>
    <x v="83"/>
    <n v="2.0844186182233924"/>
    <n v="0.11224449631871945"/>
    <s v="Task4     "/>
    <n v="4"/>
    <x v="0"/>
    <d v="2021-03-12T11:22:40"/>
    <s v="task3cdpvmodeldeploy"/>
    <s v="task3cdpvmodeldeploy"/>
  </r>
  <r>
    <x v="84"/>
    <n v="2.6066644466706519"/>
    <n v="0.41460676551524578"/>
    <s v="Task4     "/>
    <n v="4"/>
    <x v="0"/>
    <d v="2021-03-12T11:22:40"/>
    <s v="task3cdpvmodeldeploy"/>
    <s v="task3cdpvmodeldeploy"/>
  </r>
  <r>
    <x v="85"/>
    <n v="2.354205636242356"/>
    <n v="2.0619831590398747"/>
    <s v="Task4     "/>
    <n v="4"/>
    <x v="0"/>
    <d v="2021-03-12T11:22:40"/>
    <s v="task3cdpvmodeldeploy"/>
    <s v="task3cdpvmodeldeploy"/>
  </r>
  <r>
    <x v="86"/>
    <n v="2.4584061295894934"/>
    <n v="1.8924672152416298"/>
    <s v="Task4     "/>
    <n v="4"/>
    <x v="0"/>
    <d v="2021-03-12T11:22:40"/>
    <s v="task3cdpvmodeldeploy"/>
    <s v="task3cdpvmodeldeploy"/>
  </r>
  <r>
    <x v="87"/>
    <n v="2.4873673382205514"/>
    <n v="1.9316337601029594"/>
    <s v="Task4     "/>
    <n v="4"/>
    <x v="0"/>
    <d v="2021-03-12T11:22:40"/>
    <s v="task3cdpvmodeldeploy"/>
    <s v="task3cdpvmodeldeploy"/>
  </r>
  <r>
    <x v="88"/>
    <n v="2.531979445350383"/>
    <n v="1.4511804321946196"/>
    <s v="Task4     "/>
    <n v="4"/>
    <x v="0"/>
    <d v="2021-03-12T11:22:40"/>
    <s v="task3cdpvmodeldeploy"/>
    <s v="task3cdpvmodeldeploy"/>
  </r>
  <r>
    <x v="89"/>
    <n v="2.5587288033376248"/>
    <n v="1.6849401755319682"/>
    <s v="Task4     "/>
    <n v="4"/>
    <x v="0"/>
    <d v="2021-03-12T11:22:40"/>
    <s v="task3cdpvmodeldeploy"/>
    <s v="task3cdpvmodeldeploy"/>
  </r>
  <r>
    <x v="90"/>
    <n v="2.6089251849705963"/>
    <n v="1.3628617684867605"/>
    <s v="Task4     "/>
    <n v="4"/>
    <x v="0"/>
    <d v="2021-03-12T11:22:40"/>
    <s v="task3cdpvmodeldeploy"/>
    <s v="task3cdpvmodeldeploy"/>
  </r>
  <r>
    <x v="91"/>
    <n v="2.6549739539090016"/>
    <n v="1.3407848227323167"/>
    <s v="Task4     "/>
    <n v="4"/>
    <x v="0"/>
    <d v="2021-03-12T11:22:40"/>
    <s v="task3cdpvmodeldeploy"/>
    <s v="task3cdpvmodeldeploy"/>
  </r>
  <r>
    <x v="92"/>
    <n v="2.719681080534571"/>
    <n v="1.3812572911134251"/>
    <s v="Task4     "/>
    <n v="4"/>
    <x v="0"/>
    <d v="2021-03-12T11:22:40"/>
    <s v="task3cdpvmodeldeploy"/>
    <s v="task3cdpvmodeldeploy"/>
  </r>
  <r>
    <x v="93"/>
    <n v="2.7520200076699743"/>
    <n v="1.1249997979709208"/>
    <s v="Task4     "/>
    <n v="4"/>
    <x v="0"/>
    <d v="2021-03-12T11:22:40"/>
    <s v="task3cdpvmodeldeploy"/>
    <s v="task3cdpvmodeldeploy"/>
  </r>
  <r>
    <x v="94"/>
    <n v="2.6827950572442196"/>
    <n v="0.89178476954641872"/>
    <s v="Task4     "/>
    <n v="4"/>
    <x v="0"/>
    <d v="2021-03-12T11:22:40"/>
    <s v="task3cdpvmodeldeploy"/>
    <s v="task3cdpvmodeldeploy"/>
  </r>
  <r>
    <x v="95"/>
    <n v="2.6949434772404972"/>
    <n v="0.80588031722197695"/>
    <s v="Task4     "/>
    <n v="4"/>
    <x v="0"/>
    <d v="2021-03-12T11:22:40"/>
    <s v="task3cdpvmodeldeploy"/>
    <s v="task3cdpvmodeldeploy"/>
  </r>
  <r>
    <x v="96"/>
    <n v="2.5928895637107505"/>
    <n v="0.33820281544730696"/>
    <s v="Task4     "/>
    <n v="4"/>
    <x v="0"/>
    <d v="2021-03-12T11:22:40"/>
    <s v="task3cdpvmodeldeploy"/>
    <s v="task3cdpvmodeldeploy"/>
  </r>
  <r>
    <x v="97"/>
    <n v="2.4923531246190018"/>
    <n v="0.31908872796334414"/>
    <s v="Task4     "/>
    <n v="4"/>
    <x v="0"/>
    <d v="2021-03-12T11:22:40"/>
    <s v="task3cdpvmodeldeploy"/>
    <s v="task3cdpvmodeldeploy"/>
  </r>
  <r>
    <x v="98"/>
    <n v="2.0869491973505121"/>
    <n v="0.11280006892153219"/>
    <s v="Task4     "/>
    <n v="4"/>
    <x v="0"/>
    <d v="2021-03-12T11:22:40"/>
    <s v="task3cdpvmodeldeploy"/>
    <s v="task3cdpvmodeldeploy"/>
  </r>
  <r>
    <x v="99"/>
    <n v="1.8358452177036093"/>
    <n v="7.4164840802737525E-2"/>
    <s v="Task4     "/>
    <n v="4"/>
    <x v="0"/>
    <d v="2021-03-12T11:22:40"/>
    <s v="task3cdpvmodeldeploy"/>
    <s v="task3cdpvmodeldeploy"/>
  </r>
  <r>
    <x v="100"/>
    <n v="1.5056508992783675"/>
    <n v="1.3062506798094821E-2"/>
    <s v="Task4     "/>
    <n v="4"/>
    <x v="0"/>
    <d v="2021-03-12T11:22:40"/>
    <s v="task3cdpvmodeldeploy"/>
    <s v="task3cdpvmodeldeploy"/>
  </r>
  <r>
    <x v="101"/>
    <n v="1.4018410730162676"/>
    <n v="1.3062506798094821E-2"/>
    <s v="Task4     "/>
    <n v="4"/>
    <x v="0"/>
    <d v="2021-03-12T11:22:40"/>
    <s v="task3cdpvmodeldeploy"/>
    <s v="task3cdpvmodeldeploy"/>
  </r>
  <r>
    <x v="102"/>
    <n v="2.2998200701982903"/>
    <n v="1.9248175155961191"/>
    <s v="Task4     "/>
    <n v="4"/>
    <x v="0"/>
    <d v="2021-03-12T11:22:40"/>
    <s v="task3cdpvmodeldeploy"/>
    <s v="task3cdpvmodeldeploy"/>
  </r>
  <r>
    <x v="103"/>
    <n v="1.3488212820445658"/>
    <n v="0"/>
    <s v="Task4     "/>
    <n v="4"/>
    <x v="0"/>
    <d v="2021-03-12T11:22:40"/>
    <s v="task3cdpvmodeldeploy"/>
    <s v="task3cdpvmodeldeploy"/>
  </r>
  <r>
    <x v="104"/>
    <n v="2.3232372371378256"/>
    <n v="1.8327218917773997"/>
    <s v="Task4     "/>
    <n v="4"/>
    <x v="0"/>
    <d v="2021-03-12T11:22:40"/>
    <s v="task3cdpvmodeldeploy"/>
    <s v="task3cdpvmodeldeploy"/>
  </r>
  <r>
    <x v="105"/>
    <n v="2.4006317233798327"/>
    <n v="1.6348165498911755"/>
    <s v="Task4     "/>
    <n v="4"/>
    <x v="0"/>
    <d v="2021-03-12T11:22:40"/>
    <s v="task3cdpvmodeldeploy"/>
    <s v="task3cdpvmodeldeploy"/>
  </r>
  <r>
    <x v="106"/>
    <n v="1.7744890773971957"/>
    <n v="0"/>
    <s v="Task4     "/>
    <n v="4"/>
    <x v="0"/>
    <d v="2021-03-12T11:22:40"/>
    <s v="task3cdpvmodeldeploy"/>
    <s v="task3cdpvmodeldeploy"/>
  </r>
  <r>
    <x v="107"/>
    <n v="1.989761570677878"/>
    <n v="0"/>
    <s v="Task4     "/>
    <n v="4"/>
    <x v="0"/>
    <d v="2021-03-12T11:22:40"/>
    <s v="task3cdpvmodeldeploy"/>
    <s v="task3cdpvmodeldeploy"/>
  </r>
  <r>
    <x v="108"/>
    <n v="2.227559298103972"/>
    <n v="0"/>
    <s v="Task4     "/>
    <n v="4"/>
    <x v="0"/>
    <d v="2021-03-12T11:22:40"/>
    <s v="task3cdpvmodeldeploy"/>
    <s v="task3cdpvmodeldeploy"/>
  </r>
  <r>
    <x v="109"/>
    <n v="2.4567803732611355"/>
    <n v="0"/>
    <s v="Task4     "/>
    <n v="4"/>
    <x v="0"/>
    <d v="2021-03-12T11:22:40"/>
    <s v="task3cdpvmodeldeploy"/>
    <s v="task3cdpvmodeldeploy"/>
  </r>
  <r>
    <x v="110"/>
    <n v="2.655612339626797"/>
    <n v="0"/>
    <s v="Task4     "/>
    <n v="4"/>
    <x v="0"/>
    <d v="2021-03-12T11:22:40"/>
    <s v="task3cdpvmodeldeploy"/>
    <s v="task3cdpvmodeldeploy"/>
  </r>
  <r>
    <x v="111"/>
    <n v="2.7367967957819124"/>
    <n v="0"/>
    <s v="Task4     "/>
    <n v="4"/>
    <x v="0"/>
    <d v="2021-03-12T11:22:40"/>
    <s v="task3cdpvmodeldeploy"/>
    <s v="task3cdpvmodeldeploy"/>
  </r>
  <r>
    <x v="112"/>
    <n v="2.821900804720161"/>
    <n v="8.683533301112413E-2"/>
    <s v="Task4     "/>
    <n v="4"/>
    <x v="0"/>
    <d v="2021-03-12T11:22:40"/>
    <s v="task3cdpvmodeldeploy"/>
    <s v="task3cdpvmodeldeploy"/>
  </r>
  <r>
    <x v="113"/>
    <n v="2.8814732108215466"/>
    <n v="0.10140620010528338"/>
    <s v="Task4     "/>
    <n v="4"/>
    <x v="0"/>
    <d v="2021-03-12T11:22:40"/>
    <s v="task3cdpvmodeldeploy"/>
    <s v="task3cdpvmodeldeploy"/>
  </r>
  <r>
    <x v="114"/>
    <n v="2.9521869721939376"/>
    <n v="0.40445989615648026"/>
    <s v="Task4     "/>
    <n v="4"/>
    <x v="0"/>
    <d v="2021-03-12T11:22:40"/>
    <s v="task3cdpvmodeldeploy"/>
    <s v="task3cdpvmodeldeploy"/>
  </r>
  <r>
    <x v="115"/>
    <n v="2.9962284303253526"/>
    <n v="0.47723982787182428"/>
    <s v="Task4     "/>
    <n v="4"/>
    <x v="0"/>
    <d v="2021-03-12T11:22:40"/>
    <s v="task3cdpvmodeldeploy"/>
    <s v="task3cdpvmodeldeploy"/>
  </r>
  <r>
    <x v="116"/>
    <n v="3.0842245924702936"/>
    <n v="0.53314286730596483"/>
    <s v="Task4     "/>
    <n v="4"/>
    <x v="0"/>
    <d v="2021-03-12T11:22:40"/>
    <s v="task3cdpvmodeldeploy"/>
    <s v="task3cdpvmodeldeploy"/>
  </r>
  <r>
    <x v="117"/>
    <n v="3.099192346302674"/>
    <n v="0.90876683166779582"/>
    <s v="Task4     "/>
    <n v="4"/>
    <x v="0"/>
    <d v="2021-03-12T11:22:40"/>
    <s v="task3cdpvmodeldeploy"/>
    <s v="task3cdpvmodeldeploy"/>
  </r>
  <r>
    <x v="118"/>
    <n v="3.0962349816999475"/>
    <n v="0.58436843960309803"/>
    <s v="Task4     "/>
    <n v="4"/>
    <x v="0"/>
    <d v="2021-03-12T11:22:40"/>
    <s v="task3cdpvmodeldeploy"/>
    <s v="task3cdpvmodeldeploy"/>
  </r>
  <r>
    <x v="119"/>
    <n v="2.9540568013377064"/>
    <n v="0.52947393145713351"/>
    <s v="Task4     "/>
    <n v="4"/>
    <x v="0"/>
    <d v="2021-03-12T11:22:40"/>
    <s v="task3cdpvmodeldeploy"/>
    <s v="task3cdpvmodeldeploy"/>
  </r>
  <r>
    <x v="120"/>
    <n v="2.9288241269984874"/>
    <n v="1.0942159334614012"/>
    <s v="Task4     "/>
    <n v="4"/>
    <x v="0"/>
    <d v="2021-03-12T11:22:40"/>
    <s v="task3cdpvmodeldeploy"/>
    <s v="task3cdpvmodeldeploy"/>
  </r>
  <r>
    <x v="121"/>
    <n v="2.7311662526035678"/>
    <n v="1.2340359097636662"/>
    <s v="Task4     "/>
    <n v="4"/>
    <x v="0"/>
    <d v="2021-03-12T11:22:40"/>
    <s v="task3cdpvmodeldeploy"/>
    <s v="task3cdpvmodeldeploy"/>
  </r>
  <r>
    <x v="122"/>
    <n v="2.534176787072528"/>
    <n v="1.6463057014464515"/>
    <s v="Task4     "/>
    <n v="4"/>
    <x v="0"/>
    <d v="2021-03-12T11:22:40"/>
    <s v="task3cdpvmodeldeploy"/>
    <s v="task3cdpvmodeldeploy"/>
  </r>
  <r>
    <x v="123"/>
    <n v="2.3173596686595057"/>
    <n v="1.7799208213828943"/>
    <s v="Task4     "/>
    <n v="4"/>
    <x v="0"/>
    <d v="2021-03-12T11:22:40"/>
    <s v="task3cdpvmodeldeploy"/>
    <s v="task3cdpvmodeldeploy"/>
  </r>
  <r>
    <x v="124"/>
    <n v="2.5048248532104105"/>
    <n v="0.39375880701301891"/>
    <s v="Task4     "/>
    <n v="4"/>
    <x v="0"/>
    <d v="2021-03-12T11:22:40"/>
    <s v="task3cdpvmodeldeploy"/>
    <s v="task3cdpvmodeldeploy"/>
  </r>
  <r>
    <x v="125"/>
    <n v="1.3676840792424896"/>
    <n v="0"/>
    <s v="Task4     "/>
    <n v="4"/>
    <x v="0"/>
    <d v="2021-03-12T11:22:40"/>
    <s v="task3cdpvmodeldeploy"/>
    <s v="task3cdpvmodeldeploy"/>
  </r>
  <r>
    <x v="126"/>
    <n v="1.3974467551780114"/>
    <n v="0"/>
    <s v="Task4     "/>
    <n v="4"/>
    <x v="0"/>
    <d v="2021-03-12T11:22:40"/>
    <s v="task3cdpvmodeldeploy"/>
    <s v="task3cdpvmodeldeploy"/>
  </r>
  <r>
    <x v="127"/>
    <n v="2.5758079096301914"/>
    <n v="1.5800556971563302"/>
    <s v="Task4     "/>
    <n v="4"/>
    <x v="0"/>
    <d v="2021-03-12T11:22:40"/>
    <s v="task3cdpvmodeldeploy"/>
    <s v="task3cdpvmodeldeploy"/>
  </r>
  <r>
    <x v="128"/>
    <n v="2.2238794015629768"/>
    <n v="2.2135806371737723"/>
    <s v="Task4     "/>
    <n v="4"/>
    <x v="0"/>
    <d v="2021-03-12T11:22:40"/>
    <s v="task3cdpvmodeldeploy"/>
    <s v="task3cdpvmodeldeploy"/>
  </r>
  <r>
    <x v="129"/>
    <n v="2.0978235522390918"/>
    <n v="2.3340694188845537"/>
    <s v="Task4     "/>
    <n v="4"/>
    <x v="0"/>
    <d v="2021-03-12T11:22:40"/>
    <s v="task3cdpvmodeldeploy"/>
    <s v="task3cdpvmodeldeploy"/>
  </r>
  <r>
    <x v="130"/>
    <n v="2.0702134312143601"/>
    <n v="2.579206890284647"/>
    <s v="Task4     "/>
    <n v="4"/>
    <x v="0"/>
    <d v="2021-03-12T11:22:40"/>
    <s v="task3cdpvmodeldeploy"/>
    <s v="task3cdpvmodeldeploy"/>
  </r>
  <r>
    <x v="131"/>
    <n v="2.0807300358451419"/>
    <n v="2.3865572836768068"/>
    <s v="Task4     "/>
    <n v="4"/>
    <x v="0"/>
    <d v="2021-03-12T11:22:40"/>
    <s v="task3cdpvmodeldeploy"/>
    <s v="task3cdpvmodeldeploy"/>
  </r>
  <r>
    <x v="132"/>
    <n v="2.252898913116518"/>
    <n v="2.0913511772344466"/>
    <s v="Task4     "/>
    <n v="4"/>
    <x v="0"/>
    <d v="2021-03-12T11:22:40"/>
    <s v="task3cdpvmodeldeploy"/>
    <s v="task3cdpvmodeldeploy"/>
  </r>
  <r>
    <x v="133"/>
    <n v="2.307284536994441"/>
    <n v="2.0745915475317491"/>
    <s v="Task4     "/>
    <n v="4"/>
    <x v="0"/>
    <d v="2021-03-12T11:22:40"/>
    <s v="task3cdpvmodeldeploy"/>
    <s v="task3cdpvmodeldeploy"/>
  </r>
  <r>
    <x v="134"/>
    <n v="2.5884186271250877"/>
    <n v="1.5684342295796605"/>
    <s v="Task4     "/>
    <n v="4"/>
    <x v="0"/>
    <d v="2021-03-12T11:22:40"/>
    <s v="task3cdpvmodeldeploy"/>
    <s v="task3cdpvmodeldeploy"/>
  </r>
  <r>
    <x v="135"/>
    <n v="2.6162625081845388"/>
    <n v="1.5989963883109484"/>
    <s v="Task4     "/>
    <n v="4"/>
    <x v="0"/>
    <d v="2021-03-12T11:22:40"/>
    <s v="task3cdpvmodeldeploy"/>
    <s v="task3cdpvmodeldeploy"/>
  </r>
  <r>
    <x v="136"/>
    <n v="2.5737273829921872"/>
    <n v="1.192675067390526"/>
    <s v="Task4     "/>
    <n v="4"/>
    <x v="0"/>
    <d v="2021-03-12T11:22:40"/>
    <s v="task3cdpvmodeldeploy"/>
    <s v="task3cdpvmodeldeploy"/>
  </r>
  <r>
    <x v="137"/>
    <n v="2.5987302945287643"/>
    <n v="1.1380126862944953"/>
    <s v="Task4     "/>
    <n v="4"/>
    <x v="0"/>
    <d v="2021-03-12T11:22:40"/>
    <s v="task3cdpvmodeldeploy"/>
    <s v="task3cdpvmodeldeploy"/>
  </r>
  <r>
    <x v="138"/>
    <n v="2.6948168718059455"/>
    <n v="1.0136130506247971"/>
    <s v="Task4     "/>
    <n v="4"/>
    <x v="0"/>
    <d v="2021-03-12T11:22:40"/>
    <s v="task3cdpvmodeldeploy"/>
    <s v="task3cdpvmodeldeploy"/>
  </r>
  <r>
    <x v="139"/>
    <n v="2.7332713428970523"/>
    <n v="1.0043620806095572"/>
    <s v="Task4     "/>
    <n v="4"/>
    <x v="0"/>
    <d v="2021-03-12T11:22:40"/>
    <s v="task3cdpvmodeldeploy"/>
    <s v="task3cdpvmodeldeploy"/>
  </r>
  <r>
    <x v="140"/>
    <n v="2.7200382808121772"/>
    <n v="1.106837998228337"/>
    <s v="Task4     "/>
    <n v="4"/>
    <x v="0"/>
    <d v="2021-03-12T11:22:40"/>
    <s v="task3cdpvmodeldeploy"/>
    <s v="task3cdpvmodeldeploy"/>
  </r>
  <r>
    <x v="141"/>
    <n v="2.7511644627165657"/>
    <n v="0.98922129205633247"/>
    <s v="Task4     "/>
    <n v="4"/>
    <x v="0"/>
    <d v="2021-03-12T11:22:40"/>
    <s v="task3cdpvmodeldeploy"/>
    <s v="task3cdpvmodeldeploy"/>
  </r>
  <r>
    <x v="142"/>
    <n v="2.7034913081002587"/>
    <n v="0.66126153010307209"/>
    <s v="Task4     "/>
    <n v="4"/>
    <x v="0"/>
    <d v="2021-03-12T11:22:40"/>
    <s v="task3cdpvmodeldeploy"/>
    <s v="task3cdpvmodeldeploy"/>
  </r>
  <r>
    <x v="143"/>
    <n v="2.7156397280965363"/>
    <n v="0.58816312294068929"/>
    <s v="Task4     "/>
    <n v="4"/>
    <x v="0"/>
    <d v="2021-03-12T11:22:40"/>
    <s v="task3cdpvmodeldeploy"/>
    <s v="task3cdpvmodeldeploy"/>
  </r>
  <r>
    <x v="144"/>
    <n v="2.7597752582241331"/>
    <n v="1.4035410793514438"/>
    <s v="Task4     "/>
    <n v="4"/>
    <x v="0"/>
    <d v="2021-03-12T11:22:40"/>
    <s v="task3cdpvmodeldeploy"/>
    <s v="task3cdpvmodeldeploy"/>
  </r>
  <r>
    <x v="145"/>
    <n v="1.3655285128546233"/>
    <n v="0"/>
    <s v="Task4     "/>
    <n v="4"/>
    <x v="0"/>
    <d v="2021-03-12T11:22:40"/>
    <s v="task3cdpvmodeldeploy"/>
    <s v="task3cdpvmodeldeploy"/>
  </r>
  <r>
    <x v="146"/>
    <n v="3.0263624138986644"/>
    <n v="1.0562928628730663"/>
    <s v="Task4     "/>
    <n v="4"/>
    <x v="0"/>
    <d v="2021-03-12T11:22:40"/>
    <s v="task3cdpvmodeldeploy"/>
    <s v="task3cdpvmodeldeploy"/>
  </r>
  <r>
    <x v="147"/>
    <n v="3.0989435859746144"/>
    <n v="0.57649543438798856"/>
    <s v="Task4     "/>
    <n v="4"/>
    <x v="0"/>
    <d v="2021-03-12T11:22:40"/>
    <s v="task3cdpvmodeldeploy"/>
    <s v="task3cdpvmodeldeploy"/>
  </r>
  <r>
    <x v="148"/>
    <n v="1.3993563410281848"/>
    <n v="0"/>
    <s v="Task4     "/>
    <n v="4"/>
    <x v="0"/>
    <d v="2021-03-12T11:22:40"/>
    <s v="task3cdpvmodeldeploy"/>
    <s v="task3cdpvmodeldeploy"/>
  </r>
  <r>
    <x v="149"/>
    <n v="1.4459953066569604"/>
    <n v="0"/>
    <s v="Task4     "/>
    <n v="4"/>
    <x v="0"/>
    <d v="2021-03-12T11:22:40"/>
    <s v="task3cdpvmodeldeploy"/>
    <s v="task3cdpvmodeldeploy"/>
  </r>
  <r>
    <x v="150"/>
    <n v="1.5144485405127663"/>
    <n v="0"/>
    <s v="Task4     "/>
    <n v="4"/>
    <x v="0"/>
    <d v="2021-03-12T11:22:40"/>
    <s v="task3cdpvmodeldeploy"/>
    <s v="task3cdpvmodeldeploy"/>
  </r>
  <r>
    <x v="151"/>
    <n v="1.5737865816704963"/>
    <n v="0"/>
    <s v="Task4     "/>
    <n v="4"/>
    <x v="0"/>
    <d v="2021-03-12T11:22:40"/>
    <s v="task3cdpvmodeldeploy"/>
    <s v="task3cdpvmodeldeploy"/>
  </r>
  <r>
    <x v="152"/>
    <n v="1.5704288978171002"/>
    <n v="0"/>
    <s v="Task4     "/>
    <n v="4"/>
    <x v="0"/>
    <d v="2021-03-12T11:22:40"/>
    <s v="task3cdpvmodeldeploy"/>
    <s v="task3cdpvmodeldeploy"/>
  </r>
  <r>
    <x v="153"/>
    <n v="1.6599053225951046"/>
    <n v="0"/>
    <s v="Task4     "/>
    <n v="4"/>
    <x v="0"/>
    <d v="2021-03-12T11:22:40"/>
    <s v="task3cdpvmodeldeploy"/>
    <s v="task3cdpvmodeldeploy"/>
  </r>
  <r>
    <x v="154"/>
    <n v="1.7758363891028162"/>
    <n v="0"/>
    <s v="Task4     "/>
    <n v="4"/>
    <x v="0"/>
    <d v="2021-03-12T11:22:40"/>
    <s v="task3cdpvmodeldeploy"/>
    <s v="task3cdpvmodeldeploy"/>
  </r>
  <r>
    <x v="155"/>
    <n v="1.9911088823834984"/>
    <n v="0"/>
    <s v="Task4     "/>
    <n v="4"/>
    <x v="0"/>
    <d v="2021-03-12T11:22:40"/>
    <s v="task3cdpvmodeldeploy"/>
    <s v="task3cdpvmodeldeploy"/>
  </r>
  <r>
    <x v="156"/>
    <n v="2.2272844765812789"/>
    <n v="0"/>
    <s v="Task4     "/>
    <n v="4"/>
    <x v="0"/>
    <d v="2021-03-12T11:22:40"/>
    <s v="task3cdpvmodeldeploy"/>
    <s v="task3cdpvmodeldeploy"/>
  </r>
  <r>
    <x v="157"/>
    <n v="2.4615627654520242"/>
    <n v="0"/>
    <s v="Task4     "/>
    <n v="4"/>
    <x v="0"/>
    <d v="2021-03-12T11:22:40"/>
    <s v="task3cdpvmodeldeploy"/>
    <s v="task3cdpvmodeldeploy"/>
  </r>
  <r>
    <x v="158"/>
    <n v="2.6611162045598644"/>
    <n v="0"/>
    <s v="Task4     "/>
    <n v="4"/>
    <x v="0"/>
    <d v="2021-03-12T11:22:40"/>
    <s v="task3cdpvmodeldeploy"/>
    <s v="task3cdpvmodeldeploy"/>
  </r>
  <r>
    <x v="159"/>
    <n v="2.7311780677979454"/>
    <n v="0"/>
    <s v="Task4     "/>
    <n v="4"/>
    <x v="0"/>
    <d v="2021-03-12T11:22:40"/>
    <s v="task3cdpvmodeldeploy"/>
    <s v="task3cdpvmodeldeploy"/>
  </r>
  <r>
    <x v="160"/>
    <n v="2.825509217239413"/>
    <n v="7.0922063349823483E-2"/>
    <s v="Task4     "/>
    <n v="4"/>
    <x v="0"/>
    <d v="2021-03-12T11:22:40"/>
    <s v="task3cdpvmodeldeploy"/>
    <s v="task3cdpvmodeldeploy"/>
  </r>
  <r>
    <x v="161"/>
    <n v="2.8763739861918451"/>
    <n v="8.5492930443982762E-2"/>
    <s v="Task4     "/>
    <n v="4"/>
    <x v="0"/>
    <d v="2021-03-12T11:22:40"/>
    <s v="task3cdpvmodeldeploy"/>
    <s v="task3cdpvmodeldeploy"/>
  </r>
  <r>
    <x v="162"/>
    <n v="2.9528577802552776"/>
    <n v="0.26628278531515742"/>
    <s v="Task4     "/>
    <n v="4"/>
    <x v="0"/>
    <d v="2021-03-12T11:22:40"/>
    <s v="task3cdpvmodeldeploy"/>
    <s v="task3cdpvmodeldeploy"/>
  </r>
  <r>
    <x v="163"/>
    <n v="3.0050190712367306"/>
    <n v="0.36525010600921659"/>
    <s v="Task4     "/>
    <n v="4"/>
    <x v="0"/>
    <d v="2021-03-12T11:22:40"/>
    <s v="task3cdpvmodeldeploy"/>
    <s v="task3cdpvmodeldeploy"/>
  </r>
  <r>
    <x v="164"/>
    <n v="3.0835741758986814"/>
    <n v="0.49432577362040442"/>
    <s v="Task4     "/>
    <n v="4"/>
    <x v="0"/>
    <d v="2021-03-12T11:22:40"/>
    <s v="task3cdpvmodeldeploy"/>
    <s v="task3cdpvmodeldeploy"/>
  </r>
  <r>
    <x v="165"/>
    <n v="3.1600640142386336"/>
    <n v="0.90770294628795167"/>
    <s v="Task4     "/>
    <n v="4"/>
    <x v="0"/>
    <d v="2021-03-12T11:22:40"/>
    <s v="task3cdpvmodeldeploy"/>
    <s v="task3cdpvmodeldeploy"/>
  </r>
  <r>
    <x v="166"/>
    <n v="2.1008233651134818"/>
    <n v="3.6136424217558951"/>
    <s v="Task4     "/>
    <n v="4"/>
    <x v="0"/>
    <d v="2021-03-12T11:22:40"/>
    <s v="task3cdpvmodeldeploy"/>
    <s v="task3cdpvmodeldeploy"/>
  </r>
  <r>
    <x v="167"/>
    <n v="2.1798079098819487"/>
    <n v="3.6136424217558951"/>
    <s v="Task4     "/>
    <n v="4"/>
    <x v="0"/>
    <d v="2021-03-12T11:22:40"/>
    <s v="task3cdpvmodeldeploy"/>
    <s v="task3cdpvmodeldeploy"/>
  </r>
  <r>
    <x v="168"/>
    <n v="2.2285172763238714"/>
    <n v="3.6136424217558951"/>
    <s v="Task4     "/>
    <n v="4"/>
    <x v="0"/>
    <d v="2021-03-12T11:22:40"/>
    <s v="task3cdpvmodeldeploy"/>
    <s v="task3cdpvmodeldeploy"/>
  </r>
  <r>
    <x v="169"/>
    <n v="2.7191679843005523"/>
    <n v="0.89370479363748478"/>
    <s v="Task4     "/>
    <n v="4"/>
    <x v="0"/>
    <d v="2021-03-12T11:22:40"/>
    <s v="task3cdpvmodeldeploy"/>
    <s v="task3cdpvmodeldeploy"/>
  </r>
  <r>
    <x v="170"/>
    <n v="2.3094845688729873"/>
    <n v="1.8816434979846921"/>
    <s v="Task4     "/>
    <n v="4"/>
    <x v="0"/>
    <d v="2021-03-12T11:22:40"/>
    <s v="task3cdpvmodeldeploy"/>
    <s v="task3cdpvmodeldeploy"/>
  </r>
  <r>
    <x v="171"/>
    <n v="2.1946683983927064"/>
    <n v="1.9997366302065429"/>
    <s v="Task4     "/>
    <n v="4"/>
    <x v="0"/>
    <d v="2021-03-12T11:22:40"/>
    <s v="task3cdpvmodeldeploy"/>
    <s v="task3cdpvmodeldeploy"/>
  </r>
  <r>
    <x v="172"/>
    <n v="2.1427548557474796"/>
    <n v="2.7343369945900693"/>
    <s v="Task4     "/>
    <n v="4"/>
    <x v="0"/>
    <d v="2021-03-12T11:22:40"/>
    <s v="task3cdpvmodeldeploy"/>
    <s v="task3cdpvmodeldeploy"/>
  </r>
  <r>
    <x v="173"/>
    <n v="2.152025834419526"/>
    <n v="2.6017613582053447"/>
    <s v="Task4     "/>
    <n v="4"/>
    <x v="0"/>
    <d v="2021-03-12T11:22:40"/>
    <s v="task3cdpvmodeldeploy"/>
    <s v="task3cdpvmodeldeploy"/>
  </r>
  <r>
    <x v="174"/>
    <n v="2.2248357395497322"/>
    <n v="2.5550935888343074"/>
    <s v="Task4     "/>
    <n v="4"/>
    <x v="0"/>
    <d v="2021-03-12T11:22:40"/>
    <s v="task3cdpvmodeldeploy"/>
    <s v="task3cdpvmodeldeploy"/>
  </r>
  <r>
    <x v="175"/>
    <n v="2.2788091298067528"/>
    <n v="2.5550935888343074"/>
    <s v="Task4     "/>
    <n v="4"/>
    <x v="0"/>
    <d v="2021-03-12T11:22:40"/>
    <s v="task3cdpvmodeldeploy"/>
    <s v="task3cdpvmodeldeploy"/>
  </r>
  <r>
    <x v="176"/>
    <n v="2.4143778898903787"/>
    <n v="1.9389008340603819"/>
    <s v="Task4     "/>
    <n v="4"/>
    <x v="0"/>
    <d v="2021-03-12T11:22:40"/>
    <s v="task3cdpvmodeldeploy"/>
    <s v="task3cdpvmodeldeploy"/>
  </r>
  <r>
    <x v="177"/>
    <n v="2.4414837398665887"/>
    <n v="1.8450022829276285"/>
    <s v="Task4     "/>
    <n v="4"/>
    <x v="0"/>
    <d v="2021-03-12T11:22:40"/>
    <s v="task3cdpvmodeldeploy"/>
    <s v="task3cdpvmodeldeploy"/>
  </r>
  <r>
    <x v="178"/>
    <n v="2.4477624558004591"/>
    <n v="1.6753032547915345"/>
    <s v="Task4     "/>
    <n v="4"/>
    <x v="0"/>
    <d v="2021-03-12T11:22:40"/>
    <s v="task3cdpvmodeldeploy"/>
    <s v="task3cdpvmodeldeploy"/>
  </r>
  <r>
    <x v="179"/>
    <n v="2.4755909953083926"/>
    <n v="1.6992686077055352"/>
    <s v="Task4     "/>
    <n v="4"/>
    <x v="0"/>
    <d v="2021-03-12T11:22:40"/>
    <s v="task3cdpvmodeldeploy"/>
    <s v="task3cdpvmodeldeploy"/>
  </r>
  <r>
    <x v="180"/>
    <n v="2.4360640464113903"/>
    <n v="1.698892704655389"/>
    <s v="Task4     "/>
    <n v="4"/>
    <x v="0"/>
    <d v="2021-03-12T11:22:40"/>
    <s v="task3cdpvmodeldeploy"/>
    <s v="task3cdpvmodeldeploy"/>
  </r>
  <r>
    <x v="181"/>
    <n v="2.4922930338805651"/>
    <n v="1.727965441467525"/>
    <s v="Task4     "/>
    <n v="4"/>
    <x v="0"/>
    <d v="2021-03-12T11:22:40"/>
    <s v="task3cdpvmodeldeploy"/>
    <s v="task3cdpvmodeldeploy"/>
  </r>
  <r>
    <x v="182"/>
    <n v="2.595615726432198"/>
    <n v="1.5493969964879821"/>
    <s v="Task4     "/>
    <n v="4"/>
    <x v="0"/>
    <d v="2021-03-12T11:22:40"/>
    <s v="task3cdpvmodeldeploy"/>
    <s v="task3cdpvmodeldeploy"/>
  </r>
  <r>
    <x v="183"/>
    <n v="2.6338759716246201"/>
    <n v="1.3289466466100781"/>
    <s v="Task4     "/>
    <n v="4"/>
    <x v="0"/>
    <d v="2021-03-12T11:22:40"/>
    <s v="task3cdpvmodeldeploy"/>
    <s v="task3cdpvmodeldeploy"/>
  </r>
  <r>
    <x v="184"/>
    <n v="2.655920047777466"/>
    <n v="1.4571974725659027"/>
    <s v="Task4     "/>
    <n v="4"/>
    <x v="0"/>
    <d v="2021-03-12T11:22:40"/>
    <s v="task3cdpvmodeldeploy"/>
    <s v="task3cdpvmodeldeploy"/>
  </r>
  <r>
    <x v="185"/>
    <n v="2.6723771164542844"/>
    <n v="1.3166900296144983"/>
    <s v="Task4     "/>
    <n v="4"/>
    <x v="0"/>
    <d v="2021-03-12T11:22:40"/>
    <s v="task3cdpvmodeldeploy"/>
    <s v="task3cdpvmodeldeploy"/>
  </r>
  <r>
    <x v="186"/>
    <n v="2.8982477571850165"/>
    <n v="0.83884867245687433"/>
    <s v="Task4     "/>
    <n v="4"/>
    <x v="0"/>
    <d v="2021-03-12T11:22:40"/>
    <s v="task3cdpvmodeldeploy"/>
    <s v="task3cdpvmodeldeploy"/>
  </r>
  <r>
    <x v="187"/>
    <n v="2.6055862005966577"/>
    <n v="0.66339694847567676"/>
    <s v="Task4     "/>
    <n v="4"/>
    <x v="0"/>
    <d v="2021-03-12T11:22:40"/>
    <s v="task3cdpvmodeldeploy"/>
    <s v="task3cdpvmodeldeploy"/>
  </r>
  <r>
    <x v="188"/>
    <n v="2.9625473658115009"/>
    <n v="0.49536433261385182"/>
    <s v="Task4     "/>
    <n v="4"/>
    <x v="0"/>
    <d v="2021-03-12T11:22:40"/>
    <s v="task3cdpvmodeldeploy"/>
    <s v="task3cdpvmodeldeploy"/>
  </r>
  <r>
    <x v="189"/>
    <n v="3.1286257900239827"/>
    <n v="0.33191000853563885"/>
    <s v="Task4     "/>
    <n v="4"/>
    <x v="0"/>
    <d v="2021-03-12T11:22:40"/>
    <s v="task3cdpvmodeldeploy"/>
    <s v="task3cdpvmodeldeploy"/>
  </r>
  <r>
    <x v="190"/>
    <n v="1.4125175355263262"/>
    <n v="0"/>
    <s v="Task4     "/>
    <n v="4"/>
    <x v="0"/>
    <d v="2021-03-12T11:22:40"/>
    <s v="task3cdpvmodeldeploy"/>
    <s v="task3cdpvmodeldeploy"/>
  </r>
  <r>
    <x v="191"/>
    <n v="1.4631352586825803"/>
    <n v="0"/>
    <s v="Task4     "/>
    <n v="4"/>
    <x v="0"/>
    <d v="2021-03-12T11:22:40"/>
    <s v="task3cdpvmodeldeploy"/>
    <s v="task3cdpvmodeldeploy"/>
  </r>
  <r>
    <x v="192"/>
    <n v="1.53590725231598"/>
    <n v="0"/>
    <s v="Task4     "/>
    <n v="4"/>
    <x v="0"/>
    <d v="2021-03-12T11:22:40"/>
    <s v="task3cdpvmodeldeploy"/>
    <s v="task3cdpvmodeldeploy"/>
  </r>
  <r>
    <x v="193"/>
    <n v="1.5992821231907377"/>
    <n v="0"/>
    <s v="Task4     "/>
    <n v="4"/>
    <x v="0"/>
    <d v="2021-03-12T11:22:40"/>
    <s v="task3cdpvmodeldeploy"/>
    <s v="task3cdpvmodeldeploy"/>
  </r>
  <r>
    <x v="194"/>
    <n v="1.6007569990977495"/>
    <n v="0"/>
    <s v="Task4     "/>
    <n v="4"/>
    <x v="0"/>
    <d v="2021-03-12T11:22:40"/>
    <s v="task3cdpvmodeldeploy"/>
    <s v="task3cdpvmodeldeploy"/>
  </r>
  <r>
    <x v="195"/>
    <n v="1.6993571729594124"/>
    <n v="0"/>
    <s v="Task4     "/>
    <n v="4"/>
    <x v="0"/>
    <d v="2021-03-12T11:22:40"/>
    <s v="task3cdpvmodeldeploy"/>
    <s v="task3cdpvmodeldeploy"/>
  </r>
  <r>
    <x v="196"/>
    <n v="1.7972180210818163"/>
    <n v="0"/>
    <s v="Task4     "/>
    <n v="4"/>
    <x v="0"/>
    <d v="2021-03-12T11:22:40"/>
    <s v="task3cdpvmodeldeploy"/>
    <s v="task3cdpvmodeldeploy"/>
  </r>
  <r>
    <x v="197"/>
    <n v="1.9994177128741564"/>
    <n v="0"/>
    <s v="Task4     "/>
    <n v="4"/>
    <x v="0"/>
    <d v="2021-03-12T11:22:40"/>
    <s v="task3cdpvmodeldeploy"/>
    <s v="task3cdpvmodeldeploy"/>
  </r>
  <r>
    <x v="198"/>
    <n v="2.2362855112556739"/>
    <n v="0"/>
    <s v="Task4     "/>
    <n v="4"/>
    <x v="0"/>
    <d v="2021-03-12T11:22:40"/>
    <s v="task3cdpvmodeldeploy"/>
    <s v="task3cdpvmodeldeploy"/>
  </r>
  <r>
    <x v="199"/>
    <n v="2.4592053961264297"/>
    <n v="0"/>
    <s v="Task4     "/>
    <n v="4"/>
    <x v="0"/>
    <d v="2021-03-12T11:22:40"/>
    <s v="task3cdpvmodeldeploy"/>
    <s v="task3cdpvmodeldeploy"/>
  </r>
  <r>
    <x v="200"/>
    <n v="2.6072180601890738"/>
    <n v="0"/>
    <s v="Task4     "/>
    <n v="4"/>
    <x v="0"/>
    <d v="2021-03-12T11:22:40"/>
    <s v="task3cdpvmodeldeploy"/>
    <s v="task3cdpvmodeldeploy"/>
  </r>
  <r>
    <x v="201"/>
    <n v="2.677431631821769"/>
    <n v="0"/>
    <s v="Task4     "/>
    <n v="4"/>
    <x v="0"/>
    <d v="2021-03-12T11:22:40"/>
    <s v="task3cdpvmodeldeploy"/>
    <s v="task3cdpvmodeldeploy"/>
  </r>
  <r>
    <x v="202"/>
    <n v="2.8310352229685147"/>
    <n v="2.560787933184662E-2"/>
    <s v="Task4     "/>
    <n v="4"/>
    <x v="0"/>
    <d v="2021-03-12T11:22:40"/>
    <s v="task3cdpvmodeldeploy"/>
    <s v="task3cdpvmodeldeploy"/>
  </r>
  <r>
    <x v="203"/>
    <n v="2.8984342193128518"/>
    <n v="3.5738313843793321E-2"/>
    <s v="Task4     "/>
    <n v="4"/>
    <x v="0"/>
    <d v="2021-03-12T11:22:40"/>
    <s v="task3cdpvmodeldeploy"/>
    <s v="task3cdpvmodeldeploy"/>
  </r>
  <r>
    <x v="204"/>
    <n v="2.974238997718599"/>
    <n v="8.9976804717782952E-2"/>
    <s v="Task4     "/>
    <n v="4"/>
    <x v="0"/>
    <d v="2021-03-12T11:22:40"/>
    <s v="task3cdpvmodeldeploy"/>
    <s v="task3cdpvmodeldeploy"/>
  </r>
  <r>
    <x v="205"/>
    <n v="3.0109480326830598"/>
    <n v="0.16399413750497394"/>
    <s v="Task4     "/>
    <n v="4"/>
    <x v="0"/>
    <d v="2021-03-12T11:22:40"/>
    <s v="task3cdpvmodeldeploy"/>
    <s v="task3cdpvmodeldeploy"/>
  </r>
  <r>
    <x v="206"/>
    <n v="3.1035995623411523"/>
    <n v="0.20657467015820186"/>
    <s v="Task4     "/>
    <n v="4"/>
    <x v="0"/>
    <d v="2021-03-12T11:22:40"/>
    <s v="task3cdpvmodeldeploy"/>
    <s v="task3cdpvmodeldeploy"/>
  </r>
  <r>
    <x v="207"/>
    <n v="3.106800869602341"/>
    <n v="0.47515872853158136"/>
    <s v="Task4     "/>
    <n v="4"/>
    <x v="0"/>
    <d v="2021-03-12T11:22:40"/>
    <s v="task3cdpvmodeldeploy"/>
    <s v="task3cdpvmodeldeploy"/>
  </r>
  <r>
    <x v="208"/>
    <n v="1.4024415936568326"/>
    <n v="0"/>
    <s v="Task4     "/>
    <n v="4"/>
    <x v="0"/>
    <d v="2021-03-12T11:22:40"/>
    <s v="task3cdpvmodeldeploy"/>
    <s v="task3cdpvmodeldeploy"/>
  </r>
  <r>
    <x v="209"/>
    <n v="2.4937168767583167"/>
    <n v="0.39718948135056908"/>
    <s v="Task4     "/>
    <n v="4"/>
    <x v="0"/>
    <d v="2021-03-12T11:22:40"/>
    <s v="task3cdpvmodeldeploy"/>
    <s v="task3cdpvmodeldeploy"/>
  </r>
  <r>
    <x v="210"/>
    <n v="1.846243154765558"/>
    <n v="0.15816673729194411"/>
    <s v="Task4     "/>
    <n v="4"/>
    <x v="0"/>
    <d v="2021-03-12T11:22:40"/>
    <s v="task3cdpvmodeldeploy"/>
    <s v="task3cdpvmodeldeploy"/>
  </r>
  <r>
    <x v="211"/>
    <n v="2.4712882376392988"/>
    <n v="2.0701244742412759"/>
    <s v="Task4     "/>
    <n v="4"/>
    <x v="0"/>
    <d v="2021-03-12T11:22:40"/>
    <s v="task3cdpvmodeldeploy"/>
    <s v="task3cdpvmodeldeploy"/>
  </r>
  <r>
    <x v="212"/>
    <n v="2.3179441679785353"/>
    <n v="2.1529000701749594"/>
    <s v="Task4     "/>
    <n v="4"/>
    <x v="0"/>
    <d v="2021-03-12T11:22:40"/>
    <s v="task3cdpvmodeldeploy"/>
    <s v="task3cdpvmodeldeploy"/>
  </r>
  <r>
    <x v="213"/>
    <n v="2.2609924302940558"/>
    <n v="2.2832644869733829"/>
    <s v="Task4     "/>
    <n v="4"/>
    <x v="0"/>
    <d v="2021-03-12T11:22:40"/>
    <s v="task3cdpvmodeldeploy"/>
    <s v="task3cdpvmodeldeploy"/>
  </r>
  <r>
    <x v="214"/>
    <n v="2.1015574843561922"/>
    <n v="1.6675835503656651"/>
    <s v="Task4     "/>
    <n v="4"/>
    <x v="0"/>
    <d v="2021-03-12T11:22:40"/>
    <s v="task3cdpvmodeldeploy"/>
    <s v="task3cdpvmodeldeploy"/>
  </r>
  <r>
    <x v="215"/>
    <n v="2.1195279675606913"/>
    <n v="1.5749864478368418"/>
    <s v="Task4     "/>
    <n v="4"/>
    <x v="0"/>
    <d v="2021-03-12T11:22:40"/>
    <s v="task3cdpvmodeldeploy"/>
    <s v="task3cdpvmodeldeploy"/>
  </r>
  <r>
    <x v="216"/>
    <n v="2.2891236461229685"/>
    <n v="1.2842409872739782"/>
    <s v="Task4     "/>
    <n v="4"/>
    <x v="0"/>
    <d v="2021-03-12T11:22:40"/>
    <s v="task3cdpvmodeldeploy"/>
    <s v="task3cdpvmodeldeploy"/>
  </r>
  <r>
    <x v="217"/>
    <n v="2.3274182549991269"/>
    <n v="1.1712390688516083"/>
    <s v="Task4     "/>
    <n v="4"/>
    <x v="0"/>
    <d v="2021-03-12T11:22:40"/>
    <s v="task3cdpvmodeldeploy"/>
    <s v="task3cdpvmodeldeploy"/>
  </r>
  <r>
    <x v="218"/>
    <n v="2.6089140634066599"/>
    <n v="1.3437919503853055"/>
    <s v="Task4     "/>
    <n v="4"/>
    <x v="0"/>
    <d v="2021-03-12T11:22:40"/>
    <s v="task3cdpvmodeldeploy"/>
    <s v="task3cdpvmodeldeploy"/>
  </r>
  <r>
    <x v="219"/>
    <n v="2.6625505178081932"/>
    <n v="1.1738161424966513"/>
    <s v="Task4     "/>
    <n v="4"/>
    <x v="0"/>
    <d v="2021-03-12T11:22:40"/>
    <s v="task3cdpvmodeldeploy"/>
    <s v="task3cdpvmodeldeploy"/>
  </r>
  <r>
    <x v="220"/>
    <n v="2.7488319896275653"/>
    <n v="1.1395070686721684"/>
    <s v="Task4     "/>
    <n v="4"/>
    <x v="0"/>
    <d v="2021-03-12T11:22:40"/>
    <s v="task3cdpvmodeldeploy"/>
    <s v="task3cdpvmodeldeploy"/>
  </r>
  <r>
    <x v="221"/>
    <n v="2.7708156563087716"/>
    <n v="1.3388199680595285"/>
    <s v="Task4     "/>
    <n v="4"/>
    <x v="0"/>
    <d v="2021-03-12T11:22:40"/>
    <s v="task3cdpvmodeldeploy"/>
    <s v="task3cdpvmodeldeploy"/>
  </r>
  <r>
    <x v="222"/>
    <n v="2.6399647412150489"/>
    <n v="1.5994400673542923"/>
    <s v="Task4     "/>
    <n v="4"/>
    <x v="0"/>
    <d v="2021-03-12T11:22:40"/>
    <s v="task3cdpvmodeldeploy"/>
    <s v="task3cdpvmodeldeploy"/>
  </r>
  <r>
    <x v="223"/>
    <n v="2.7086805439431574"/>
    <n v="1.4946817181422354"/>
    <s v="Task4     "/>
    <n v="4"/>
    <x v="0"/>
    <d v="2021-03-12T11:22:40"/>
    <s v="task3cdpvmodeldeploy"/>
    <s v="task3cdpvmodeldeploy"/>
  </r>
  <r>
    <x v="224"/>
    <n v="2.6114607199798434"/>
    <n v="1.6347182557849669"/>
    <s v="Task4     "/>
    <n v="4"/>
    <x v="0"/>
    <d v="2021-03-12T11:22:40"/>
    <s v="task3cdpvmodeldeploy"/>
    <s v="task3cdpvmodeldeploy"/>
  </r>
  <r>
    <x v="225"/>
    <n v="2.5998891309818188"/>
    <n v="1.617536923113652"/>
    <s v="Task4     "/>
    <n v="4"/>
    <x v="0"/>
    <d v="2021-03-12T11:22:40"/>
    <s v="task3cdpvmodeldeploy"/>
    <s v="task3cdpvmodeldeploy"/>
  </r>
  <r>
    <x v="226"/>
    <n v="2.3663011261088309"/>
    <n v="1.3956121713969445"/>
    <s v="Task4     "/>
    <n v="4"/>
    <x v="0"/>
    <d v="2021-03-12T11:22:40"/>
    <s v="task3cdpvmodeldeploy"/>
    <s v="task3cdpvmodeldeploy"/>
  </r>
  <r>
    <x v="227"/>
    <n v="2.2338860513033834"/>
    <n v="1.2406606098758006"/>
    <s v="Task4     "/>
    <n v="4"/>
    <x v="0"/>
    <d v="2021-03-12T11:22:40"/>
    <s v="task3cdpvmodeldeploy"/>
    <s v="task3cdpvmodeldeploy"/>
  </r>
  <r>
    <x v="228"/>
    <n v="2.6396325113517949"/>
    <n v="2.0628778937709824"/>
    <s v="Task4     "/>
    <n v="4"/>
    <x v="0"/>
    <d v="2021-03-12T11:22:40"/>
    <s v="task3cdpvmodeldeploy"/>
    <s v="task3cdpvmodeldeploy"/>
  </r>
  <r>
    <x v="229"/>
    <n v="2.1024817956789041"/>
    <n v="0.18216075277170693"/>
    <s v="Task4     "/>
    <n v="4"/>
    <x v="0"/>
    <d v="2021-03-12T11:22:40"/>
    <s v="task3cdpvmodeldeploy"/>
    <s v="task3cdpvmodeldeploy"/>
  </r>
  <r>
    <x v="230"/>
    <n v="2.9722426500666401"/>
    <n v="1.1094729124370359"/>
    <s v="Task4     "/>
    <n v="4"/>
    <x v="0"/>
    <d v="2021-03-12T11:22:40"/>
    <s v="task3cdpvmodeldeploy"/>
    <s v="task3cdpvmodeldeploy"/>
  </r>
  <r>
    <x v="231"/>
    <n v="3.1035420712917245"/>
    <n v="0.9735250159659854"/>
    <s v="Task4     "/>
    <n v="4"/>
    <x v="0"/>
    <d v="2021-03-12T11:22:40"/>
    <s v="task3cdpvmodeldeploy"/>
    <s v="task3cdpvmodeldeploy"/>
  </r>
  <r>
    <x v="232"/>
    <n v="1.5187438509478712"/>
    <n v="3.1165160749128576E-2"/>
    <s v="Task4     "/>
    <n v="4"/>
    <x v="0"/>
    <d v="2021-03-12T11:22:40"/>
    <s v="task3cdpvmodeldeploy"/>
    <s v="task3cdpvmodeldeploy"/>
  </r>
  <r>
    <x v="233"/>
    <n v="1.4161750427674233"/>
    <n v="3.1165160749128576E-2"/>
    <s v="Task4     "/>
    <n v="4"/>
    <x v="0"/>
    <d v="2021-03-12T11:22:40"/>
    <s v="task3cdpvmodeldeploy"/>
    <s v="task3cdpvmodeldeploy"/>
  </r>
  <r>
    <x v="234"/>
    <n v="1.3609022777412345"/>
    <n v="0"/>
    <s v="Task4     "/>
    <n v="4"/>
    <x v="0"/>
    <d v="2021-03-12T11:22:40"/>
    <s v="task3cdpvmodeldeploy"/>
    <s v="task3cdpvmodeldeploy"/>
  </r>
  <r>
    <x v="235"/>
    <n v="1.3803842893726477"/>
    <n v="0"/>
    <s v="Task4     "/>
    <n v="4"/>
    <x v="0"/>
    <d v="2021-03-12T11:22:40"/>
    <s v="task3cdpvmodeldeploy"/>
    <s v="task3cdpvmodeldeploy"/>
  </r>
  <r>
    <x v="236"/>
    <n v="1.3824443934007451"/>
    <n v="0"/>
    <s v="Task4     "/>
    <n v="4"/>
    <x v="0"/>
    <d v="2021-03-12T11:22:40"/>
    <s v="task3cdpvmodeldeploy"/>
    <s v="task3cdpvmodeldeploy"/>
  </r>
  <r>
    <x v="237"/>
    <n v="1.4149818691089773"/>
    <n v="0"/>
    <s v="Task4     "/>
    <n v="4"/>
    <x v="0"/>
    <d v="2021-03-12T11:22:40"/>
    <s v="task3cdpvmodeldeploy"/>
    <s v="task3cdpvmodeldeploy"/>
  </r>
  <r>
    <x v="238"/>
    <n v="1.4168207765364591"/>
    <n v="0"/>
    <s v="Task4     "/>
    <n v="4"/>
    <x v="0"/>
    <d v="2021-03-12T11:22:40"/>
    <s v="task3cdpvmodeldeploy"/>
    <s v="task3cdpvmodeldeploy"/>
  </r>
  <r>
    <x v="239"/>
    <n v="1.4634596933171597"/>
    <n v="0"/>
    <s v="Task4     "/>
    <n v="4"/>
    <x v="0"/>
    <d v="2021-03-12T11:22:40"/>
    <s v="task3cdpvmodeldeploy"/>
    <s v="task3cdpvmodeldeploy"/>
  </r>
  <r>
    <x v="240"/>
    <n v="1.5423710539278597"/>
    <n v="0"/>
    <s v="Task4     "/>
    <n v="4"/>
    <x v="0"/>
    <d v="2021-03-12T11:22:40"/>
    <s v="task3cdpvmodeldeploy"/>
    <s v="task3cdpvmodeldeploy"/>
  </r>
  <r>
    <x v="241"/>
    <n v="1.6018848150767779"/>
    <n v="0"/>
    <s v="Task4     "/>
    <n v="4"/>
    <x v="0"/>
    <d v="2021-03-12T11:22:40"/>
    <s v="task3cdpvmodeldeploy"/>
    <s v="task3cdpvmodeldeploy"/>
  </r>
  <r>
    <x v="242"/>
    <n v="2.5648899648721573"/>
    <n v="0"/>
    <s v="Task4     "/>
    <n v="4"/>
    <x v="0"/>
    <d v="2021-03-12T11:22:40"/>
    <s v="task3cdpvmodeldeploy"/>
    <s v="task3cdpvmodeldeploy"/>
  </r>
  <r>
    <x v="243"/>
    <n v="2.6336379745187859"/>
    <n v="0"/>
    <s v="Task4     "/>
    <n v="4"/>
    <x v="0"/>
    <d v="2021-03-12T11:22:40"/>
    <s v="task3cdpvmodeldeploy"/>
    <s v="task3cdpvmodeldeploy"/>
  </r>
  <r>
    <x v="244"/>
    <n v="2.7709935549365841"/>
    <n v="5.864431034016368E-2"/>
    <s v="Task4     "/>
    <n v="4"/>
    <x v="0"/>
    <d v="2021-03-12T11:22:40"/>
    <s v="task3cdpvmodeldeploy"/>
    <s v="task3cdpvmodeldeploy"/>
  </r>
  <r>
    <x v="245"/>
    <n v="2.8400429966436276"/>
    <n v="6.3602318036663469E-2"/>
    <s v="Task4     "/>
    <n v="4"/>
    <x v="0"/>
    <d v="2021-03-12T11:22:40"/>
    <s v="task3cdpvmodeldeploy"/>
    <s v="task3cdpvmodeldeploy"/>
  </r>
  <r>
    <x v="246"/>
    <n v="2.9431766153278986"/>
    <n v="0.27941011252362641"/>
    <s v="Task4     "/>
    <n v="4"/>
    <x v="0"/>
    <d v="2021-03-12T11:22:40"/>
    <s v="task3cdpvmodeldeploy"/>
    <s v="task3cdpvmodeldeploy"/>
  </r>
  <r>
    <x v="247"/>
    <n v="2.9749315813589119"/>
    <n v="0.3680661823183552"/>
    <s v="Task4     "/>
    <n v="4"/>
    <x v="0"/>
    <d v="2021-03-12T11:22:40"/>
    <s v="task3cdpvmodeldeploy"/>
    <s v="task3cdpvmodeldeploy"/>
  </r>
  <r>
    <x v="248"/>
    <n v="3.0949439657263644"/>
    <n v="0.68723675974286091"/>
    <s v="Task4     "/>
    <n v="4"/>
    <x v="0"/>
    <d v="2021-03-12T11:22:40"/>
    <s v="task3cdpvmodeldeploy"/>
    <s v="task3cdpvmodeldeploy"/>
  </r>
  <r>
    <x v="249"/>
    <n v="3.0754294362600594"/>
    <n v="1.0724604074494342"/>
    <s v="Task4     "/>
    <n v="4"/>
    <x v="0"/>
    <d v="2021-03-12T11:22:40"/>
    <s v="task3cdpvmodeldeploy"/>
    <s v="task3cdpvmodeldeploy"/>
  </r>
  <r>
    <x v="250"/>
    <n v="1.3729538689194534"/>
    <n v="0"/>
    <s v="Task4     "/>
    <n v="4"/>
    <x v="0"/>
    <d v="2021-03-12T11:22:40"/>
    <s v="task3cdpvmodeldeploy"/>
    <s v="task3cdpvmodeldeploy"/>
  </r>
  <r>
    <x v="251"/>
    <n v="1.3720565868390289"/>
    <n v="0"/>
    <s v="Task4     "/>
    <n v="4"/>
    <x v="0"/>
    <d v="2021-03-12T11:22:40"/>
    <s v="task3cdpvmodeldeploy"/>
    <s v="task3cdpvmodeldeploy"/>
  </r>
  <r>
    <x v="252"/>
    <n v="1.3561957500760333"/>
    <n v="0"/>
    <s v="Task4     "/>
    <n v="4"/>
    <x v="0"/>
    <d v="2021-03-12T11:22:40"/>
    <s v="task3cdpvmodeldeploy"/>
    <s v="task3cdpvmodeldeploy"/>
  </r>
  <r>
    <x v="253"/>
    <n v="1.5996277212198435"/>
    <n v="0"/>
    <s v="Task4     "/>
    <n v="4"/>
    <x v="0"/>
    <d v="2021-03-12T11:22:40"/>
    <s v="task3cdpvmodeldeploy"/>
    <s v="task3cdpvmodeldeploy"/>
  </r>
  <r>
    <x v="254"/>
    <n v="1.5720981276453512"/>
    <n v="0"/>
    <s v="Task4     "/>
    <n v="4"/>
    <x v="0"/>
    <d v="2021-03-12T11:22:40"/>
    <s v="task3cdpvmodeldeploy"/>
    <s v="task3cdpvmodeldeploy"/>
  </r>
  <r>
    <x v="255"/>
    <n v="1.6490270251010697"/>
    <n v="0"/>
    <s v="Task4     "/>
    <n v="4"/>
    <x v="0"/>
    <d v="2021-03-12T11:22:40"/>
    <s v="task3cdpvmodeldeploy"/>
    <s v="task3cdpvmodeldeploy"/>
  </r>
  <r>
    <x v="256"/>
    <n v="1.7417244659910758"/>
    <n v="0"/>
    <s v="Task4     "/>
    <n v="4"/>
    <x v="0"/>
    <d v="2021-03-12T11:22:40"/>
    <s v="task3cdpvmodeldeploy"/>
    <s v="task3cdpvmodeldeploy"/>
  </r>
  <r>
    <x v="257"/>
    <n v="1.950682116055213"/>
    <n v="0"/>
    <s v="Task4     "/>
    <n v="4"/>
    <x v="0"/>
    <d v="2021-03-12T11:22:40"/>
    <s v="task3cdpvmodeldeploy"/>
    <s v="task3cdpvmodeldeploy"/>
  </r>
  <r>
    <x v="258"/>
    <n v="2.1686692163045458"/>
    <n v="0"/>
    <s v="Task4     "/>
    <n v="4"/>
    <x v="0"/>
    <d v="2021-03-12T11:22:40"/>
    <s v="task3cdpvmodeldeploy"/>
    <s v="task3cdpvmodeldeploy"/>
  </r>
  <r>
    <x v="259"/>
    <n v="2.3843045184170437"/>
    <n v="0"/>
    <s v="Task4     "/>
    <n v="4"/>
    <x v="0"/>
    <d v="2021-03-12T11:22:40"/>
    <s v="task3cdpvmodeldeploy"/>
    <s v="task3cdpvmodeldeploy"/>
  </r>
  <r>
    <x v="260"/>
    <n v="1.7256390645457791"/>
    <n v="0.43991124709087837"/>
    <s v="Task4     "/>
    <n v="4"/>
    <x v="0"/>
    <d v="2021-03-12T11:22:40"/>
    <s v="task3cdpvmodeldeploy"/>
    <s v="task3cdpvmodeldeploy"/>
  </r>
  <r>
    <x v="261"/>
    <n v="1.5324253415949702"/>
    <n v="0.20220585112162764"/>
    <s v="Task4     "/>
    <n v="4"/>
    <x v="0"/>
    <d v="2021-03-12T11:22:40"/>
    <s v="task3cdpvmodeldeploy"/>
    <s v="task3cdpvmodeldeploy"/>
  </r>
  <r>
    <x v="262"/>
    <n v="1.4316566676622053"/>
    <n v="0.19879655835511523"/>
    <s v="Task4     "/>
    <n v="4"/>
    <x v="0"/>
    <d v="2021-03-12T11:22:40"/>
    <s v="task3cdpvmodeldeploy"/>
    <s v="task3cdpvmodeldeploy"/>
  </r>
  <r>
    <x v="263"/>
    <n v="1.3935181550298201"/>
    <n v="0"/>
    <s v="Task4     "/>
    <n v="4"/>
    <x v="0"/>
    <d v="2021-03-12T11:22:40"/>
    <s v="task3cdpvmodeldeploy"/>
    <s v="task3cdpvmodeldeploy"/>
  </r>
  <r>
    <x v="264"/>
    <n v="1.332258889163026"/>
    <n v="0"/>
    <s v="Task4     "/>
    <n v="4"/>
    <x v="0"/>
    <d v="2021-03-12T11:22:40"/>
    <s v="task3cdpvmodeldeploy"/>
    <s v="task3cdpvmodeldeploy"/>
  </r>
  <r>
    <x v="265"/>
    <n v="1.3638189924319493"/>
    <n v="0"/>
    <s v="Task4     "/>
    <n v="4"/>
    <x v="0"/>
    <d v="2021-03-12T11:22:40"/>
    <s v="task3cdpvmodeldeploy"/>
    <s v="task3cdpvmodeldeploy"/>
  </r>
  <r>
    <x v="266"/>
    <n v="1.379610478189685"/>
    <n v="0"/>
    <s v="Task4     "/>
    <n v="4"/>
    <x v="0"/>
    <d v="2021-03-12T11:22:40"/>
    <s v="task3cdpvmodeldeploy"/>
    <s v="task3cdpvmodeldeploy"/>
  </r>
  <r>
    <x v="267"/>
    <n v="1.3962907578865225"/>
    <n v="0"/>
    <s v="Task4     "/>
    <n v="4"/>
    <x v="0"/>
    <d v="2021-03-12T11:22:40"/>
    <s v="task3cdpvmodeldeploy"/>
    <s v="task3cdpvmodeldeploy"/>
  </r>
  <r>
    <x v="268"/>
    <n v="1.4290264635703447"/>
    <n v="0"/>
    <s v="Task4     "/>
    <n v="4"/>
    <x v="0"/>
    <d v="2021-03-12T11:22:40"/>
    <s v="task3cdpvmodeldeploy"/>
    <s v="task3cdpvmodeldeploy"/>
  </r>
  <r>
    <x v="269"/>
    <n v="1.4521680947317928"/>
    <n v="0"/>
    <s v="Task4     "/>
    <n v="4"/>
    <x v="0"/>
    <d v="2021-03-12T11:22:40"/>
    <s v="task3cdpvmodeldeploy"/>
    <s v="task3cdpvmodeldeploy"/>
  </r>
  <r>
    <x v="270"/>
    <n v="1.5402897089790426"/>
    <n v="0"/>
    <s v="Task4     "/>
    <n v="4"/>
    <x v="0"/>
    <d v="2021-03-12T11:22:40"/>
    <s v="task3cdpvmodeldeploy"/>
    <s v="task3cdpvmodeldeploy"/>
  </r>
  <r>
    <x v="271"/>
    <n v="1.4886958853957828"/>
    <n v="0"/>
    <s v="Task4     "/>
    <n v="4"/>
    <x v="0"/>
    <d v="2021-03-12T11:22:40"/>
    <s v="task3cdpvmodeldeploy"/>
    <s v="task3cdpvmodeldeploy"/>
  </r>
  <r>
    <x v="272"/>
    <n v="1.4591957090317813"/>
    <n v="0"/>
    <s v="Task4     "/>
    <n v="4"/>
    <x v="0"/>
    <d v="2021-03-12T11:22:40"/>
    <s v="task3cdpvmodeldeploy"/>
    <s v="task3cdpvmodeldeploy"/>
  </r>
  <r>
    <x v="273"/>
    <n v="1.40974838852382"/>
    <n v="0"/>
    <s v="Task4     "/>
    <n v="4"/>
    <x v="0"/>
    <d v="2021-03-12T11:22:40"/>
    <s v="task3cdpvmodeldeploy"/>
    <s v="task3cdpvmodeldeploy"/>
  </r>
  <r>
    <x v="274"/>
    <n v="2.2373955561040542"/>
    <n v="3.6547688800495037"/>
    <s v="Task4     "/>
    <n v="4"/>
    <x v="0"/>
    <d v="2021-03-12T11:22:40"/>
    <s v="task3cdpvmodeldeploy"/>
    <s v="task3cdpvmodeldeploy"/>
  </r>
  <r>
    <x v="275"/>
    <n v="2.2838500678551741"/>
    <n v="3.5738204488043928"/>
    <s v="Task4     "/>
    <n v="4"/>
    <x v="0"/>
    <d v="2021-03-12T11:22:40"/>
    <s v="task3cdpvmodeldeploy"/>
    <s v="task3cdpvmodeldeploy"/>
  </r>
  <r>
    <x v="276"/>
    <n v="2.3418079376075158"/>
    <n v="2.7744627997808897"/>
    <s v="Task4     "/>
    <n v="4"/>
    <x v="0"/>
    <d v="2021-03-12T11:22:40"/>
    <s v="task3cdpvmodeldeploy"/>
    <s v="task3cdpvmodeldeploy"/>
  </r>
  <r>
    <x v="277"/>
    <n v="2.4033766399173162"/>
    <n v="2.7666017908981666"/>
    <s v="Task4     "/>
    <n v="4"/>
    <x v="0"/>
    <d v="2021-03-12T11:22:40"/>
    <s v="task3cdpvmodeldeploy"/>
    <s v="task3cdpvmodeldeploy"/>
  </r>
  <r>
    <x v="278"/>
    <n v="2.4284135294486919"/>
    <n v="2.5321331176459538"/>
    <s v="Task4     "/>
    <n v="4"/>
    <x v="0"/>
    <d v="2021-03-12T11:22:40"/>
    <s v="task3cdpvmodeldeploy"/>
    <s v="task3cdpvmodeldeploy"/>
  </r>
  <r>
    <x v="279"/>
    <n v="2.465304547573393"/>
    <n v="2.4125120685891956"/>
    <s v="Task4     "/>
    <n v="4"/>
    <x v="0"/>
    <d v="2021-03-12T11:22:40"/>
    <s v="task3cdpvmodeldeploy"/>
    <s v="task3cdpvmodeldeploy"/>
  </r>
  <r>
    <x v="280"/>
    <n v="2.5646678328448398"/>
    <n v="1.9033959740659454"/>
    <s v="Task4     "/>
    <n v="4"/>
    <x v="0"/>
    <d v="2021-03-12T11:22:40"/>
    <s v="task3cdpvmodeldeploy"/>
    <s v="task3cdpvmodeldeploy"/>
  </r>
  <r>
    <x v="281"/>
    <n v="2.5808554457842123"/>
    <n v="1.532354677908355"/>
    <s v="Task4     "/>
    <n v="4"/>
    <x v="0"/>
    <d v="2021-03-12T11:22:40"/>
    <s v="task3cdpvmodeldeploy"/>
    <s v="task3cdpvmodeldeploy"/>
  </r>
  <r>
    <x v="282"/>
    <n v="2.5917555944099995"/>
    <n v="0.88114105037655632"/>
    <s v="Task4     "/>
    <n v="4"/>
    <x v="0"/>
    <d v="2021-03-12T11:22:40"/>
    <s v="task3cdpvmodeldeploy"/>
    <s v="task3cdpvmodeldeploy"/>
  </r>
  <r>
    <x v="283"/>
    <n v="2.4601816876407212"/>
    <n v="0.61475587453516878"/>
    <s v="Task4     "/>
    <n v="4"/>
    <x v="0"/>
    <d v="2021-03-12T11:22:40"/>
    <s v="task3cdpvmodeldeploy"/>
    <s v="task3cdpvmodeldeploy"/>
  </r>
  <r>
    <x v="284"/>
    <n v="2.0825232394031135"/>
    <n v="0.1500326558007451"/>
    <s v="Task4     "/>
    <n v="4"/>
    <x v="0"/>
    <d v="2021-03-12T11:22:40"/>
    <s v="task3cdpvmodeldeploy"/>
    <s v="task3cdpvmodeldeploy"/>
  </r>
  <r>
    <x v="285"/>
    <n v="1.8287887213018681"/>
    <n v="0.12603864032098228"/>
    <s v="Task4     "/>
    <n v="4"/>
    <x v="0"/>
    <d v="2021-03-12T11:22:40"/>
    <s v="task3cdpvmodeldeploy"/>
    <s v="task3cdpvmodeldeploy"/>
  </r>
  <r>
    <x v="286"/>
    <n v="1.5779458272981723"/>
    <n v="3.1165160749128576E-2"/>
    <s v="Task4     "/>
    <n v="4"/>
    <x v="0"/>
    <d v="2021-03-12T11:22:40"/>
    <s v="task3cdpvmodeldeploy"/>
    <s v="task3cdpvmodeldeploy"/>
  </r>
  <r>
    <x v="287"/>
    <n v="1.4775497133340629"/>
    <n v="3.1165160749128576E-2"/>
    <s v="Task4     "/>
    <n v="4"/>
    <x v="0"/>
    <d v="2021-03-12T11:22:40"/>
    <s v="task3cdpvmodeldeploy"/>
    <s v="task3cdpvmodeldeploy"/>
  </r>
  <r>
    <x v="288"/>
    <n v="1.4201542110950824"/>
    <n v="0"/>
    <s v="Task4     "/>
    <n v="4"/>
    <x v="0"/>
    <d v="2021-03-12T11:22:40"/>
    <s v="task3cdpvmodeldeploy"/>
    <s v="task3cdpvmodeldeploy"/>
  </r>
  <r>
    <x v="289"/>
    <n v="1.4381183369601442"/>
    <n v="0"/>
    <s v="Task4     "/>
    <n v="4"/>
    <x v="0"/>
    <d v="2021-03-12T11:22:40"/>
    <s v="task3cdpvmodeldeploy"/>
    <s v="task3cdpvmodeldeploy"/>
  </r>
  <r>
    <x v="290"/>
    <n v="1.3787289152294442"/>
    <n v="0"/>
    <s v="Task4     "/>
    <n v="4"/>
    <x v="0"/>
    <d v="2021-03-12T11:22:40"/>
    <s v="task3cdpvmodeldeploy"/>
    <s v="task3cdpvmodeldeploy"/>
  </r>
  <r>
    <x v="291"/>
    <n v="1.4125567822855076"/>
    <n v="0"/>
    <s v="Task4     "/>
    <n v="4"/>
    <x v="0"/>
    <d v="2021-03-12T11:22:40"/>
    <s v="task3cdpvmodeldeploy"/>
    <s v="task3cdpvmodeldeploy"/>
  </r>
  <r>
    <x v="292"/>
    <n v="1.5695644581186443"/>
    <n v="0"/>
    <s v="Task4     "/>
    <n v="4"/>
    <x v="0"/>
    <d v="2021-03-12T11:22:40"/>
    <s v="task3cdpvmodeldeploy"/>
    <s v="task3cdpvmodeldeploy"/>
  </r>
  <r>
    <x v="293"/>
    <n v="1.6234658125099002"/>
    <n v="0"/>
    <s v="Task4     "/>
    <n v="4"/>
    <x v="0"/>
    <d v="2021-03-12T11:22:40"/>
    <s v="task3cdpvmodeldeploy"/>
    <s v="task3cdpvmodeldeploy"/>
  </r>
  <r>
    <x v="294"/>
    <n v="1.6075265223987478"/>
    <n v="0"/>
    <s v="Task4     "/>
    <n v="4"/>
    <x v="0"/>
    <d v="2021-03-12T11:22:40"/>
    <s v="task3cdpvmodeldeploy"/>
    <s v="task3cdpvmodeldeploy"/>
  </r>
  <r>
    <x v="295"/>
    <n v="2.4299871340125994"/>
    <n v="2.0286128453274297"/>
    <s v="Task4     "/>
    <n v="4"/>
    <x v="0"/>
    <d v="2021-03-12T11:22:40"/>
    <s v="task3cdpvmodeldeploy"/>
    <s v="task3cdpvmodeldeploy"/>
  </r>
  <r>
    <x v="296"/>
    <n v="2.3943816767081514"/>
    <n v="1.953334300676298"/>
    <s v="Task4     "/>
    <n v="4"/>
    <x v="0"/>
    <d v="2021-03-12T11:22:40"/>
    <s v="task3cdpvmodeldeploy"/>
    <s v="task3cdpvmodeldeploy"/>
  </r>
  <r>
    <x v="297"/>
    <n v="2.4396528779573226"/>
    <n v="1.8627428364730476"/>
    <s v="Task4     "/>
    <n v="4"/>
    <x v="0"/>
    <d v="2021-03-12T11:22:40"/>
    <s v="task3cdpvmodeldeploy"/>
    <s v="task3cdpvmodeldeploy"/>
  </r>
  <r>
    <x v="298"/>
    <n v="2.380856061768172"/>
    <n v="2.1061490803943133"/>
    <s v="Task4     "/>
    <n v="4"/>
    <x v="0"/>
    <d v="2021-03-12T11:22:40"/>
    <s v="task3cdpvmodeldeploy"/>
    <s v="task3cdpvmodeldeploy"/>
  </r>
  <r>
    <x v="299"/>
    <n v="2.4307686458157014"/>
    <n v="1.9111468300719889"/>
    <s v="Task4     "/>
    <n v="4"/>
    <x v="0"/>
    <d v="2021-03-12T11:22:40"/>
    <s v="task3cdpvmodeldeploy"/>
    <s v="task3cdpvmodeldeploy"/>
  </r>
  <r>
    <x v="300"/>
    <n v="2.5687529031914345"/>
    <n v="1.586542615457279"/>
    <s v="Task4     "/>
    <n v="4"/>
    <x v="0"/>
    <d v="2021-03-12T11:22:40"/>
    <s v="task3cdpvmodeldeploy"/>
    <s v="task3cdpvmodeldeploy"/>
  </r>
  <r>
    <x v="301"/>
    <n v="2.6558849669829638"/>
    <n v="1.5479181617347213"/>
    <s v="Task4     "/>
    <n v="4"/>
    <x v="0"/>
    <d v="2021-03-12T11:22:40"/>
    <s v="task3cdpvmodeldeploy"/>
    <s v="task3cdpvmodeldeploy"/>
  </r>
  <r>
    <x v="302"/>
    <n v="2.7320620462951144"/>
    <n v="0.94883568134772867"/>
    <s v="Task4     "/>
    <n v="4"/>
    <x v="0"/>
    <d v="2021-03-12T11:22:40"/>
    <s v="task3cdpvmodeldeploy"/>
    <s v="task3cdpvmodeldeploy"/>
  </r>
  <r>
    <x v="303"/>
    <n v="2.7526333681897857"/>
    <n v="0.78550198839045438"/>
    <s v="Task4     "/>
    <n v="4"/>
    <x v="0"/>
    <d v="2021-03-12T11:22:40"/>
    <s v="task3cdpvmodeldeploy"/>
    <s v="task3cdpvmodeldeploy"/>
  </r>
  <r>
    <x v="304"/>
    <n v="2.6178784787455558"/>
    <n v="0.72108793172484875"/>
    <s v="Task4     "/>
    <n v="4"/>
    <x v="0"/>
    <d v="2021-03-12T11:22:40"/>
    <s v="task3cdpvmodeldeploy"/>
    <s v="task3cdpvmodeldeploy"/>
  </r>
  <r>
    <x v="305"/>
    <n v="2.5415942507926323"/>
    <n v="0.59958869123169956"/>
    <s v="Task4     "/>
    <n v="4"/>
    <x v="0"/>
    <d v="2021-03-12T11:22:40"/>
    <s v="task3cdpvmodeldeploy"/>
    <s v="task3cdpvmodeldeploy"/>
  </r>
  <r>
    <x v="306"/>
    <n v="2.2335434459407546"/>
    <n v="0.44093581212594513"/>
    <s v="Task4     "/>
    <n v="4"/>
    <x v="0"/>
    <d v="2021-03-12T11:22:40"/>
    <s v="task3cdpvmodeldeploy"/>
    <s v="task3cdpvmodeldeploy"/>
  </r>
  <r>
    <x v="307"/>
    <n v="2.0029458409461038"/>
    <n v="0.2600410584828271"/>
    <s v="Task4     "/>
    <n v="4"/>
    <x v="0"/>
    <d v="2021-03-12T11:22:40"/>
    <s v="task3cdpvmodeldeploy"/>
    <s v="task3cdpvmodeldeploy"/>
  </r>
  <r>
    <x v="308"/>
    <n v="1.7302264803095107"/>
    <n v="4.5643473637832277E-2"/>
    <s v="Task4     "/>
    <n v="4"/>
    <x v="0"/>
    <d v="2021-03-12T11:22:40"/>
    <s v="task3cdpvmodeldeploy"/>
    <s v="task3cdpvmodeldeploy"/>
  </r>
  <r>
    <x v="309"/>
    <n v="1.6193046385669454"/>
    <n v="4.5643473637832277E-2"/>
    <s v="Task4     "/>
    <n v="4"/>
    <x v="0"/>
    <d v="2021-03-12T11:22:40"/>
    <s v="task3cdpvmodeldeploy"/>
    <s v="task3cdpvmodeldeploy"/>
  </r>
  <r>
    <x v="310"/>
    <n v="1.4635774660679381"/>
    <n v="0"/>
    <s v="Task4     "/>
    <n v="4"/>
    <x v="0"/>
    <d v="2021-03-12T11:22:40"/>
    <s v="task3cdpvmodeldeploy"/>
    <s v="task3cdpvmodeldeploy"/>
  </r>
  <r>
    <x v="311"/>
    <n v="1.3803185085306422"/>
    <n v="0"/>
    <s v="Task4     "/>
    <n v="4"/>
    <x v="0"/>
    <d v="2021-03-12T11:22:40"/>
    <s v="task3cdpvmodeldeploy"/>
    <s v="task3cdpvmodeldeploy"/>
  </r>
  <r>
    <x v="312"/>
    <n v="2.3820963542207543"/>
    <n v="2.0199525262920046"/>
    <s v="Task4     "/>
    <n v="4"/>
    <x v="0"/>
    <d v="2021-03-12T11:22:40"/>
    <s v="task3cdpvmodeldeploy"/>
    <s v="task3cdpvmodeldeploy"/>
  </r>
  <r>
    <x v="313"/>
    <n v="2.381788060617223"/>
    <n v="1.6490815151659848"/>
    <s v="Task4     "/>
    <n v="4"/>
    <x v="0"/>
    <d v="2021-03-12T11:22:40"/>
    <s v="task3cdpvmodeldeploy"/>
    <s v="task3cdpvmodeldeploy"/>
  </r>
  <r>
    <x v="314"/>
    <n v="2.3695459507291421"/>
    <n v="1.4800224645162969"/>
    <s v="Task4     "/>
    <n v="4"/>
    <x v="0"/>
    <d v="2021-03-12T11:22:40"/>
    <s v="task3cdpvmodeldeploy"/>
    <s v="task3cdpvmodeldeploy"/>
  </r>
  <r>
    <x v="315"/>
    <n v="2.3563126543747637"/>
    <n v="2.0199750541439947"/>
    <s v="Task4     "/>
    <n v="4"/>
    <x v="0"/>
    <d v="2021-03-12T11:22:40"/>
    <s v="task3cdpvmodeldeploy"/>
    <s v="task3cdpvmodeldeploy"/>
  </r>
  <r>
    <x v="316"/>
    <n v="1.7117046726913361"/>
    <n v="0"/>
    <s v="Task4     "/>
    <n v="4"/>
    <x v="0"/>
    <d v="2021-03-12T11:22:40"/>
    <s v="task3cdpvmodeldeploy"/>
    <s v="task3cdpvmodeldeploy"/>
  </r>
  <r>
    <x v="317"/>
    <n v="1.7926326896492786"/>
    <n v="0"/>
    <s v="Task4     "/>
    <n v="4"/>
    <x v="0"/>
    <d v="2021-03-12T11:22:40"/>
    <s v="task3cdpvmodeldeploy"/>
    <s v="task3cdpvmodeldeploy"/>
  </r>
  <r>
    <x v="318"/>
    <n v="1.9905870089341802"/>
    <n v="0"/>
    <s v="Task4     "/>
    <n v="4"/>
    <x v="0"/>
    <d v="2021-03-12T11:22:40"/>
    <s v="task3cdpvmodeldeploy"/>
    <s v="task3cdpvmodeldeploy"/>
  </r>
  <r>
    <x v="319"/>
    <n v="2.2106989338894238"/>
    <n v="0"/>
    <s v="Task4     "/>
    <n v="4"/>
    <x v="0"/>
    <d v="2021-03-12T11:22:40"/>
    <s v="task3cdpvmodeldeploy"/>
    <s v="task3cdpvmodeldeploy"/>
  </r>
  <r>
    <x v="320"/>
    <n v="2.4305769113956512"/>
    <n v="0"/>
    <s v="Task4     "/>
    <n v="4"/>
    <x v="0"/>
    <d v="2021-03-12T11:22:40"/>
    <s v="task3cdpvmodeldeploy"/>
    <s v="task3cdpvmodeldeploy"/>
  </r>
  <r>
    <x v="321"/>
    <n v="2.5880181333465151"/>
    <n v="0"/>
    <s v="Task4     "/>
    <n v="4"/>
    <x v="0"/>
    <d v="2021-03-12T11:22:40"/>
    <s v="task3cdpvmodeldeploy"/>
    <s v="task3cdpvmodeldeploy"/>
  </r>
  <r>
    <x v="322"/>
    <n v="2.6563088663736227"/>
    <n v="0"/>
    <s v="Task4     "/>
    <n v="4"/>
    <x v="0"/>
    <d v="2021-03-12T11:22:40"/>
    <s v="task3cdpvmodeldeploy"/>
    <s v="task3cdpvmodeldeploy"/>
  </r>
  <r>
    <x v="323"/>
    <n v="2.7546500606557247"/>
    <n v="8.4155121968285895E-2"/>
    <s v="Task4     "/>
    <n v="4"/>
    <x v="0"/>
    <d v="2021-03-12T11:22:40"/>
    <s v="task3cdpvmodeldeploy"/>
    <s v="task3cdpvmodeldeploy"/>
  </r>
  <r>
    <x v="324"/>
    <n v="1.6739887675445777"/>
    <n v="0"/>
    <s v="Task4     "/>
    <n v="4"/>
    <x v="0"/>
    <d v="2021-03-12T11:22:40"/>
    <s v="task3cdpvmodeldeploy"/>
    <s v="task3cdpvmodeldeploy"/>
  </r>
  <r>
    <x v="325"/>
    <n v="2.8170269063092928"/>
    <n v="0.11300989590639277"/>
    <s v="Task4     "/>
    <n v="4"/>
    <x v="0"/>
    <d v="2021-03-12T11:22:40"/>
    <s v="task3cdpvmodeldeploy"/>
    <s v="task3cdpvmodeldeploy"/>
  </r>
  <r>
    <x v="326"/>
    <n v="2.9250035717361542"/>
    <n v="0.39140348755262272"/>
    <s v="Task4     "/>
    <n v="4"/>
    <x v="0"/>
    <d v="2021-03-12T11:22:40"/>
    <s v="task3cdpvmodeldeploy"/>
    <s v="task3cdpvmodeldeploy"/>
  </r>
  <r>
    <x v="327"/>
    <n v="3.0071697049565307"/>
    <n v="0.71205434301546533"/>
    <s v="Task4     "/>
    <n v="4"/>
    <x v="0"/>
    <d v="2021-03-12T11:22:40"/>
    <s v="task3cdpvmodeldeploy"/>
    <s v="task3cdpvmodeldeploy"/>
  </r>
  <r>
    <x v="328"/>
    <n v="3.021231719728771"/>
    <n v="0.98205408218448798"/>
    <s v="Task4     "/>
    <n v="4"/>
    <x v="0"/>
    <d v="2021-03-12T11:22:40"/>
    <s v="task3cdpvmodeldeploy"/>
    <s v="task3cdpvmodeldeploy"/>
  </r>
  <r>
    <x v="329"/>
    <n v="2.9800961847266891"/>
    <n v="1.3082336331578266"/>
    <s v="Task4     "/>
    <n v="4"/>
    <x v="0"/>
    <d v="2021-03-12T11:22:40"/>
    <s v="task3cdpvmodeldeploy"/>
    <s v="task3cdpvmodeldeploy"/>
  </r>
  <r>
    <x v="330"/>
    <n v="2.8569861266302938"/>
    <n v="1.38155090322461"/>
    <s v="Task4     "/>
    <n v="4"/>
    <x v="0"/>
    <d v="2021-03-12T11:22:40"/>
    <s v="task3cdpvmodeldeploy"/>
    <s v="task3cdpvmodeldeploy"/>
  </r>
  <r>
    <x v="331"/>
    <n v="2.6857941904996365"/>
    <n v="1.6691096261757523"/>
    <s v="Task4     "/>
    <n v="4"/>
    <x v="0"/>
    <d v="2021-03-12T11:22:40"/>
    <s v="task3cdpvmodeldeploy"/>
    <s v="task3cdpvmodeldeploy"/>
  </r>
  <r>
    <x v="332"/>
    <n v="2.4911271558361725"/>
    <n v="1.8013530079027471"/>
    <s v="Task4     "/>
    <n v="4"/>
    <x v="0"/>
    <d v="2021-03-12T11:22:40"/>
    <s v="task3cdpvmodeldeploy"/>
    <s v="task3cdpvmodeldeploy"/>
  </r>
  <r>
    <x v="333"/>
    <n v="2.4445357474457521"/>
    <n v="1.7685309896079526"/>
    <s v="Task4     "/>
    <n v="4"/>
    <x v="0"/>
    <d v="2021-03-12T11:22:40"/>
    <s v="task3cdpvmodeldeploy"/>
    <s v="task3cdpvmodeldeploy"/>
  </r>
  <r>
    <x v="334"/>
    <n v="2.8844886413559792"/>
    <n v="0.31905306999309108"/>
    <s v="Task4     "/>
    <n v="4"/>
    <x v="0"/>
    <d v="2021-03-12T11:22:40"/>
    <s v="task3cdpvmodeldeploy"/>
    <s v="task3cdpvmodeldeploy"/>
  </r>
  <r>
    <x v="335"/>
    <n v="1.5901821288675939"/>
    <n v="0"/>
    <s v="Task4     "/>
    <n v="4"/>
    <x v="0"/>
    <d v="2021-03-12T11:22:40"/>
    <s v="task3cdpvmodeldeploy"/>
    <s v="task3cdpvmodeldeploy"/>
  </r>
  <r>
    <x v="0"/>
    <n v="1.9730205564653231"/>
    <n v="0.65849829615459332"/>
    <s v="Task4     "/>
    <n v="4"/>
    <x v="1"/>
    <d v="2021-03-12T18:28:26"/>
    <s v="task4ovmodeldeploy"/>
    <s v="task4demandmodeldeploy"/>
  </r>
  <r>
    <x v="1"/>
    <n v="3.0004695824273351"/>
    <n v="0.61784406154876692"/>
    <s v="Task4     "/>
    <n v="4"/>
    <x v="1"/>
    <d v="2021-03-12T18:28:26"/>
    <s v="task4ovmodeldeploy"/>
    <s v="task4demandmodeldeploy"/>
  </r>
  <r>
    <x v="2"/>
    <n v="3.0106883044296562"/>
    <n v="0.97026887818857155"/>
    <s v="Task4     "/>
    <n v="4"/>
    <x v="1"/>
    <d v="2021-03-12T18:28:26"/>
    <s v="task4ovmodeldeploy"/>
    <s v="task4demandmodeldeploy"/>
  </r>
  <r>
    <x v="3"/>
    <n v="3.0212200681209853"/>
    <n v="1.2728095827316703"/>
    <s v="Task4     "/>
    <n v="4"/>
    <x v="1"/>
    <d v="2021-03-12T18:28:26"/>
    <s v="task4ovmodeldeploy"/>
    <s v="task4demandmodeldeploy"/>
  </r>
  <r>
    <x v="4"/>
    <n v="2.8463379803422577"/>
    <n v="1.7927331473399784"/>
    <s v="Task4     "/>
    <n v="4"/>
    <x v="1"/>
    <d v="2021-03-12T18:28:26"/>
    <s v="task4ovmodeldeploy"/>
    <s v="task4demandmodeldeploy"/>
  </r>
  <r>
    <x v="5"/>
    <n v="2.7154491877048339"/>
    <n v="1.8786105295422562"/>
    <s v="Task4     "/>
    <n v="4"/>
    <x v="1"/>
    <d v="2021-03-12T18:28:26"/>
    <s v="task4ovmodeldeploy"/>
    <s v="task4demandmodeldeploy"/>
  </r>
  <r>
    <x v="6"/>
    <n v="2.514764713488137"/>
    <n v="2.3162297976114798"/>
    <s v="Task4     "/>
    <n v="4"/>
    <x v="1"/>
    <d v="2021-03-12T18:28:26"/>
    <s v="task4ovmodeldeploy"/>
    <s v="task4demandmodeldeploy"/>
  </r>
  <r>
    <x v="7"/>
    <n v="2.2934470828904576"/>
    <n v="2.3031627273556143"/>
    <s v="Task4     "/>
    <n v="4"/>
    <x v="1"/>
    <d v="2021-03-12T18:28:26"/>
    <s v="task4ovmodeldeploy"/>
    <s v="task4demandmodeldeploy"/>
  </r>
  <r>
    <x v="8"/>
    <n v="2.1016757665706818"/>
    <n v="2.062896749470899"/>
    <s v="Task4     "/>
    <n v="4"/>
    <x v="1"/>
    <d v="2021-03-12T18:28:26"/>
    <s v="task4ovmodeldeploy"/>
    <s v="task4demandmodeldeploy"/>
  </r>
  <r>
    <x v="9"/>
    <n v="1.9856804588786594"/>
    <n v="2.1438668178997533"/>
    <s v="Task4     "/>
    <n v="4"/>
    <x v="1"/>
    <d v="2021-03-12T18:28:26"/>
    <s v="task4ovmodeldeploy"/>
    <s v="task4demandmodeldeploy"/>
  </r>
  <r>
    <x v="10"/>
    <n v="1.9207197780943575"/>
    <n v="2.1417629836816467"/>
    <s v="Task4     "/>
    <n v="4"/>
    <x v="1"/>
    <d v="2021-03-12T18:28:26"/>
    <s v="task4ovmodeldeploy"/>
    <s v="task4demandmodeldeploy"/>
  </r>
  <r>
    <x v="11"/>
    <n v="1.9444182142178876"/>
    <n v="2.1416714158906678"/>
    <s v="Task4     "/>
    <n v="4"/>
    <x v="1"/>
    <d v="2021-03-12T18:28:26"/>
    <s v="task4ovmodeldeploy"/>
    <s v="task4demandmodeldeploy"/>
  </r>
  <r>
    <x v="12"/>
    <n v="1.9937628823684892"/>
    <n v="2.4380959900406123"/>
    <s v="Task4     "/>
    <n v="4"/>
    <x v="1"/>
    <d v="2021-03-12T18:28:26"/>
    <s v="task4ovmodeldeploy"/>
    <s v="task4demandmodeldeploy"/>
  </r>
  <r>
    <x v="13"/>
    <n v="2.0642404818567175"/>
    <n v="2.4380044222496333"/>
    <s v="Task4     "/>
    <n v="4"/>
    <x v="1"/>
    <d v="2021-03-12T18:28:26"/>
    <s v="task4ovmodeldeploy"/>
    <s v="task4demandmodeldeploy"/>
  </r>
  <r>
    <x v="14"/>
    <n v="2.1551492046811882"/>
    <n v="2.7388356582201618"/>
    <s v="Task4     "/>
    <n v="4"/>
    <x v="1"/>
    <d v="2021-03-12T18:28:26"/>
    <s v="task4ovmodeldeploy"/>
    <s v="task4demandmodeldeploy"/>
  </r>
  <r>
    <x v="15"/>
    <n v="2.1959889133845851"/>
    <n v="2.7387440904291829"/>
    <s v="Task4     "/>
    <n v="4"/>
    <x v="1"/>
    <d v="2021-03-12T18:28:26"/>
    <s v="task4ovmodeldeploy"/>
    <s v="task4demandmodeldeploy"/>
  </r>
  <r>
    <x v="16"/>
    <n v="2.2221822742055997"/>
    <n v="2.162422901797215"/>
    <s v="Task4     "/>
    <n v="4"/>
    <x v="1"/>
    <d v="2021-03-12T18:28:26"/>
    <s v="task4ovmodeldeploy"/>
    <s v="task4demandmodeldeploy"/>
  </r>
  <r>
    <x v="17"/>
    <n v="2.2563615578237162"/>
    <n v="2.162331334006236"/>
    <s v="Task4     "/>
    <n v="4"/>
    <x v="1"/>
    <d v="2021-03-12T18:28:26"/>
    <s v="task4ovmodeldeploy"/>
    <s v="task4demandmodeldeploy"/>
  </r>
  <r>
    <x v="18"/>
    <n v="2.9433216555278299"/>
    <n v="0.38653894059838473"/>
    <s v="Task4     "/>
    <n v="4"/>
    <x v="1"/>
    <d v="2021-03-12T18:28:26"/>
    <s v="task4ovmodeldeploy"/>
    <s v="task4demandmodeldeploy"/>
  </r>
  <r>
    <x v="19"/>
    <n v="2.3425775173618137"/>
    <n v="2.1321919129317095"/>
    <s v="Task4     "/>
    <n v="4"/>
    <x v="1"/>
    <d v="2021-03-12T18:28:26"/>
    <s v="task4ovmodeldeploy"/>
    <s v="task4demandmodeldeploy"/>
  </r>
  <r>
    <x v="20"/>
    <n v="2.863801624039922"/>
    <n v="7.2948161009838419E-2"/>
    <s v="Task4     "/>
    <n v="4"/>
    <x v="1"/>
    <d v="2021-03-12T18:28:26"/>
    <s v="task4ovmodeldeploy"/>
    <s v="task4demandmodeldeploy"/>
  </r>
  <r>
    <x v="21"/>
    <n v="2.7571052468781061"/>
    <n v="0"/>
    <s v="Task4     "/>
    <n v="4"/>
    <x v="1"/>
    <d v="2021-03-12T18:28:26"/>
    <s v="task4ovmodeldeploy"/>
    <s v="task4demandmodeldeploy"/>
  </r>
  <r>
    <x v="22"/>
    <n v="1.5127759285472668"/>
    <n v="3.5295779235111152E-2"/>
    <s v="Task4     "/>
    <n v="4"/>
    <x v="1"/>
    <d v="2021-03-12T18:28:26"/>
    <s v="task4ovmodeldeploy"/>
    <s v="task4demandmodeldeploy"/>
  </r>
  <r>
    <x v="23"/>
    <n v="1.401448555324232"/>
    <n v="3.607447937899444E-2"/>
    <s v="Task4     "/>
    <n v="4"/>
    <x v="1"/>
    <d v="2021-03-12T18:28:26"/>
    <s v="task4ovmodeldeploy"/>
    <s v="task4demandmodeldeploy"/>
  </r>
  <r>
    <x v="24"/>
    <n v="1.3494930319831231"/>
    <n v="0"/>
    <s v="Task4     "/>
    <n v="4"/>
    <x v="1"/>
    <d v="2021-03-12T18:28:26"/>
    <s v="task4ovmodeldeploy"/>
    <s v="task4demandmodeldeploy"/>
  </r>
  <r>
    <x v="25"/>
    <n v="1.369276379986847"/>
    <n v="0"/>
    <s v="Task4     "/>
    <n v="4"/>
    <x v="1"/>
    <d v="2021-03-12T18:28:26"/>
    <s v="task4ovmodeldeploy"/>
    <s v="task4demandmodeldeploy"/>
  </r>
  <r>
    <x v="26"/>
    <n v="1.3658559965773125"/>
    <n v="0"/>
    <s v="Task4     "/>
    <n v="4"/>
    <x v="1"/>
    <d v="2021-03-12T18:28:26"/>
    <s v="task4ovmodeldeploy"/>
    <s v="task4demandmodeldeploy"/>
  </r>
  <r>
    <x v="27"/>
    <n v="1.3985623534237368"/>
    <n v="0"/>
    <s v="Task4     "/>
    <n v="4"/>
    <x v="1"/>
    <d v="2021-03-12T18:28:26"/>
    <s v="task4ovmodeldeploy"/>
    <s v="task4demandmodeldeploy"/>
  </r>
  <r>
    <x v="28"/>
    <n v="1.4026313324620823"/>
    <n v="0"/>
    <s v="Task4     "/>
    <n v="4"/>
    <x v="1"/>
    <d v="2021-03-12T18:28:26"/>
    <s v="task4ovmodeldeploy"/>
    <s v="task4demandmodeldeploy"/>
  </r>
  <r>
    <x v="29"/>
    <n v="1.453572327690035"/>
    <n v="0"/>
    <s v="Task4     "/>
    <n v="4"/>
    <x v="1"/>
    <d v="2021-03-12T18:28:26"/>
    <s v="task4ovmodeldeploy"/>
    <s v="task4demandmodeldeploy"/>
  </r>
  <r>
    <x v="30"/>
    <n v="1.513757890915242"/>
    <n v="0"/>
    <s v="Task4     "/>
    <n v="4"/>
    <x v="1"/>
    <d v="2021-03-12T18:28:26"/>
    <s v="task4ovmodeldeploy"/>
    <s v="task4demandmodeldeploy"/>
  </r>
  <r>
    <x v="31"/>
    <n v="1.5771120411480335"/>
    <n v="0"/>
    <s v="Task4     "/>
    <n v="4"/>
    <x v="1"/>
    <d v="2021-03-12T18:28:26"/>
    <s v="task4ovmodeldeploy"/>
    <s v="task4demandmodeldeploy"/>
  </r>
  <r>
    <x v="32"/>
    <n v="1.5668897671555753"/>
    <n v="0"/>
    <s v="Task4     "/>
    <n v="4"/>
    <x v="1"/>
    <d v="2021-03-12T18:28:26"/>
    <s v="task4ovmodeldeploy"/>
    <s v="task4demandmodeldeploy"/>
  </r>
  <r>
    <x v="33"/>
    <n v="1.6642940274363633"/>
    <n v="0"/>
    <s v="Task4     "/>
    <n v="4"/>
    <x v="1"/>
    <d v="2021-03-12T18:28:26"/>
    <s v="task4ovmodeldeploy"/>
    <s v="task4demandmodeldeploy"/>
  </r>
  <r>
    <x v="34"/>
    <n v="1.7736533118851887"/>
    <n v="0"/>
    <s v="Task4     "/>
    <n v="4"/>
    <x v="1"/>
    <d v="2021-03-12T18:28:26"/>
    <s v="task4ovmodeldeploy"/>
    <s v="task4demandmodeldeploy"/>
  </r>
  <r>
    <x v="35"/>
    <n v="1.9927362594906359"/>
    <n v="0"/>
    <s v="Task4     "/>
    <n v="4"/>
    <x v="1"/>
    <d v="2021-03-12T18:28:26"/>
    <s v="task4ovmodeldeploy"/>
    <s v="task4demandmodeldeploy"/>
  </r>
  <r>
    <x v="36"/>
    <n v="2.2234726136560234"/>
    <n v="0"/>
    <s v="Task4     "/>
    <n v="4"/>
    <x v="1"/>
    <d v="2021-03-12T18:28:26"/>
    <s v="task4ovmodeldeploy"/>
    <s v="task4demandmodeldeploy"/>
  </r>
  <r>
    <x v="37"/>
    <n v="2.4649196557889219"/>
    <n v="0"/>
    <s v="Task4     "/>
    <n v="4"/>
    <x v="1"/>
    <d v="2021-03-12T18:28:26"/>
    <s v="task4ovmodeldeploy"/>
    <s v="task4demandmodeldeploy"/>
  </r>
  <r>
    <x v="38"/>
    <n v="2.6625090260255084"/>
    <n v="4.483096284896293E-5"/>
    <s v="Task4     "/>
    <n v="4"/>
    <x v="1"/>
    <d v="2021-03-12T18:28:26"/>
    <s v="task4ovmodeldeploy"/>
    <s v="task4demandmodeldeploy"/>
  </r>
  <r>
    <x v="39"/>
    <n v="2.8002584445658973"/>
    <n v="6.7776564361425068E-2"/>
    <s v="Task4     "/>
    <n v="4"/>
    <x v="1"/>
    <d v="2021-03-12T18:28:26"/>
    <s v="task4ovmodeldeploy"/>
    <s v="task4demandmodeldeploy"/>
  </r>
  <r>
    <x v="40"/>
    <n v="1.8404369411633574"/>
    <n v="6.1164630409927534E-2"/>
    <s v="Task4     "/>
    <n v="4"/>
    <x v="1"/>
    <d v="2021-03-12T18:28:26"/>
    <s v="task4ovmodeldeploy"/>
    <s v="task4demandmodeldeploy"/>
  </r>
  <r>
    <x v="41"/>
    <n v="2.3903923378056513"/>
    <n v="2.0002425960207324"/>
    <s v="Task4     "/>
    <n v="4"/>
    <x v="1"/>
    <d v="2021-03-12T18:28:26"/>
    <s v="task4ovmodeldeploy"/>
    <s v="task4demandmodeldeploy"/>
  </r>
  <r>
    <x v="42"/>
    <n v="2.448831214940991"/>
    <n v="1.3647919279112997"/>
    <s v="Task4     "/>
    <n v="4"/>
    <x v="1"/>
    <d v="2021-03-12T18:28:26"/>
    <s v="task4ovmodeldeploy"/>
    <s v="task4demandmodeldeploy"/>
  </r>
  <r>
    <x v="43"/>
    <n v="2.5227215262005265"/>
    <n v="0"/>
    <s v="Task4     "/>
    <n v="4"/>
    <x v="1"/>
    <d v="2021-03-12T18:28:26"/>
    <s v="task4ovmodeldeploy"/>
    <s v="task4demandmodeldeploy"/>
  </r>
  <r>
    <x v="44"/>
    <n v="2.651887984687638"/>
    <n v="4.2629638200325504E-4"/>
    <s v="Task4     "/>
    <n v="4"/>
    <x v="1"/>
    <d v="2021-03-12T18:28:26"/>
    <s v="task4ovmodeldeploy"/>
    <s v="task4demandmodeldeploy"/>
  </r>
  <r>
    <x v="45"/>
    <n v="2.7266226396339266"/>
    <n v="0"/>
    <s v="Task4     "/>
    <n v="4"/>
    <x v="1"/>
    <d v="2021-03-12T18:28:26"/>
    <s v="task4ovmodeldeploy"/>
    <s v="task4demandmodeldeploy"/>
  </r>
  <r>
    <x v="46"/>
    <n v="2.8254138437690468"/>
    <n v="6.9242502833656516E-2"/>
    <s v="Task4     "/>
    <n v="4"/>
    <x v="1"/>
    <d v="2021-03-12T18:28:26"/>
    <s v="task4ovmodeldeploy"/>
    <s v="task4demandmodeldeploy"/>
  </r>
  <r>
    <x v="47"/>
    <n v="2.8814827415947701"/>
    <n v="8.8894332380725916E-2"/>
    <s v="Task4     "/>
    <n v="4"/>
    <x v="1"/>
    <d v="2021-03-12T18:28:26"/>
    <s v="task4ovmodeldeploy"/>
    <s v="task4demandmodeldeploy"/>
  </r>
  <r>
    <x v="48"/>
    <n v="2.9580878939776074"/>
    <n v="0.37024540370305131"/>
    <s v="Task4     "/>
    <n v="4"/>
    <x v="1"/>
    <d v="2021-03-12T18:28:26"/>
    <s v="task4ovmodeldeploy"/>
    <s v="task4demandmodeldeploy"/>
  </r>
  <r>
    <x v="49"/>
    <n v="3.0190456939181316"/>
    <n v="0.617146704957243"/>
    <s v="Task4     "/>
    <n v="4"/>
    <x v="1"/>
    <d v="2021-03-12T18:28:26"/>
    <s v="task4ovmodeldeploy"/>
    <s v="task4demandmodeldeploy"/>
  </r>
  <r>
    <x v="50"/>
    <n v="2.9807732854018636"/>
    <n v="1.0331141650026745"/>
    <s v="Task4     "/>
    <n v="4"/>
    <x v="1"/>
    <d v="2021-03-12T18:28:26"/>
    <s v="task4ovmodeldeploy"/>
    <s v="task4demandmodeldeploy"/>
  </r>
  <r>
    <x v="51"/>
    <n v="2.9870802649381516"/>
    <n v="1.432316316254131"/>
    <s v="Task4     "/>
    <n v="4"/>
    <x v="1"/>
    <d v="2021-03-12T18:28:26"/>
    <s v="task4ovmodeldeploy"/>
    <s v="task4demandmodeldeploy"/>
  </r>
  <r>
    <x v="52"/>
    <n v="2.7753266599111095"/>
    <n v="2.1874491257958377"/>
    <s v="Task4     "/>
    <n v="4"/>
    <x v="1"/>
    <d v="2021-03-12T18:28:26"/>
    <s v="task4ovmodeldeploy"/>
    <s v="task4demandmodeldeploy"/>
  </r>
  <r>
    <x v="53"/>
    <n v="2.6330107494251682"/>
    <n v="2.3124968077659611"/>
    <s v="Task4     "/>
    <n v="4"/>
    <x v="1"/>
    <d v="2021-03-12T18:28:26"/>
    <s v="task4ovmodeldeploy"/>
    <s v="task4demandmodeldeploy"/>
  </r>
  <r>
    <x v="54"/>
    <n v="2.5308554859547816"/>
    <n v="2.2650121300505512"/>
    <s v="Task4     "/>
    <n v="4"/>
    <x v="1"/>
    <d v="2021-03-12T18:28:26"/>
    <s v="task4ovmodeldeploy"/>
    <s v="task4demandmodeldeploy"/>
  </r>
  <r>
    <x v="55"/>
    <n v="2.2987153834129459"/>
    <n v="2.3055843134476133"/>
    <s v="Task4     "/>
    <n v="4"/>
    <x v="1"/>
    <d v="2021-03-12T18:28:26"/>
    <s v="task4ovmodeldeploy"/>
    <s v="task4demandmodeldeploy"/>
  </r>
  <r>
    <x v="56"/>
    <n v="2.1595392211303439"/>
    <n v="2.5459355430229573"/>
    <s v="Task4     "/>
    <n v="4"/>
    <x v="1"/>
    <d v="2021-03-12T18:28:26"/>
    <s v="task4ovmodeldeploy"/>
    <s v="task4demandmodeldeploy"/>
  </r>
  <r>
    <x v="57"/>
    <n v="2.0334458281398686"/>
    <n v="2.5580935388165642"/>
    <s v="Task4     "/>
    <n v="4"/>
    <x v="1"/>
    <d v="2021-03-12T18:28:26"/>
    <s v="task4ovmodeldeploy"/>
    <s v="task4demandmodeldeploy"/>
  </r>
  <r>
    <x v="58"/>
    <n v="1.9785887339527608"/>
    <n v="3.102148161569791"/>
    <s v="Task4     "/>
    <n v="4"/>
    <x v="1"/>
    <d v="2021-03-12T18:28:26"/>
    <s v="task4ovmodeldeploy"/>
    <s v="task4demandmodeldeploy"/>
  </r>
  <r>
    <x v="59"/>
    <n v="2.0021914947975588"/>
    <n v="3.1020565937788129"/>
    <s v="Task4     "/>
    <n v="4"/>
    <x v="1"/>
    <d v="2021-03-12T18:28:26"/>
    <s v="task4ovmodeldeploy"/>
    <s v="task4demandmodeldeploy"/>
  </r>
  <r>
    <x v="60"/>
    <n v="2.2673905712940936"/>
    <n v="0"/>
    <s v="Task4     "/>
    <n v="4"/>
    <x v="1"/>
    <d v="2021-03-12T18:28:26"/>
    <s v="task4ovmodeldeploy"/>
    <s v="task4demandmodeldeploy"/>
  </r>
  <r>
    <x v="61"/>
    <n v="2.4072403693437452"/>
    <n v="1.8203526318253496"/>
    <s v="Task4     "/>
    <n v="4"/>
    <x v="1"/>
    <d v="2021-03-12T18:28:26"/>
    <s v="task4ovmodeldeploy"/>
    <s v="task4demandmodeldeploy"/>
  </r>
  <r>
    <x v="62"/>
    <n v="1.9909446089389253"/>
    <n v="0"/>
    <s v="Task4     "/>
    <n v="4"/>
    <x v="1"/>
    <d v="2021-03-12T18:28:26"/>
    <s v="task4ovmodeldeploy"/>
    <s v="task4demandmodeldeploy"/>
  </r>
  <r>
    <x v="63"/>
    <n v="1.6684767623916654"/>
    <n v="0"/>
    <s v="Task4     "/>
    <n v="4"/>
    <x v="1"/>
    <d v="2021-03-12T18:28:26"/>
    <s v="task4ovmodeldeploy"/>
    <s v="task4demandmodeldeploy"/>
  </r>
  <r>
    <x v="64"/>
    <n v="2.5915560878227191"/>
    <n v="1.19610398137681"/>
    <s v="Task4     "/>
    <n v="4"/>
    <x v="1"/>
    <d v="2021-03-12T18:28:26"/>
    <s v="task4ovmodeldeploy"/>
    <s v="task4demandmodeldeploy"/>
  </r>
  <r>
    <x v="65"/>
    <n v="2.6062922472587067"/>
    <n v="0.8350886488285727"/>
    <s v="Task4     "/>
    <n v="4"/>
    <x v="1"/>
    <d v="2021-03-12T18:28:26"/>
    <s v="task4ovmodeldeploy"/>
    <s v="task4demandmodeldeploy"/>
  </r>
  <r>
    <x v="66"/>
    <n v="2.6368630267693542"/>
    <n v="0.69697224065003038"/>
    <s v="Task4     "/>
    <n v="4"/>
    <x v="1"/>
    <d v="2021-03-12T18:28:26"/>
    <s v="task4ovmodeldeploy"/>
    <s v="task4demandmodeldeploy"/>
  </r>
  <r>
    <x v="67"/>
    <n v="2.5233852290245342"/>
    <n v="0.44897736088318763"/>
    <s v="Task4     "/>
    <n v="4"/>
    <x v="1"/>
    <d v="2021-03-12T18:28:26"/>
    <s v="task4ovmodeldeploy"/>
    <s v="task4demandmodeldeploy"/>
  </r>
  <r>
    <x v="68"/>
    <n v="2.1438223657103328"/>
    <n v="0.22184688016435722"/>
    <s v="Task4     "/>
    <n v="4"/>
    <x v="1"/>
    <d v="2021-03-12T18:28:26"/>
    <s v="task4ovmodeldeploy"/>
    <s v="task4demandmodeldeploy"/>
  </r>
  <r>
    <x v="69"/>
    <n v="1.867042858817491"/>
    <n v="0.13717827914518388"/>
    <s v="Task4     "/>
    <n v="4"/>
    <x v="1"/>
    <d v="2021-03-12T18:28:26"/>
    <s v="task4ovmodeldeploy"/>
    <s v="task4demandmodeldeploy"/>
  </r>
  <r>
    <x v="70"/>
    <n v="1.5403479002927063"/>
    <n v="5.8183719258329047E-2"/>
    <s v="Task4     "/>
    <n v="4"/>
    <x v="1"/>
    <d v="2021-03-12T18:28:26"/>
    <s v="task4ovmodeldeploy"/>
    <s v="task4demandmodeldeploy"/>
  </r>
  <r>
    <x v="71"/>
    <n v="1.4365540167311046"/>
    <n v="5.9119117967557172E-2"/>
    <s v="Task4     "/>
    <n v="4"/>
    <x v="1"/>
    <d v="2021-03-12T18:28:26"/>
    <s v="task4ovmodeldeploy"/>
    <s v="task4demandmodeldeploy"/>
  </r>
  <r>
    <x v="72"/>
    <n v="1.3716975876134054"/>
    <n v="0"/>
    <s v="Task4     "/>
    <n v="4"/>
    <x v="1"/>
    <d v="2021-03-12T18:28:26"/>
    <s v="task4ovmodeldeploy"/>
    <s v="task4demandmodeldeploy"/>
  </r>
  <r>
    <x v="73"/>
    <n v="1.3914809356171296"/>
    <n v="0"/>
    <s v="Task4     "/>
    <n v="4"/>
    <x v="1"/>
    <d v="2021-03-12T18:28:26"/>
    <s v="task4ovmodeldeploy"/>
    <s v="task4demandmodeldeploy"/>
  </r>
  <r>
    <x v="74"/>
    <n v="1.3986980685566071"/>
    <n v="0"/>
    <s v="Task4     "/>
    <n v="4"/>
    <x v="1"/>
    <d v="2021-03-12T18:28:26"/>
    <s v="task4ovmodeldeploy"/>
    <s v="task4demandmodeldeploy"/>
  </r>
  <r>
    <x v="75"/>
    <n v="1.4306152213279164"/>
    <n v="0"/>
    <s v="Task4     "/>
    <n v="4"/>
    <x v="1"/>
    <d v="2021-03-12T18:28:26"/>
    <s v="task4ovmodeldeploy"/>
    <s v="task4demandmodeldeploy"/>
  </r>
  <r>
    <x v="76"/>
    <n v="1.4346841487475614"/>
    <n v="0"/>
    <s v="Task4     "/>
    <n v="4"/>
    <x v="1"/>
    <d v="2021-03-12T18:28:26"/>
    <s v="task4ovmodeldeploy"/>
    <s v="task4demandmodeldeploy"/>
  </r>
  <r>
    <x v="77"/>
    <n v="1.4835531379857563"/>
    <n v="0"/>
    <s v="Task4     "/>
    <n v="4"/>
    <x v="1"/>
    <d v="2021-03-12T18:28:26"/>
    <s v="task4ovmodeldeploy"/>
    <s v="task4demandmodeldeploy"/>
  </r>
  <r>
    <x v="78"/>
    <n v="1.5430316741703276"/>
    <n v="0"/>
    <s v="Task4     "/>
    <n v="4"/>
    <x v="1"/>
    <d v="2021-03-12T18:28:26"/>
    <s v="task4ovmodeldeploy"/>
    <s v="task4demandmodeldeploy"/>
  </r>
  <r>
    <x v="79"/>
    <n v="1.6066190893103429"/>
    <n v="0"/>
    <s v="Task4     "/>
    <n v="4"/>
    <x v="1"/>
    <d v="2021-03-12T18:28:26"/>
    <s v="task4ovmodeldeploy"/>
    <s v="task4demandmodeldeploy"/>
  </r>
  <r>
    <x v="80"/>
    <n v="1.5719583585128498"/>
    <n v="0"/>
    <s v="Task4     "/>
    <n v="4"/>
    <x v="1"/>
    <d v="2021-03-12T18:28:26"/>
    <s v="task4ovmodeldeploy"/>
    <s v="task4demandmodeldeploy"/>
  </r>
  <r>
    <x v="81"/>
    <n v="1.7796888129916839"/>
    <n v="0"/>
    <s v="Task4     "/>
    <n v="4"/>
    <x v="1"/>
    <d v="2021-03-12T18:28:26"/>
    <s v="task4ovmodeldeploy"/>
    <s v="task4demandmodeldeploy"/>
  </r>
  <r>
    <x v="82"/>
    <n v="2.0258133748394451"/>
    <n v="2.9618630460158837"/>
    <s v="Task4     "/>
    <n v="4"/>
    <x v="1"/>
    <d v="2021-03-12T18:28:26"/>
    <s v="task4ovmodeldeploy"/>
    <s v="task4demandmodeldeploy"/>
  </r>
  <r>
    <x v="83"/>
    <n v="2.089403488745301"/>
    <n v="9.5000620920424994E-2"/>
    <s v="Task4     "/>
    <n v="4"/>
    <x v="1"/>
    <d v="2021-03-12T18:28:26"/>
    <s v="task4ovmodeldeploy"/>
    <s v="task4demandmodeldeploy"/>
  </r>
  <r>
    <x v="84"/>
    <n v="2.60733026882385"/>
    <n v="0.47701573481627951"/>
    <s v="Task4     "/>
    <n v="4"/>
    <x v="1"/>
    <d v="2021-03-12T18:28:26"/>
    <s v="task4ovmodeldeploy"/>
    <s v="task4demandmodeldeploy"/>
  </r>
  <r>
    <x v="85"/>
    <n v="2.3468113265325239"/>
    <n v="1.865047760532762"/>
    <s v="Task4     "/>
    <n v="4"/>
    <x v="1"/>
    <d v="2021-03-12T18:28:26"/>
    <s v="task4ovmodeldeploy"/>
    <s v="task4demandmodeldeploy"/>
  </r>
  <r>
    <x v="86"/>
    <n v="2.4543587086739005"/>
    <n v="2.0511792259725015"/>
    <s v="Task4     "/>
    <n v="4"/>
    <x v="1"/>
    <d v="2021-03-12T18:28:26"/>
    <s v="task4ovmodeldeploy"/>
    <s v="task4demandmodeldeploy"/>
  </r>
  <r>
    <x v="87"/>
    <n v="2.4854110113317298"/>
    <n v="2.0509309596161787"/>
    <s v="Task4     "/>
    <n v="4"/>
    <x v="1"/>
    <d v="2021-03-12T18:28:26"/>
    <s v="task4ovmodeldeploy"/>
    <s v="task4demandmodeldeploy"/>
  </r>
  <r>
    <x v="88"/>
    <n v="2.5425051659630653"/>
    <n v="1.7824123823954654"/>
    <s v="Task4     "/>
    <n v="4"/>
    <x v="1"/>
    <d v="2021-03-12T18:28:26"/>
    <s v="task4ovmodeldeploy"/>
    <s v="task4demandmodeldeploy"/>
  </r>
  <r>
    <x v="89"/>
    <n v="2.5707142464320936"/>
    <n v="1.7819967307467519"/>
    <s v="Task4     "/>
    <n v="4"/>
    <x v="1"/>
    <d v="2021-03-12T18:28:26"/>
    <s v="task4ovmodeldeploy"/>
    <s v="task4demandmodeldeploy"/>
  </r>
  <r>
    <x v="90"/>
    <n v="2.6130333018483562"/>
    <n v="1.6084626612583537"/>
    <s v="Task4     "/>
    <n v="4"/>
    <x v="1"/>
    <d v="2021-03-12T18:28:26"/>
    <s v="task4ovmodeldeploy"/>
    <s v="task4demandmodeldeploy"/>
  </r>
  <r>
    <x v="91"/>
    <n v="2.6620862009711375"/>
    <n v="1.5815786259761735"/>
    <s v="Task4     "/>
    <n v="4"/>
    <x v="1"/>
    <d v="2021-03-12T18:28:26"/>
    <s v="task4ovmodeldeploy"/>
    <s v="task4demandmodeldeploy"/>
  </r>
  <r>
    <x v="92"/>
    <n v="2.7227000403015373"/>
    <n v="0.89512638259015898"/>
    <s v="Task4     "/>
    <n v="4"/>
    <x v="1"/>
    <d v="2021-03-12T18:28:26"/>
    <s v="task4ovmodeldeploy"/>
    <s v="task4demandmodeldeploy"/>
  </r>
  <r>
    <x v="93"/>
    <n v="2.7587195660855475"/>
    <n v="0.80763777467698383"/>
    <s v="Task4     "/>
    <n v="4"/>
    <x v="1"/>
    <d v="2021-03-12T18:28:26"/>
    <s v="task4ovmodeldeploy"/>
    <s v="task4demandmodeldeploy"/>
  </r>
  <r>
    <x v="94"/>
    <n v="2.6810194170988511"/>
    <n v="0.70299323759206611"/>
    <s v="Task4     "/>
    <n v="4"/>
    <x v="1"/>
    <d v="2021-03-12T18:28:26"/>
    <s v="task4ovmodeldeploy"/>
    <s v="task4demandmodeldeploy"/>
  </r>
  <r>
    <x v="95"/>
    <n v="2.6941455892685613"/>
    <n v="0.60552794293865508"/>
    <s v="Task4     "/>
    <n v="4"/>
    <x v="1"/>
    <d v="2021-03-12T18:28:26"/>
    <s v="task4ovmodeldeploy"/>
    <s v="task4demandmodeldeploy"/>
  </r>
  <r>
    <x v="96"/>
    <n v="2.5945405659930301"/>
    <n v="0.39637341029818879"/>
    <s v="Task4     "/>
    <n v="4"/>
    <x v="1"/>
    <d v="2021-03-12T18:28:26"/>
    <s v="task4ovmodeldeploy"/>
    <s v="task4demandmodeldeploy"/>
  </r>
  <r>
    <x v="97"/>
    <n v="2.4980406169969172"/>
    <n v="0.30258378667327507"/>
    <s v="Task4     "/>
    <n v="4"/>
    <x v="1"/>
    <d v="2021-03-12T18:28:26"/>
    <s v="task4ovmodeldeploy"/>
    <s v="task4demandmodeldeploy"/>
  </r>
  <r>
    <x v="98"/>
    <n v="2.0944151460537359"/>
    <n v="0.1376913167613949"/>
    <s v="Task4     "/>
    <n v="4"/>
    <x v="1"/>
    <d v="2021-03-12T18:28:26"/>
    <s v="task4ovmodeldeploy"/>
    <s v="task4demandmodeldeploy"/>
  </r>
  <r>
    <x v="99"/>
    <n v="1.8403822908217986"/>
    <n v="9.1267687248144991E-2"/>
    <s v="Task4     "/>
    <n v="4"/>
    <x v="1"/>
    <d v="2021-03-12T18:28:26"/>
    <s v="task4ovmodeldeploy"/>
    <s v="task4demandmodeldeploy"/>
  </r>
  <r>
    <x v="100"/>
    <n v="1.5127759285472668"/>
    <n v="3.5486398172328987E-2"/>
    <s v="Task4     "/>
    <n v="4"/>
    <x v="1"/>
    <d v="2021-03-12T18:28:26"/>
    <s v="task4ovmodeldeploy"/>
    <s v="task4demandmodeldeploy"/>
  </r>
  <r>
    <x v="101"/>
    <n v="1.401448555324232"/>
    <n v="3.6265098316212302E-2"/>
    <s v="Task4     "/>
    <n v="4"/>
    <x v="1"/>
    <d v="2021-03-12T18:28:26"/>
    <s v="task4ovmodeldeploy"/>
    <s v="task4demandmodeldeploy"/>
  </r>
  <r>
    <x v="102"/>
    <n v="2.2852024165097964"/>
    <n v="1.8652960268890852"/>
    <s v="Task4     "/>
    <n v="4"/>
    <x v="1"/>
    <d v="2021-03-12T18:28:26"/>
    <s v="task4ovmodeldeploy"/>
    <s v="task4demandmodeldeploy"/>
  </r>
  <r>
    <x v="103"/>
    <n v="1.3494930319831231"/>
    <n v="0"/>
    <s v="Task4     "/>
    <n v="4"/>
    <x v="1"/>
    <d v="2021-03-12T18:28:26"/>
    <s v="task4ovmodeldeploy"/>
    <s v="task4demandmodeldeploy"/>
  </r>
  <r>
    <x v="104"/>
    <n v="2.3068108515145345"/>
    <n v="2.1411907413327174"/>
    <s v="Task4     "/>
    <n v="4"/>
    <x v="1"/>
    <d v="2021-03-12T18:28:26"/>
    <s v="task4ovmodeldeploy"/>
    <s v="task4demandmodeldeploy"/>
  </r>
  <r>
    <x v="105"/>
    <n v="2.4011287331641786"/>
    <n v="1.6424588288667665"/>
    <s v="Task4     "/>
    <n v="4"/>
    <x v="1"/>
    <d v="2021-03-12T18:28:26"/>
    <s v="task4ovmodeldeploy"/>
    <s v="task4demandmodeldeploy"/>
  </r>
  <r>
    <x v="106"/>
    <n v="1.7748414954375327"/>
    <n v="0"/>
    <s v="Task4     "/>
    <n v="4"/>
    <x v="1"/>
    <d v="2021-03-12T18:28:26"/>
    <s v="task4ovmodeldeploy"/>
    <s v="task4demandmodeldeploy"/>
  </r>
  <r>
    <x v="107"/>
    <n v="1.9939244430429803"/>
    <n v="0"/>
    <s v="Task4     "/>
    <n v="4"/>
    <x v="1"/>
    <d v="2021-03-12T18:28:26"/>
    <s v="task4ovmodeldeploy"/>
    <s v="task4demandmodeldeploy"/>
  </r>
  <r>
    <x v="108"/>
    <n v="2.2260763260118419"/>
    <n v="0"/>
    <s v="Task4     "/>
    <n v="4"/>
    <x v="1"/>
    <d v="2021-03-12T18:28:26"/>
    <s v="task4ovmodeldeploy"/>
    <s v="task4demandmodeldeploy"/>
  </r>
  <r>
    <x v="109"/>
    <n v="2.4675233681447408"/>
    <n v="0"/>
    <s v="Task4     "/>
    <n v="4"/>
    <x v="1"/>
    <d v="2021-03-12T18:28:26"/>
    <s v="task4ovmodeldeploy"/>
    <s v="task4demandmodeldeploy"/>
  </r>
  <r>
    <x v="110"/>
    <n v="2.6579300986403829"/>
    <n v="0"/>
    <s v="Task4     "/>
    <n v="4"/>
    <x v="1"/>
    <d v="2021-03-12T18:28:26"/>
    <s v="task4ovmodeldeploy"/>
    <s v="task4demandmodeldeploy"/>
  </r>
  <r>
    <x v="111"/>
    <n v="2.7525263194929805"/>
    <n v="0"/>
    <s v="Task4     "/>
    <n v="4"/>
    <x v="1"/>
    <d v="2021-03-12T18:28:26"/>
    <s v="task4ovmodeldeploy"/>
    <s v="task4demandmodeldeploy"/>
  </r>
  <r>
    <x v="112"/>
    <n v="2.8149483585486981"/>
    <n v="7.3966257425853305E-2"/>
    <s v="Task4     "/>
    <n v="4"/>
    <x v="1"/>
    <d v="2021-03-12T18:28:26"/>
    <s v="task4ovmodeldeploy"/>
    <s v="task4demandmodeldeploy"/>
  </r>
  <r>
    <x v="113"/>
    <n v="2.8812234061240516"/>
    <n v="9.003195577638276E-2"/>
    <s v="Task4     "/>
    <n v="4"/>
    <x v="1"/>
    <d v="2021-03-12T18:28:26"/>
    <s v="task4ovmodeldeploy"/>
    <s v="task4demandmodeldeploy"/>
  </r>
  <r>
    <x v="114"/>
    <n v="2.9539590613988236"/>
    <n v="0.20468319802853491"/>
    <s v="Task4     "/>
    <n v="4"/>
    <x v="1"/>
    <d v="2021-03-12T18:28:26"/>
    <s v="task4ovmodeldeploy"/>
    <s v="task4demandmodeldeploy"/>
  </r>
  <r>
    <x v="115"/>
    <n v="3.0003274550884327"/>
    <n v="0.44684241788038226"/>
    <s v="Task4     "/>
    <n v="4"/>
    <x v="1"/>
    <d v="2021-03-12T18:28:26"/>
    <s v="task4ovmodeldeploy"/>
    <s v="task4demandmodeldeploy"/>
  </r>
  <r>
    <x v="116"/>
    <n v="3.0840643388021216"/>
    <n v="0.56722761170018621"/>
    <s v="Task4     "/>
    <n v="4"/>
    <x v="1"/>
    <d v="2021-03-12T18:28:26"/>
    <s v="task4ovmodeldeploy"/>
    <s v="task4demandmodeldeploy"/>
  </r>
  <r>
    <x v="117"/>
    <n v="3.0995633700354133"/>
    <n v="0.91199537383116125"/>
    <s v="Task4     "/>
    <n v="4"/>
    <x v="1"/>
    <d v="2021-03-12T18:28:26"/>
    <s v="task4ovmodeldeploy"/>
    <s v="task4demandmodeldeploy"/>
  </r>
  <r>
    <x v="118"/>
    <n v="3.1040977714612512"/>
    <n v="0.96875856107995262"/>
    <s v="Task4     "/>
    <n v="4"/>
    <x v="1"/>
    <d v="2021-03-12T18:28:26"/>
    <s v="task4ovmodeldeploy"/>
    <s v="task4demandmodeldeploy"/>
  </r>
  <r>
    <x v="119"/>
    <n v="2.9516511770210152"/>
    <n v="1.1965624206666239"/>
    <s v="Task4     "/>
    <n v="4"/>
    <x v="1"/>
    <d v="2021-03-12T18:28:26"/>
    <s v="task4ovmodeldeploy"/>
    <s v="task4demandmodeldeploy"/>
  </r>
  <r>
    <x v="120"/>
    <n v="2.9375602020833971"/>
    <n v="0.84108763413829024"/>
    <s v="Task4     "/>
    <n v="4"/>
    <x v="1"/>
    <d v="2021-03-12T18:28:26"/>
    <s v="task4ovmodeldeploy"/>
    <s v="task4demandmodeldeploy"/>
  </r>
  <r>
    <x v="121"/>
    <n v="2.725930124772999"/>
    <n v="0.95562922419210206"/>
    <s v="Task4     "/>
    <n v="4"/>
    <x v="1"/>
    <d v="2021-03-12T18:28:26"/>
    <s v="task4ovmodeldeploy"/>
    <s v="task4demandmodeldeploy"/>
  </r>
  <r>
    <x v="122"/>
    <n v="2.542406679481569"/>
    <n v="1.6525734909530925"/>
    <s v="Task4     "/>
    <n v="4"/>
    <x v="1"/>
    <d v="2021-03-12T18:28:26"/>
    <s v="task4ovmodeldeploy"/>
    <s v="task4demandmodeldeploy"/>
  </r>
  <r>
    <x v="123"/>
    <n v="2.2987994217963901"/>
    <n v="2.046655682426255"/>
    <s v="Task4     "/>
    <n v="4"/>
    <x v="1"/>
    <d v="2021-03-12T18:28:26"/>
    <s v="task4ovmodeldeploy"/>
    <s v="task4demandmodeldeploy"/>
  </r>
  <r>
    <x v="124"/>
    <n v="2.5094611841360628"/>
    <n v="0.29909834712878053"/>
    <s v="Task4     "/>
    <n v="4"/>
    <x v="1"/>
    <d v="2021-03-12T18:28:26"/>
    <s v="task4ovmodeldeploy"/>
    <s v="task4demandmodeldeploy"/>
  </r>
  <r>
    <x v="125"/>
    <n v="1.369276379986847"/>
    <n v="0"/>
    <s v="Task4     "/>
    <n v="4"/>
    <x v="1"/>
    <d v="2021-03-12T18:28:26"/>
    <s v="task4ovmodeldeploy"/>
    <s v="task4demandmodeldeploy"/>
  </r>
  <r>
    <x v="126"/>
    <n v="1.3985623534237368"/>
    <n v="0"/>
    <s v="Task4     "/>
    <n v="4"/>
    <x v="1"/>
    <d v="2021-03-12T18:28:26"/>
    <s v="task4ovmodeldeploy"/>
    <s v="task4demandmodeldeploy"/>
  </r>
  <r>
    <x v="127"/>
    <n v="2.5826940018852214"/>
    <n v="1.5040860627519319"/>
    <s v="Task4     "/>
    <n v="4"/>
    <x v="1"/>
    <d v="2021-03-12T18:28:26"/>
    <s v="task4ovmodeldeploy"/>
    <s v="task4demandmodeldeploy"/>
  </r>
  <r>
    <x v="128"/>
    <n v="2.2148439626875556"/>
    <n v="2.2997884341688275"/>
    <s v="Task4     "/>
    <n v="4"/>
    <x v="1"/>
    <d v="2021-03-12T18:28:26"/>
    <s v="task4ovmodeldeploy"/>
    <s v="task4demandmodeldeploy"/>
  </r>
  <r>
    <x v="129"/>
    <n v="2.0836306606509312"/>
    <n v="2.3467854815534546"/>
    <s v="Task4     "/>
    <n v="4"/>
    <x v="1"/>
    <d v="2021-03-12T18:28:26"/>
    <s v="task4ovmodeldeploy"/>
    <s v="task4demandmodeldeploy"/>
  </r>
  <r>
    <x v="130"/>
    <n v="2.0668601168660894"/>
    <n v="1.8281863377087548"/>
    <s v="Task4     "/>
    <n v="4"/>
    <x v="1"/>
    <d v="2021-03-12T18:28:26"/>
    <s v="task4ovmodeldeploy"/>
    <s v="task4demandmodeldeploy"/>
  </r>
  <r>
    <x v="131"/>
    <n v="2.0803864253261013"/>
    <n v="1.8280947699177768"/>
    <s v="Task4     "/>
    <n v="4"/>
    <x v="1"/>
    <d v="2021-03-12T18:28:26"/>
    <s v="task4ovmodeldeploy"/>
    <s v="task4demandmodeldeploy"/>
  </r>
  <r>
    <x v="132"/>
    <n v="2.2504977740257757"/>
    <n v="2.0943236767357778"/>
    <s v="Task4     "/>
    <n v="4"/>
    <x v="1"/>
    <d v="2021-03-12T18:28:26"/>
    <s v="task4ovmodeldeploy"/>
    <s v="task4demandmodeldeploy"/>
  </r>
  <r>
    <x v="133"/>
    <n v="2.3121067315179693"/>
    <n v="2.0940754103794541"/>
    <s v="Task4     "/>
    <n v="4"/>
    <x v="1"/>
    <d v="2021-03-12T18:28:26"/>
    <s v="task4ovmodeldeploy"/>
    <s v="task4demandmodeldeploy"/>
  </r>
  <r>
    <x v="134"/>
    <n v="2.5971348656937372"/>
    <n v="1.3327120362067129"/>
    <s v="Task4     "/>
    <n v="4"/>
    <x v="1"/>
    <d v="2021-03-12T18:28:26"/>
    <s v="task4ovmodeldeploy"/>
    <s v="task4demandmodeldeploy"/>
  </r>
  <r>
    <x v="135"/>
    <n v="2.6267037976081991"/>
    <n v="1.2259714449478734"/>
    <s v="Task4     "/>
    <n v="4"/>
    <x v="1"/>
    <d v="2021-03-12T18:28:26"/>
    <s v="task4ovmodeldeploy"/>
    <s v="task4demandmodeldeploy"/>
  </r>
  <r>
    <x v="136"/>
    <n v="2.5752437958520868"/>
    <n v="1.1840386898857065"/>
    <s v="Task4     "/>
    <n v="4"/>
    <x v="1"/>
    <d v="2021-03-12T18:28:26"/>
    <s v="task4ovmodeldeploy"/>
    <s v="task4demandmodeldeploy"/>
  </r>
  <r>
    <x v="137"/>
    <n v="2.60113431500486"/>
    <n v="1.1740936035455265"/>
    <s v="Task4     "/>
    <n v="4"/>
    <x v="1"/>
    <d v="2021-03-12T18:28:26"/>
    <s v="task4ovmodeldeploy"/>
    <s v="task4demandmodeldeploy"/>
  </r>
  <r>
    <x v="138"/>
    <n v="2.7010789440930636"/>
    <n v="1.2054062199104372"/>
    <s v="Task4     "/>
    <n v="4"/>
    <x v="1"/>
    <d v="2021-03-12T18:28:26"/>
    <s v="task4ovmodeldeploy"/>
    <s v="task4demandmodeldeploy"/>
  </r>
  <r>
    <x v="139"/>
    <n v="2.7409073172666161"/>
    <n v="1.1061904410180596"/>
    <s v="Task4     "/>
    <n v="4"/>
    <x v="1"/>
    <d v="2021-03-12T18:28:26"/>
    <s v="task4ovmodeldeploy"/>
    <s v="task4demandmodeldeploy"/>
  </r>
  <r>
    <x v="140"/>
    <n v="2.7221144400993391"/>
    <n v="0.9541419292108887"/>
    <s v="Task4     "/>
    <n v="4"/>
    <x v="1"/>
    <d v="2021-03-12T18:28:26"/>
    <s v="task4ovmodeldeploy"/>
    <s v="task4demandmodeldeploy"/>
  </r>
  <r>
    <x v="141"/>
    <n v="2.7565239786170714"/>
    <n v="0.84172575164929586"/>
    <s v="Task4     "/>
    <n v="4"/>
    <x v="1"/>
    <d v="2021-03-12T18:28:26"/>
    <s v="task4ovmodeldeploy"/>
    <s v="task4demandmodeldeploy"/>
  </r>
  <r>
    <x v="142"/>
    <n v="2.6992967856243539"/>
    <n v="0.74158965446314984"/>
    <s v="Task4     "/>
    <n v="4"/>
    <x v="1"/>
    <d v="2021-03-12T18:28:26"/>
    <s v="task4ovmodeldeploy"/>
    <s v="task4demandmodeldeploy"/>
  </r>
  <r>
    <x v="143"/>
    <n v="2.7124229577940642"/>
    <n v="0.63284949177491923"/>
    <s v="Task4     "/>
    <n v="4"/>
    <x v="1"/>
    <d v="2021-03-12T18:28:26"/>
    <s v="task4ovmodeldeploy"/>
    <s v="task4demandmodeldeploy"/>
  </r>
  <r>
    <x v="144"/>
    <n v="2.7666091138051039"/>
    <n v="1.4191226614267725"/>
    <s v="Task4     "/>
    <n v="4"/>
    <x v="1"/>
    <d v="2021-03-12T18:28:26"/>
    <s v="task4ovmodeldeploy"/>
    <s v="task4demandmodeldeploy"/>
  </r>
  <r>
    <x v="145"/>
    <n v="1.3658559965773125"/>
    <n v="0"/>
    <s v="Task4     "/>
    <n v="4"/>
    <x v="1"/>
    <d v="2021-03-12T18:28:26"/>
    <s v="task4ovmodeldeploy"/>
    <s v="task4demandmodeldeploy"/>
  </r>
  <r>
    <x v="146"/>
    <n v="3.0387592397062186"/>
    <n v="0.97262324877250739"/>
    <s v="Task4     "/>
    <n v="4"/>
    <x v="1"/>
    <d v="2021-03-12T18:28:26"/>
    <s v="task4ovmodeldeploy"/>
    <s v="task4demandmodeldeploy"/>
  </r>
  <r>
    <x v="147"/>
    <n v="3.1057234546697186"/>
    <n v="0.86006131425039789"/>
    <s v="Task4     "/>
    <n v="4"/>
    <x v="1"/>
    <d v="2021-03-12T18:28:26"/>
    <s v="task4ovmodeldeploy"/>
    <s v="task4demandmodeldeploy"/>
  </r>
  <r>
    <x v="148"/>
    <n v="1.4026313324620823"/>
    <n v="0"/>
    <s v="Task4     "/>
    <n v="4"/>
    <x v="1"/>
    <d v="2021-03-12T18:28:26"/>
    <s v="task4ovmodeldeploy"/>
    <s v="task4demandmodeldeploy"/>
  </r>
  <r>
    <x v="149"/>
    <n v="1.453572327690035"/>
    <n v="0"/>
    <s v="Task4     "/>
    <n v="4"/>
    <x v="1"/>
    <d v="2021-03-12T18:28:26"/>
    <s v="task4ovmodeldeploy"/>
    <s v="task4demandmodeldeploy"/>
  </r>
  <r>
    <x v="150"/>
    <n v="1.5151734197187161"/>
    <n v="0"/>
    <s v="Task4     "/>
    <n v="4"/>
    <x v="1"/>
    <d v="2021-03-12T18:28:26"/>
    <s v="task4ovmodeldeploy"/>
    <s v="task4demandmodeldeploy"/>
  </r>
  <r>
    <x v="151"/>
    <n v="1.578527569951508"/>
    <n v="0"/>
    <s v="Task4     "/>
    <n v="4"/>
    <x v="1"/>
    <d v="2021-03-12T18:28:26"/>
    <s v="task4ovmodeldeploy"/>
    <s v="task4demandmodeldeploy"/>
  </r>
  <r>
    <x v="152"/>
    <n v="1.5694934795113933"/>
    <n v="0"/>
    <s v="Task4     "/>
    <n v="4"/>
    <x v="1"/>
    <d v="2021-03-12T18:28:26"/>
    <s v="task4ovmodeldeploy"/>
    <s v="task4demandmodeldeploy"/>
  </r>
  <r>
    <x v="153"/>
    <n v="1.6668977397921814"/>
    <n v="0"/>
    <s v="Task4     "/>
    <n v="4"/>
    <x v="1"/>
    <d v="2021-03-12T18:28:26"/>
    <s v="task4ovmodeldeploy"/>
    <s v="task4demandmodeldeploy"/>
  </r>
  <r>
    <x v="154"/>
    <n v="1.7762570242410067"/>
    <n v="0"/>
    <s v="Task4     "/>
    <n v="4"/>
    <x v="1"/>
    <d v="2021-03-12T18:28:26"/>
    <s v="task4ovmodeldeploy"/>
    <s v="task4demandmodeldeploy"/>
  </r>
  <r>
    <x v="155"/>
    <n v="1.9953399718464544"/>
    <n v="0"/>
    <s v="Task4     "/>
    <n v="4"/>
    <x v="1"/>
    <d v="2021-03-12T18:28:26"/>
    <s v="task4ovmodeldeploy"/>
    <s v="task4demandmodeldeploy"/>
  </r>
  <r>
    <x v="156"/>
    <n v="2.2257114850372335"/>
    <n v="0"/>
    <s v="Task4     "/>
    <n v="4"/>
    <x v="1"/>
    <d v="2021-03-12T18:28:26"/>
    <s v="task4ovmodeldeploy"/>
    <s v="task4demandmodeldeploy"/>
  </r>
  <r>
    <x v="157"/>
    <n v="2.4738722618222981"/>
    <n v="0"/>
    <s v="Task4     "/>
    <n v="4"/>
    <x v="1"/>
    <d v="2021-03-12T18:28:26"/>
    <s v="task4ovmodeldeploy"/>
    <s v="task4demandmodeldeploy"/>
  </r>
  <r>
    <x v="158"/>
    <n v="2.6520750848153392"/>
    <n v="6.7277507776103418E-5"/>
    <s v="Task4     "/>
    <n v="4"/>
    <x v="1"/>
    <d v="2021-03-12T18:28:26"/>
    <s v="task4ovmodeldeploy"/>
    <s v="task4demandmodeldeploy"/>
  </r>
  <r>
    <x v="159"/>
    <n v="2.7334229094034423"/>
    <n v="0"/>
    <s v="Task4     "/>
    <n v="4"/>
    <x v="1"/>
    <d v="2021-03-12T18:28:26"/>
    <s v="task4ovmodeldeploy"/>
    <s v="task4demandmodeldeploy"/>
  </r>
  <r>
    <x v="160"/>
    <n v="2.8250670803494558"/>
    <n v="5.1991044988648871E-2"/>
    <s v="Task4     "/>
    <n v="4"/>
    <x v="1"/>
    <d v="2021-03-12T18:28:26"/>
    <s v="task4ovmodeldeploy"/>
    <s v="task4demandmodeldeploy"/>
  </r>
  <r>
    <x v="161"/>
    <n v="2.8813725982979301"/>
    <n v="5.716264163706225E-2"/>
    <s v="Task4     "/>
    <n v="4"/>
    <x v="1"/>
    <d v="2021-03-12T18:28:26"/>
    <s v="task4ovmodeldeploy"/>
    <s v="task4demandmodeldeploy"/>
  </r>
  <r>
    <x v="162"/>
    <n v="2.9556994476905118"/>
    <n v="0.25853166979750292"/>
    <s v="Task4     "/>
    <n v="4"/>
    <x v="1"/>
    <d v="2021-03-12T18:28:26"/>
    <s v="task4ovmodeldeploy"/>
    <s v="task4demandmodeldeploy"/>
  </r>
  <r>
    <x v="163"/>
    <n v="3.0128473745900166"/>
    <n v="0.56524548496513893"/>
    <s v="Task4     "/>
    <n v="4"/>
    <x v="1"/>
    <d v="2021-03-12T18:28:26"/>
    <s v="task4ovmodeldeploy"/>
    <s v="task4demandmodeldeploy"/>
  </r>
  <r>
    <x v="164"/>
    <n v="3.0896912022610294"/>
    <n v="0.48003553980539992"/>
    <s v="Task4     "/>
    <n v="4"/>
    <x v="1"/>
    <d v="2021-03-12T18:28:26"/>
    <s v="task4ovmodeldeploy"/>
    <s v="task4demandmodeldeploy"/>
  </r>
  <r>
    <x v="165"/>
    <n v="3.1787288138834033"/>
    <n v="0.91854570491355803"/>
    <s v="Task4     "/>
    <n v="4"/>
    <x v="1"/>
    <d v="2021-03-12T18:28:26"/>
    <s v="task4ovmodeldeploy"/>
    <s v="task4demandmodeldeploy"/>
  </r>
  <r>
    <x v="166"/>
    <n v="2.090153829027551"/>
    <n v="2.9617714782249047"/>
    <s v="Task4     "/>
    <n v="4"/>
    <x v="1"/>
    <d v="2021-03-12T18:28:26"/>
    <s v="task4ovmodeldeploy"/>
    <s v="task4demandmodeldeploy"/>
  </r>
  <r>
    <x v="167"/>
    <n v="2.1635200905558376"/>
    <n v="2.8731705962956555"/>
    <s v="Task4     "/>
    <n v="4"/>
    <x v="1"/>
    <d v="2021-03-12T18:28:26"/>
    <s v="task4ovmodeldeploy"/>
    <s v="task4demandmodeldeploy"/>
  </r>
  <r>
    <x v="168"/>
    <n v="2.2177165168186721"/>
    <n v="2.8730790285046774"/>
    <s v="Task4     "/>
    <n v="4"/>
    <x v="1"/>
    <d v="2021-03-12T18:28:26"/>
    <s v="task4ovmodeldeploy"/>
    <s v="task4demandmodeldeploy"/>
  </r>
  <r>
    <x v="169"/>
    <n v="2.7229137404328503"/>
    <n v="0.96446832529892479"/>
    <s v="Task4     "/>
    <n v="4"/>
    <x v="1"/>
    <d v="2021-03-12T18:28:26"/>
    <s v="task4ovmodeldeploy"/>
    <s v="task4demandmodeldeploy"/>
  </r>
  <r>
    <x v="170"/>
    <n v="2.3008882601986076"/>
    <n v="2.1865780394725567"/>
    <s v="Task4     "/>
    <n v="4"/>
    <x v="1"/>
    <d v="2021-03-12T18:28:26"/>
    <s v="task4ovmodeldeploy"/>
    <s v="task4demandmodeldeploy"/>
  </r>
  <r>
    <x v="171"/>
    <n v="2.1792634359918979"/>
    <n v="2.2591149507738084"/>
    <s v="Task4     "/>
    <n v="4"/>
    <x v="1"/>
    <d v="2021-03-12T18:28:26"/>
    <s v="task4ovmodeldeploy"/>
    <s v="task4demandmodeldeploy"/>
  </r>
  <r>
    <x v="172"/>
    <n v="2.1437554397769136"/>
    <n v="2.0616365074720497"/>
    <s v="Task4     "/>
    <n v="4"/>
    <x v="1"/>
    <d v="2021-03-12T18:28:26"/>
    <s v="task4ovmodeldeploy"/>
    <s v="task4demandmodeldeploy"/>
  </r>
  <r>
    <x v="173"/>
    <n v="2.1559729637330753"/>
    <n v="2.0615449396810712"/>
    <s v="Task4     "/>
    <n v="4"/>
    <x v="1"/>
    <d v="2021-03-12T18:28:26"/>
    <s v="task4ovmodeldeploy"/>
    <s v="task4demandmodeldeploy"/>
  </r>
  <r>
    <x v="174"/>
    <n v="2.2174522353905211"/>
    <n v="2.0438310170075571"/>
    <s v="Task4     "/>
    <n v="4"/>
    <x v="1"/>
    <d v="2021-03-12T18:28:26"/>
    <s v="task4ovmodeldeploy"/>
    <s v="task4demandmodeldeploy"/>
  </r>
  <r>
    <x v="175"/>
    <n v="2.2782151109658026"/>
    <n v="2.0435827506512343"/>
    <s v="Task4     "/>
    <n v="4"/>
    <x v="1"/>
    <d v="2021-03-12T18:28:26"/>
    <s v="task4ovmodeldeploy"/>
    <s v="task4demandmodeldeploy"/>
  </r>
  <r>
    <x v="176"/>
    <n v="2.4087198369154006"/>
    <n v="2.0287775457093633"/>
    <s v="Task4     "/>
    <n v="4"/>
    <x v="1"/>
    <d v="2021-03-12T18:28:26"/>
    <s v="task4ovmodeldeploy"/>
    <s v="task4demandmodeldeploy"/>
  </r>
  <r>
    <x v="177"/>
    <n v="2.4370102254407837"/>
    <n v="2.0285292793530401"/>
    <s v="Task4     "/>
    <n v="4"/>
    <x v="1"/>
    <d v="2021-03-12T18:28:26"/>
    <s v="task4ovmodeldeploy"/>
    <s v="task4demandmodeldeploy"/>
  </r>
  <r>
    <x v="178"/>
    <n v="2.450975350206773"/>
    <n v="2.0916851819458078"/>
    <s v="Task4     "/>
    <n v="4"/>
    <x v="1"/>
    <d v="2021-03-12T18:28:26"/>
    <s v="task4ovmodeldeploy"/>
    <s v="task4demandmodeldeploy"/>
  </r>
  <r>
    <x v="179"/>
    <n v="2.480318283101882"/>
    <n v="2.0495625964876032"/>
    <s v="Task4     "/>
    <n v="4"/>
    <x v="1"/>
    <d v="2021-03-12T18:28:26"/>
    <s v="task4ovmodeldeploy"/>
    <s v="task4demandmodeldeploy"/>
  </r>
  <r>
    <x v="180"/>
    <n v="2.4320019454943824"/>
    <n v="2.0562315324864935"/>
    <s v="Task4     "/>
    <n v="4"/>
    <x v="1"/>
    <d v="2021-03-12T18:28:26"/>
    <s v="task4ovmodeldeploy"/>
    <s v="task4demandmodeldeploy"/>
  </r>
  <r>
    <x v="181"/>
    <n v="2.4931609416255411"/>
    <n v="1.9705496760089247"/>
    <s v="Task4     "/>
    <n v="4"/>
    <x v="1"/>
    <d v="2021-03-12T18:28:26"/>
    <s v="task4ovmodeldeploy"/>
    <s v="task4demandmodeldeploy"/>
  </r>
  <r>
    <x v="182"/>
    <n v="2.6043446165827224"/>
    <n v="1.8912944731717918"/>
    <s v="Task4     "/>
    <n v="4"/>
    <x v="1"/>
    <d v="2021-03-12T18:28:26"/>
    <s v="task4ovmodeldeploy"/>
    <s v="task4demandmodeldeploy"/>
  </r>
  <r>
    <x v="183"/>
    <n v="2.6470689016564459"/>
    <n v="1.4035581824674095"/>
    <s v="Task4     "/>
    <n v="4"/>
    <x v="1"/>
    <d v="2021-03-12T18:28:26"/>
    <s v="task4ovmodeldeploy"/>
    <s v="task4demandmodeldeploy"/>
  </r>
  <r>
    <x v="184"/>
    <n v="2.6634646694084836"/>
    <n v="1.3818326689233023"/>
    <s v="Task4     "/>
    <n v="4"/>
    <x v="1"/>
    <d v="2021-03-12T18:28:26"/>
    <s v="task4ovmodeldeploy"/>
    <s v="task4demandmodeldeploy"/>
  </r>
  <r>
    <x v="185"/>
    <n v="2.6814534841040509"/>
    <n v="0.95816483978074551"/>
    <s v="Task4     "/>
    <n v="4"/>
    <x v="1"/>
    <d v="2021-03-12T18:28:26"/>
    <s v="task4ovmodeldeploy"/>
    <s v="task4demandmodeldeploy"/>
  </r>
  <r>
    <x v="186"/>
    <n v="2.9168360731018059"/>
    <n v="0.99294038274255225"/>
    <s v="Task4     "/>
    <n v="4"/>
    <x v="1"/>
    <d v="2021-03-12T18:28:26"/>
    <s v="task4ovmodeldeploy"/>
    <s v="task4demandmodeldeploy"/>
  </r>
  <r>
    <x v="187"/>
    <n v="2.60892183708811"/>
    <n v="0.78212566599863231"/>
    <s v="Task4     "/>
    <n v="4"/>
    <x v="1"/>
    <d v="2021-03-12T18:28:26"/>
    <s v="task4ovmodeldeploy"/>
    <s v="task4demandmodeldeploy"/>
  </r>
  <r>
    <x v="188"/>
    <n v="2.9621815301394974"/>
    <n v="0.72269762105684954"/>
    <s v="Task4     "/>
    <n v="4"/>
    <x v="1"/>
    <d v="2021-03-12T18:28:26"/>
    <s v="task4ovmodeldeploy"/>
    <s v="task4demandmodeldeploy"/>
  </r>
  <r>
    <x v="189"/>
    <n v="3.1368537489737141"/>
    <n v="0.40664016889507576"/>
    <s v="Task4     "/>
    <n v="4"/>
    <x v="1"/>
    <d v="2021-03-12T18:28:26"/>
    <s v="task4ovmodeldeploy"/>
    <s v="task4demandmodeldeploy"/>
  </r>
  <r>
    <x v="190"/>
    <n v="1.4185145409458602"/>
    <n v="0"/>
    <s v="Task4     "/>
    <n v="4"/>
    <x v="1"/>
    <d v="2021-03-12T18:28:26"/>
    <s v="task4ovmodeldeploy"/>
    <s v="task4demandmodeldeploy"/>
  </r>
  <r>
    <x v="191"/>
    <n v="1.4743451540258961"/>
    <n v="0"/>
    <s v="Task4     "/>
    <n v="4"/>
    <x v="1"/>
    <d v="2021-03-12T18:28:26"/>
    <s v="task4ovmodeldeploy"/>
    <s v="task4demandmodeldeploy"/>
  </r>
  <r>
    <x v="192"/>
    <n v="1.5398950174207284"/>
    <n v="0"/>
    <s v="Task4     "/>
    <n v="4"/>
    <x v="1"/>
    <d v="2021-03-12T18:28:26"/>
    <s v="task4ovmodeldeploy"/>
    <s v="task4demandmodeldeploy"/>
  </r>
  <r>
    <x v="193"/>
    <n v="1.6083527603839314"/>
    <n v="0"/>
    <s v="Task4     "/>
    <n v="4"/>
    <x v="1"/>
    <d v="2021-03-12T18:28:26"/>
    <s v="task4ovmodeldeploy"/>
    <s v="task4demandmodeldeploy"/>
  </r>
  <r>
    <x v="194"/>
    <n v="1.6035003509017483"/>
    <n v="0"/>
    <s v="Task4     "/>
    <n v="4"/>
    <x v="1"/>
    <d v="2021-03-12T18:28:26"/>
    <s v="task4ovmodeldeploy"/>
    <s v="task4demandmodeldeploy"/>
  </r>
  <r>
    <x v="195"/>
    <n v="1.711206849211899"/>
    <n v="0"/>
    <s v="Task4     "/>
    <n v="4"/>
    <x v="1"/>
    <d v="2021-03-12T18:28:26"/>
    <s v="task4ovmodeldeploy"/>
    <s v="task4demandmodeldeploy"/>
  </r>
  <r>
    <x v="196"/>
    <n v="1.8007244260269921"/>
    <n v="0"/>
    <s v="Task4     "/>
    <n v="4"/>
    <x v="1"/>
    <d v="2021-03-12T18:28:26"/>
    <s v="task4ovmodeldeploy"/>
    <s v="task4demandmodeldeploy"/>
  </r>
  <r>
    <x v="197"/>
    <n v="2.0045523743948959"/>
    <n v="0"/>
    <s v="Task4     "/>
    <n v="4"/>
    <x v="1"/>
    <d v="2021-03-12T18:28:26"/>
    <s v="task4ovmodeldeploy"/>
    <s v="task4demandmodeldeploy"/>
  </r>
  <r>
    <x v="198"/>
    <n v="2.2352668258666917"/>
    <n v="0"/>
    <s v="Task4     "/>
    <n v="4"/>
    <x v="1"/>
    <d v="2021-03-12T18:28:26"/>
    <s v="task4ovmodeldeploy"/>
    <s v="task4demandmodeldeploy"/>
  </r>
  <r>
    <x v="199"/>
    <n v="2.4700936357924674"/>
    <n v="0"/>
    <s v="Task4     "/>
    <n v="4"/>
    <x v="1"/>
    <d v="2021-03-12T18:28:26"/>
    <s v="task4ovmodeldeploy"/>
    <s v="task4demandmodeldeploy"/>
  </r>
  <r>
    <x v="200"/>
    <n v="2.5850438203375345"/>
    <n v="4.0459910955423228E-4"/>
    <s v="Task4     "/>
    <n v="4"/>
    <x v="1"/>
    <d v="2021-03-12T18:28:26"/>
    <s v="task4ovmodeldeploy"/>
    <s v="task4demandmodeldeploy"/>
  </r>
  <r>
    <x v="201"/>
    <n v="2.6682553159123246"/>
    <n v="0"/>
    <s v="Task4     "/>
    <n v="4"/>
    <x v="1"/>
    <d v="2021-03-12T18:28:26"/>
    <s v="task4ovmodeldeploy"/>
    <s v="task4demandmodeldeploy"/>
  </r>
  <r>
    <x v="202"/>
    <n v="2.8212005370027451"/>
    <n v="6.0523804919039886E-2"/>
    <s v="Task4     "/>
    <n v="4"/>
    <x v="1"/>
    <d v="2021-03-12T18:28:26"/>
    <s v="task4ovmodeldeploy"/>
    <s v="task4demandmodeldeploy"/>
  </r>
  <r>
    <x v="203"/>
    <n v="2.8995625515528265"/>
    <n v="7.0958258328699397E-2"/>
    <s v="Task4     "/>
    <n v="4"/>
    <x v="1"/>
    <d v="2021-03-12T18:28:26"/>
    <s v="task4ovmodeldeploy"/>
    <s v="task4demandmodeldeploy"/>
  </r>
  <r>
    <x v="204"/>
    <n v="2.9653621079972354"/>
    <n v="7.6115706705448594E-2"/>
    <s v="Task4     "/>
    <n v="4"/>
    <x v="1"/>
    <d v="2021-03-12T18:28:26"/>
    <s v="task4ovmodeldeploy"/>
    <s v="task4demandmodeldeploy"/>
  </r>
  <r>
    <x v="205"/>
    <n v="3.0058496725323125"/>
    <n v="0.29093473188540081"/>
    <s v="Task4     "/>
    <n v="4"/>
    <x v="1"/>
    <d v="2021-03-12T18:28:26"/>
    <s v="task4ovmodeldeploy"/>
    <s v="task4demandmodeldeploy"/>
  </r>
  <r>
    <x v="206"/>
    <n v="3.1117064618206771"/>
    <n v="0.18623338180185584"/>
    <s v="Task4     "/>
    <n v="4"/>
    <x v="1"/>
    <d v="2021-03-12T18:28:26"/>
    <s v="task4ovmodeldeploy"/>
    <s v="task4demandmodeldeploy"/>
  </r>
  <r>
    <x v="207"/>
    <n v="3.120564620502901"/>
    <n v="0.69318482110907487"/>
    <s v="Task4     "/>
    <n v="4"/>
    <x v="1"/>
    <d v="2021-03-12T18:28:26"/>
    <s v="task4ovmodeldeploy"/>
    <s v="task4demandmodeldeploy"/>
  </r>
  <r>
    <x v="208"/>
    <n v="1.4070200506745976"/>
    <n v="0"/>
    <s v="Task4     "/>
    <n v="4"/>
    <x v="1"/>
    <d v="2021-03-12T18:28:26"/>
    <s v="task4ovmodeldeploy"/>
    <s v="task4demandmodeldeploy"/>
  </r>
  <r>
    <x v="209"/>
    <n v="2.5029930106631229"/>
    <n v="0.52238627053907272"/>
    <s v="Task4     "/>
    <n v="4"/>
    <x v="1"/>
    <d v="2021-03-12T18:28:26"/>
    <s v="task4ovmodeldeploy"/>
    <s v="task4demandmodeldeploy"/>
  </r>
  <r>
    <x v="210"/>
    <n v="1.8503135228126477"/>
    <n v="0.10293491721862508"/>
    <s v="Task4     "/>
    <n v="4"/>
    <x v="1"/>
    <d v="2021-03-12T18:28:26"/>
    <s v="task4ovmodeldeploy"/>
    <s v="task4demandmodeldeploy"/>
  </r>
  <r>
    <x v="211"/>
    <n v="2.4856038050428757"/>
    <n v="1.9653843447333046"/>
    <s v="Task4     "/>
    <n v="4"/>
    <x v="1"/>
    <d v="2021-03-12T18:28:26"/>
    <s v="task4ovmodeldeploy"/>
    <s v="task4demandmodeldeploy"/>
  </r>
  <r>
    <x v="212"/>
    <n v="2.323227445036832"/>
    <n v="2.212193666450446"/>
    <s v="Task4     "/>
    <n v="4"/>
    <x v="1"/>
    <d v="2021-03-12T18:28:26"/>
    <s v="task4ovmodeldeploy"/>
    <s v="task4demandmodeldeploy"/>
  </r>
  <r>
    <x v="213"/>
    <n v="2.2588968696037943"/>
    <n v="2.2675038509796268"/>
    <s v="Task4     "/>
    <n v="4"/>
    <x v="1"/>
    <d v="2021-03-12T18:28:26"/>
    <s v="task4ovmodeldeploy"/>
    <s v="task4demandmodeldeploy"/>
  </r>
  <r>
    <x v="214"/>
    <n v="2.095496412522845"/>
    <n v="1.7229399306299957"/>
    <s v="Task4     "/>
    <n v="4"/>
    <x v="1"/>
    <d v="2021-03-12T18:28:26"/>
    <s v="task4ovmodeldeploy"/>
    <s v="task4demandmodeldeploy"/>
  </r>
  <r>
    <x v="215"/>
    <n v="2.1168539486326194"/>
    <n v="1.7228483628390172"/>
    <s v="Task4     "/>
    <n v="4"/>
    <x v="1"/>
    <d v="2021-03-12T18:28:26"/>
    <s v="task4ovmodeldeploy"/>
    <s v="task4demandmodeldeploy"/>
  </r>
  <r>
    <x v="216"/>
    <n v="2.2962435105753518"/>
    <n v="2.0079222004147121"/>
    <s v="Task4     "/>
    <n v="4"/>
    <x v="1"/>
    <d v="2021-03-12T18:28:26"/>
    <s v="task4ovmodeldeploy"/>
    <s v="task4demandmodeldeploy"/>
  </r>
  <r>
    <x v="217"/>
    <n v="2.3380521598025923"/>
    <n v="2.0078306326237332"/>
    <s v="Task4     "/>
    <n v="4"/>
    <x v="1"/>
    <d v="2021-03-12T18:28:26"/>
    <s v="task4ovmodeldeploy"/>
    <s v="task4demandmodeldeploy"/>
  </r>
  <r>
    <x v="218"/>
    <n v="2.6196322710050386"/>
    <n v="1.7763840867439173"/>
    <s v="Task4     "/>
    <n v="4"/>
    <x v="1"/>
    <d v="2021-03-12T18:28:26"/>
    <s v="task4ovmodeldeploy"/>
    <s v="task4demandmodeldeploy"/>
  </r>
  <r>
    <x v="219"/>
    <n v="2.6783091577474738"/>
    <n v="1.7761358203875937"/>
    <s v="Task4     "/>
    <n v="4"/>
    <x v="1"/>
    <d v="2021-03-12T18:28:26"/>
    <s v="task4ovmodeldeploy"/>
    <s v="task4demandmodeldeploy"/>
  </r>
  <r>
    <x v="220"/>
    <n v="2.7580049500242878"/>
    <n v="1.1845724037223357"/>
    <s v="Task4     "/>
    <n v="4"/>
    <x v="1"/>
    <d v="2021-03-12T18:28:26"/>
    <s v="task4ovmodeldeploy"/>
    <s v="task4demandmodeldeploy"/>
  </r>
  <r>
    <x v="221"/>
    <n v="2.7806487002917364"/>
    <n v="1.1841567520736218"/>
    <s v="Task4     "/>
    <n v="4"/>
    <x v="1"/>
    <d v="2021-03-12T18:28:26"/>
    <s v="task4ovmodeldeploy"/>
    <s v="task4demandmodeldeploy"/>
  </r>
  <r>
    <x v="222"/>
    <n v="2.6389064102033619"/>
    <n v="1.110427379296294"/>
    <s v="Task4     "/>
    <n v="4"/>
    <x v="1"/>
    <d v="2021-03-12T18:28:26"/>
    <s v="task4ovmodeldeploy"/>
    <s v="task4demandmodeldeploy"/>
  </r>
  <r>
    <x v="223"/>
    <n v="2.7165092442449033"/>
    <n v="1.09324478026921"/>
    <s v="Task4     "/>
    <n v="4"/>
    <x v="1"/>
    <d v="2021-03-12T18:28:26"/>
    <s v="task4ovmodeldeploy"/>
    <s v="task4demandmodeldeploy"/>
  </r>
  <r>
    <x v="224"/>
    <n v="2.6171079948170184"/>
    <n v="1.4545943576975904"/>
    <s v="Task4     "/>
    <n v="4"/>
    <x v="1"/>
    <d v="2021-03-12T18:28:26"/>
    <s v="task4ovmodeldeploy"/>
    <s v="task4demandmodeldeploy"/>
  </r>
  <r>
    <x v="225"/>
    <n v="2.6037152605752918"/>
    <n v="1.366248614740265"/>
    <s v="Task4     "/>
    <n v="4"/>
    <x v="1"/>
    <d v="2021-03-12T18:28:26"/>
    <s v="task4ovmodeldeploy"/>
    <s v="task4demandmodeldeploy"/>
  </r>
  <r>
    <x v="226"/>
    <n v="2.361822272880072"/>
    <n v="0.91890990296006636"/>
    <s v="Task4     "/>
    <n v="4"/>
    <x v="1"/>
    <d v="2021-03-12T18:28:26"/>
    <s v="task4ovmodeldeploy"/>
    <s v="task4demandmodeldeploy"/>
  </r>
  <r>
    <x v="227"/>
    <n v="2.2240282446421298"/>
    <n v="0.95824600207087707"/>
    <s v="Task4     "/>
    <n v="4"/>
    <x v="1"/>
    <d v="2021-03-12T18:28:26"/>
    <s v="task4ovmodeldeploy"/>
    <s v="task4demandmodeldeploy"/>
  </r>
  <r>
    <x v="228"/>
    <n v="2.6484543789360928"/>
    <n v="1.9206855992035308"/>
    <s v="Task4     "/>
    <n v="4"/>
    <x v="1"/>
    <d v="2021-03-12T18:28:26"/>
    <s v="task4ovmodeldeploy"/>
    <s v="task4demandmodeldeploy"/>
  </r>
  <r>
    <x v="229"/>
    <n v="2.1134609715873904"/>
    <n v="0.17865846779445244"/>
    <s v="Task4     "/>
    <n v="4"/>
    <x v="1"/>
    <d v="2021-03-12T18:28:26"/>
    <s v="task4ovmodeldeploy"/>
    <s v="task4demandmodeldeploy"/>
  </r>
  <r>
    <x v="230"/>
    <n v="2.9648540049904146"/>
    <n v="1.2691258733778144"/>
    <s v="Task4     "/>
    <n v="4"/>
    <x v="1"/>
    <d v="2021-03-12T18:28:26"/>
    <s v="task4ovmodeldeploy"/>
    <s v="task4demandmodeldeploy"/>
  </r>
  <r>
    <x v="231"/>
    <n v="3.0893713729185284"/>
    <n v="0.88606643587609457"/>
    <s v="Task4     "/>
    <n v="4"/>
    <x v="1"/>
    <d v="2021-03-12T18:28:26"/>
    <s v="task4ovmodeldeploy"/>
    <s v="task4demandmodeldeploy"/>
  </r>
  <r>
    <x v="232"/>
    <n v="1.5279742682619935"/>
    <n v="5.4993635825174775E-2"/>
    <s v="Task4     "/>
    <n v="4"/>
    <x v="1"/>
    <d v="2021-03-12T18:28:26"/>
    <s v="task4ovmodeldeploy"/>
    <s v="task4demandmodeldeploy"/>
  </r>
  <r>
    <x v="233"/>
    <n v="1.4185230017091719"/>
    <n v="5.5929034534402899E-2"/>
    <s v="Task4     "/>
    <n v="4"/>
    <x v="1"/>
    <d v="2021-03-12T18:28:26"/>
    <s v="task4ovmodeldeploy"/>
    <s v="task4demandmodeldeploy"/>
  </r>
  <r>
    <x v="234"/>
    <n v="1.3637989154417105"/>
    <n v="0"/>
    <s v="Task4     "/>
    <n v="4"/>
    <x v="1"/>
    <d v="2021-03-12T18:28:26"/>
    <s v="task4ovmodeldeploy"/>
    <s v="task4demandmodeldeploy"/>
  </r>
  <r>
    <x v="235"/>
    <n v="1.3842328194792892"/>
    <n v="0"/>
    <s v="Task4     "/>
    <n v="4"/>
    <x v="1"/>
    <d v="2021-03-12T18:28:26"/>
    <s v="task4ovmodeldeploy"/>
    <s v="task4demandmodeldeploy"/>
  </r>
  <r>
    <x v="236"/>
    <n v="1.3864455487997784"/>
    <n v="0"/>
    <s v="Task4     "/>
    <n v="4"/>
    <x v="1"/>
    <d v="2021-03-12T18:28:26"/>
    <s v="task4ovmodeldeploy"/>
    <s v="task4demandmodeldeploy"/>
  </r>
  <r>
    <x v="237"/>
    <n v="1.4190132576049428"/>
    <n v="0"/>
    <s v="Task4     "/>
    <n v="4"/>
    <x v="1"/>
    <d v="2021-03-12T18:28:26"/>
    <s v="task4ovmodeldeploy"/>
    <s v="task4demandmodeldeploy"/>
  </r>
  <r>
    <x v="238"/>
    <n v="1.4229883938459142"/>
    <n v="0"/>
    <s v="Task4     "/>
    <n v="4"/>
    <x v="1"/>
    <d v="2021-03-12T18:28:26"/>
    <s v="task4ovmodeldeploy"/>
    <s v="task4demandmodeldeploy"/>
  </r>
  <r>
    <x v="239"/>
    <n v="1.4739293374551665"/>
    <n v="0"/>
    <s v="Task4     "/>
    <n v="4"/>
    <x v="1"/>
    <d v="2021-03-12T18:28:26"/>
    <s v="task4ovmodeldeploy"/>
    <s v="task4demandmodeldeploy"/>
  </r>
  <r>
    <x v="240"/>
    <n v="1.5466198739550034"/>
    <n v="0"/>
    <s v="Task4     "/>
    <n v="4"/>
    <x v="1"/>
    <d v="2021-03-12T18:28:26"/>
    <s v="task4ovmodeldeploy"/>
    <s v="task4demandmodeldeploy"/>
  </r>
  <r>
    <x v="241"/>
    <n v="1.610207289095019"/>
    <n v="0"/>
    <s v="Task4     "/>
    <n v="4"/>
    <x v="1"/>
    <d v="2021-03-12T18:28:26"/>
    <s v="task4ovmodeldeploy"/>
    <s v="task4demandmodeldeploy"/>
  </r>
  <r>
    <x v="242"/>
    <n v="2.548980500165428"/>
    <n v="0"/>
    <s v="Task4     "/>
    <n v="4"/>
    <x v="1"/>
    <d v="2021-03-12T18:28:26"/>
    <s v="task4ovmodeldeploy"/>
    <s v="task4demandmodeldeploy"/>
  </r>
  <r>
    <x v="243"/>
    <n v="2.6237261451100933"/>
    <n v="0"/>
    <s v="Task4     "/>
    <n v="4"/>
    <x v="1"/>
    <d v="2021-03-12T18:28:26"/>
    <s v="task4ovmodeldeploy"/>
    <s v="task4demandmodeldeploy"/>
  </r>
  <r>
    <x v="244"/>
    <n v="2.7623495450265474"/>
    <n v="6.158566522341824E-2"/>
    <s v="Task4     "/>
    <n v="4"/>
    <x v="1"/>
    <d v="2021-03-12T18:28:26"/>
    <s v="task4ovmodeldeploy"/>
    <s v="task4demandmodeldeploy"/>
  </r>
  <r>
    <x v="245"/>
    <n v="2.8362633105217592"/>
    <n v="8.0230045734272282E-2"/>
    <s v="Task4     "/>
    <n v="4"/>
    <x v="1"/>
    <d v="2021-03-12T18:28:26"/>
    <s v="task4ovmodeldeploy"/>
    <s v="task4demandmodeldeploy"/>
  </r>
  <r>
    <x v="246"/>
    <n v="2.9457917191263072"/>
    <n v="0.31583514239517685"/>
    <s v="Task4     "/>
    <n v="4"/>
    <x v="1"/>
    <d v="2021-03-12T18:28:26"/>
    <s v="task4ovmodeldeploy"/>
    <s v="task4demandmodeldeploy"/>
  </r>
  <r>
    <x v="247"/>
    <n v="2.9775850648116715"/>
    <n v="0.46605201683276221"/>
    <s v="Task4     "/>
    <n v="4"/>
    <x v="1"/>
    <d v="2021-03-12T18:28:26"/>
    <s v="task4ovmodeldeploy"/>
    <s v="task4demandmodeldeploy"/>
  </r>
  <r>
    <x v="248"/>
    <n v="3.082899828303284"/>
    <n v="0.63542141035418842"/>
    <s v="Task4     "/>
    <n v="4"/>
    <x v="1"/>
    <d v="2021-03-12T18:28:26"/>
    <s v="task4ovmodeldeploy"/>
    <s v="task4demandmodeldeploy"/>
  </r>
  <r>
    <x v="249"/>
    <n v="3.0711819997621066"/>
    <n v="1.1391135698596266"/>
    <s v="Task4     "/>
    <n v="4"/>
    <x v="1"/>
    <d v="2021-03-12T18:28:26"/>
    <s v="task4ovmodeldeploy"/>
    <s v="task4demandmodeldeploy"/>
  </r>
  <r>
    <x v="250"/>
    <n v="1.374774260865901"/>
    <n v="0"/>
    <s v="Task4     "/>
    <n v="4"/>
    <x v="1"/>
    <d v="2021-03-12T18:28:26"/>
    <s v="task4ovmodeldeploy"/>
    <s v="task4demandmodeldeploy"/>
  </r>
  <r>
    <x v="251"/>
    <n v="1.3762467917715768"/>
    <n v="0"/>
    <s v="Task4     "/>
    <n v="4"/>
    <x v="1"/>
    <d v="2021-03-12T18:28:26"/>
    <s v="task4ovmodeldeploy"/>
    <s v="task4demandmodeldeploy"/>
  </r>
  <r>
    <x v="252"/>
    <n v="1.3586204552458365"/>
    <n v="0"/>
    <s v="Task4     "/>
    <n v="4"/>
    <x v="1"/>
    <d v="2021-03-12T18:28:26"/>
    <s v="task4ovmodeldeploy"/>
    <s v="task4demandmodeldeploy"/>
  </r>
  <r>
    <x v="253"/>
    <n v="1.6065154378929951"/>
    <n v="0"/>
    <s v="Task4     "/>
    <n v="4"/>
    <x v="1"/>
    <d v="2021-03-12T18:28:26"/>
    <s v="task4ovmodeldeploy"/>
    <s v="task4demandmodeldeploy"/>
  </r>
  <r>
    <x v="254"/>
    <n v="1.565219336619093"/>
    <n v="0"/>
    <s v="Task4     "/>
    <n v="4"/>
    <x v="1"/>
    <d v="2021-03-12T18:28:26"/>
    <s v="task4ovmodeldeploy"/>
    <s v="task4demandmodeldeploy"/>
  </r>
  <r>
    <x v="255"/>
    <n v="1.656649977048235"/>
    <n v="0"/>
    <s v="Task4     "/>
    <n v="4"/>
    <x v="1"/>
    <d v="2021-03-12T18:28:26"/>
    <s v="task4ovmodeldeploy"/>
    <s v="task4demandmodeldeploy"/>
  </r>
  <r>
    <x v="256"/>
    <n v="1.7341679008445743"/>
    <n v="0"/>
    <s v="Task4     "/>
    <n v="4"/>
    <x v="1"/>
    <d v="2021-03-12T18:28:26"/>
    <s v="task4ovmodeldeploy"/>
    <s v="task4demandmodeldeploy"/>
  </r>
  <r>
    <x v="257"/>
    <n v="1.9489111275674169"/>
    <n v="0"/>
    <s v="Task4     "/>
    <n v="4"/>
    <x v="1"/>
    <d v="2021-03-12T18:28:26"/>
    <s v="task4ovmodeldeploy"/>
    <s v="task4demandmodeldeploy"/>
  </r>
  <r>
    <x v="258"/>
    <n v="2.1704055201825794"/>
    <n v="0"/>
    <s v="Task4     "/>
    <n v="4"/>
    <x v="1"/>
    <d v="2021-03-12T18:28:26"/>
    <s v="task4ovmodeldeploy"/>
    <s v="task4demandmodeldeploy"/>
  </r>
  <r>
    <x v="259"/>
    <n v="2.3851248842838539"/>
    <n v="0"/>
    <s v="Task4     "/>
    <n v="4"/>
    <x v="1"/>
    <d v="2021-03-12T18:28:26"/>
    <s v="task4ovmodeldeploy"/>
    <s v="task4demandmodeldeploy"/>
  </r>
  <r>
    <x v="260"/>
    <n v="1.7274375195365432"/>
    <n v="0.35173408736628764"/>
    <s v="Task4     "/>
    <n v="4"/>
    <x v="1"/>
    <d v="2021-03-12T18:28:26"/>
    <s v="task4ovmodeldeploy"/>
    <s v="task4demandmodeldeploy"/>
  </r>
  <r>
    <x v="261"/>
    <n v="1.530682209010406"/>
    <n v="0.1330007218131446"/>
    <s v="Task4     "/>
    <n v="4"/>
    <x v="1"/>
    <d v="2021-03-12T18:28:26"/>
    <s v="task4ovmodeldeploy"/>
    <s v="task4demandmodeldeploy"/>
  </r>
  <r>
    <x v="262"/>
    <n v="1.4258817091808913"/>
    <n v="8.7069856686000313E-2"/>
    <s v="Task4     "/>
    <n v="4"/>
    <x v="1"/>
    <d v="2021-03-12T18:28:26"/>
    <s v="task4ovmodeldeploy"/>
    <s v="task4demandmodeldeploy"/>
  </r>
  <r>
    <x v="263"/>
    <n v="1.3984277457463916"/>
    <n v="3.8511889307076233E-2"/>
    <s v="Task4     "/>
    <n v="4"/>
    <x v="1"/>
    <d v="2021-03-12T18:28:26"/>
    <s v="task4ovmodeldeploy"/>
    <s v="task4demandmodeldeploy"/>
  </r>
  <r>
    <x v="264"/>
    <n v="1.3325834123883378"/>
    <n v="3.9290589450959534E-2"/>
    <s v="Task4     "/>
    <n v="4"/>
    <x v="1"/>
    <d v="2021-03-12T18:28:26"/>
    <s v="task4ovmodeldeploy"/>
    <s v="task4demandmodeldeploy"/>
  </r>
  <r>
    <x v="265"/>
    <n v="1.366032844143225"/>
    <n v="0"/>
    <s v="Task4     "/>
    <n v="4"/>
    <x v="1"/>
    <d v="2021-03-12T18:28:26"/>
    <s v="task4ovmodeldeploy"/>
    <s v="task4demandmodeldeploy"/>
  </r>
  <r>
    <x v="266"/>
    <n v="1.3862307510784699"/>
    <n v="0"/>
    <s v="Task4     "/>
    <n v="4"/>
    <x v="1"/>
    <d v="2021-03-12T18:28:26"/>
    <s v="task4ovmodeldeploy"/>
    <s v="task4demandmodeldeploy"/>
  </r>
  <r>
    <x v="267"/>
    <n v="1.394166215800472"/>
    <n v="0"/>
    <s v="Task4     "/>
    <n v="4"/>
    <x v="1"/>
    <d v="2021-03-12T18:28:26"/>
    <s v="task4ovmodeldeploy"/>
    <s v="task4demandmodeldeploy"/>
  </r>
  <r>
    <x v="268"/>
    <n v="1.4320868728501837"/>
    <n v="0"/>
    <s v="Task4     "/>
    <n v="4"/>
    <x v="1"/>
    <d v="2021-03-12T18:28:26"/>
    <s v="task4ovmodeldeploy"/>
    <s v="task4demandmodeldeploy"/>
  </r>
  <r>
    <x v="269"/>
    <n v="1.4532794568292262"/>
    <n v="0"/>
    <s v="Task4     "/>
    <n v="4"/>
    <x v="1"/>
    <d v="2021-03-12T18:28:26"/>
    <s v="task4ovmodeldeploy"/>
    <s v="task4demandmodeldeploy"/>
  </r>
  <r>
    <x v="270"/>
    <n v="1.5431613392789036"/>
    <n v="0"/>
    <s v="Task4     "/>
    <n v="4"/>
    <x v="1"/>
    <d v="2021-03-12T18:28:26"/>
    <s v="task4ovmodeldeploy"/>
    <s v="task4demandmodeldeploy"/>
  </r>
  <r>
    <x v="271"/>
    <n v="1.4957727197436506"/>
    <n v="0"/>
    <s v="Task4     "/>
    <n v="4"/>
    <x v="1"/>
    <d v="2021-03-12T18:28:26"/>
    <s v="task4ovmodeldeploy"/>
    <s v="task4demandmodeldeploy"/>
  </r>
  <r>
    <x v="272"/>
    <n v="1.4685143200080713"/>
    <n v="0"/>
    <s v="Task4     "/>
    <n v="4"/>
    <x v="1"/>
    <d v="2021-03-12T18:28:26"/>
    <s v="task4ovmodeldeploy"/>
    <s v="task4demandmodeldeploy"/>
  </r>
  <r>
    <x v="273"/>
    <n v="1.4123111794814336"/>
    <n v="0"/>
    <s v="Task4     "/>
    <n v="4"/>
    <x v="1"/>
    <d v="2021-03-12T18:28:26"/>
    <s v="task4ovmodeldeploy"/>
    <s v="task4demandmodeldeploy"/>
  </r>
  <r>
    <x v="274"/>
    <n v="2.2280282872130912"/>
    <n v="2.4089889108798603"/>
    <s v="Task4     "/>
    <n v="4"/>
    <x v="1"/>
    <d v="2021-03-12T18:28:26"/>
    <s v="task4ovmodeldeploy"/>
    <s v="task4demandmodeldeploy"/>
  </r>
  <r>
    <x v="275"/>
    <n v="2.279324401004454"/>
    <n v="2.4088973430888823"/>
    <s v="Task4     "/>
    <n v="4"/>
    <x v="1"/>
    <d v="2021-03-12T18:28:26"/>
    <s v="task4ovmodeldeploy"/>
    <s v="task4demandmodeldeploy"/>
  </r>
  <r>
    <x v="276"/>
    <n v="2.3425539448796426"/>
    <n v="1.9923923617362715"/>
    <s v="Task4     "/>
    <n v="4"/>
    <x v="1"/>
    <d v="2021-03-12T18:28:26"/>
    <s v="task4ovmodeldeploy"/>
    <s v="task4demandmodeldeploy"/>
  </r>
  <r>
    <x v="277"/>
    <n v="2.4106952172028939"/>
    <n v="1.9869771574736912"/>
    <s v="Task4     "/>
    <n v="4"/>
    <x v="1"/>
    <d v="2021-03-12T18:28:26"/>
    <s v="task4ovmodeldeploy"/>
    <s v="task4demandmodeldeploy"/>
  </r>
  <r>
    <x v="278"/>
    <n v="2.4338981934784329"/>
    <n v="2.043893098071039"/>
    <s v="Task4     "/>
    <n v="4"/>
    <x v="1"/>
    <d v="2021-03-12T18:28:26"/>
    <s v="task4ovmodeldeploy"/>
    <s v="task4demandmodeldeploy"/>
  </r>
  <r>
    <x v="279"/>
    <n v="2.4742320679523786"/>
    <n v="1.8789969703410416"/>
    <s v="Task4     "/>
    <n v="4"/>
    <x v="1"/>
    <d v="2021-03-12T18:28:26"/>
    <s v="task4ovmodeldeploy"/>
    <s v="task4demandmodeldeploy"/>
  </r>
  <r>
    <x v="280"/>
    <n v="2.5696512051017746"/>
    <n v="1.8970154395863172"/>
    <s v="Task4     "/>
    <n v="4"/>
    <x v="1"/>
    <d v="2021-03-12T18:28:26"/>
    <s v="task4ovmodeldeploy"/>
    <s v="task4demandmodeldeploy"/>
  </r>
  <r>
    <x v="281"/>
    <n v="2.5872823022033926"/>
    <n v="1.4353138312466052"/>
    <s v="Task4     "/>
    <n v="4"/>
    <x v="1"/>
    <d v="2021-03-12T18:28:26"/>
    <s v="task4ovmodeldeploy"/>
    <s v="task4demandmodeldeploy"/>
  </r>
  <r>
    <x v="282"/>
    <n v="2.5889814640936279"/>
    <n v="0.80939621479022827"/>
    <s v="Task4     "/>
    <n v="4"/>
    <x v="1"/>
    <d v="2021-03-12T18:28:26"/>
    <s v="task4ovmodeldeploy"/>
    <s v="task4demandmodeldeploy"/>
  </r>
  <r>
    <x v="283"/>
    <n v="2.4637273373200164"/>
    <n v="0.38721870126017055"/>
    <s v="Task4     "/>
    <n v="4"/>
    <x v="1"/>
    <d v="2021-03-12T18:28:26"/>
    <s v="task4ovmodeldeploy"/>
    <s v="task4demandmodeldeploy"/>
  </r>
  <r>
    <x v="284"/>
    <n v="2.0909278415282144"/>
    <n v="0.15942065415080925"/>
    <s v="Task4     "/>
    <n v="4"/>
    <x v="1"/>
    <d v="2021-03-12T18:28:26"/>
    <s v="task4ovmodeldeploy"/>
    <s v="task4demandmodeldeploy"/>
  </r>
  <r>
    <x v="285"/>
    <n v="1.831049552579965"/>
    <n v="9.0932639760772149E-2"/>
    <s v="Task4     "/>
    <n v="4"/>
    <x v="1"/>
    <d v="2021-03-12T18:28:26"/>
    <s v="task4ovmodeldeploy"/>
    <s v="task4demandmodeldeploy"/>
  </r>
  <r>
    <x v="286"/>
    <n v="1.5913324773026036"/>
    <n v="5.4918534099192506E-2"/>
    <s v="Task4     "/>
    <n v="4"/>
    <x v="1"/>
    <d v="2021-03-12T18:28:26"/>
    <s v="task4ovmodeldeploy"/>
    <s v="task4demandmodeldeploy"/>
  </r>
  <r>
    <x v="287"/>
    <n v="1.4841639087171661"/>
    <n v="5.5853932808420659E-2"/>
    <s v="Task4     "/>
    <n v="4"/>
    <x v="1"/>
    <d v="2021-03-12T18:28:26"/>
    <s v="task4ovmodeldeploy"/>
    <s v="task4demandmodeldeploy"/>
  </r>
  <r>
    <x v="288"/>
    <n v="1.4252192016099576"/>
    <n v="0"/>
    <s v="Task4     "/>
    <n v="4"/>
    <x v="1"/>
    <d v="2021-03-12T18:28:26"/>
    <s v="task4ovmodeldeploy"/>
    <s v="task4demandmodeldeploy"/>
  </r>
  <r>
    <x v="289"/>
    <n v="1.4438094865907429"/>
    <n v="0"/>
    <s v="Task4     "/>
    <n v="4"/>
    <x v="1"/>
    <d v="2021-03-12T18:28:26"/>
    <s v="task4ovmodeldeploy"/>
    <s v="task4demandmodeldeploy"/>
  </r>
  <r>
    <x v="290"/>
    <n v="1.3815872167051968"/>
    <n v="0"/>
    <s v="Task4     "/>
    <n v="4"/>
    <x v="1"/>
    <d v="2021-03-12T18:28:26"/>
    <s v="task4ovmodeldeploy"/>
    <s v="task4demandmodeldeploy"/>
  </r>
  <r>
    <x v="291"/>
    <n v="1.4175733763988192"/>
    <n v="0"/>
    <s v="Task4     "/>
    <n v="4"/>
    <x v="1"/>
    <d v="2021-03-12T18:28:26"/>
    <s v="task4ovmodeldeploy"/>
    <s v="task4demandmodeldeploy"/>
  </r>
  <r>
    <x v="292"/>
    <n v="1.5691154510720224"/>
    <n v="0"/>
    <s v="Task4     "/>
    <n v="4"/>
    <x v="1"/>
    <d v="2021-03-12T18:28:26"/>
    <s v="task4ovmodeldeploy"/>
    <s v="task4demandmodeldeploy"/>
  </r>
  <r>
    <x v="293"/>
    <n v="1.6283376071865734"/>
    <n v="0"/>
    <s v="Task4     "/>
    <n v="4"/>
    <x v="1"/>
    <d v="2021-03-12T18:28:26"/>
    <s v="task4ovmodeldeploy"/>
    <s v="task4demandmodeldeploy"/>
  </r>
  <r>
    <x v="294"/>
    <n v="1.6111886231828727"/>
    <n v="0"/>
    <s v="Task4     "/>
    <n v="4"/>
    <x v="1"/>
    <d v="2021-03-12T18:28:26"/>
    <s v="task4ovmodeldeploy"/>
    <s v="task4demandmodeldeploy"/>
  </r>
  <r>
    <x v="295"/>
    <n v="2.4368743497893033"/>
    <n v="1.6011146616814669"/>
    <s v="Task4     "/>
    <n v="4"/>
    <x v="1"/>
    <d v="2021-03-12T18:28:26"/>
    <s v="task4ovmodeldeploy"/>
    <s v="task4demandmodeldeploy"/>
  </r>
  <r>
    <x v="296"/>
    <n v="2.3827619219305451"/>
    <n v="1.8555115599205039"/>
    <s v="Task4     "/>
    <n v="4"/>
    <x v="1"/>
    <d v="2021-03-12T18:28:26"/>
    <s v="task4ovmodeldeploy"/>
    <s v="task4demandmodeldeploy"/>
  </r>
  <r>
    <x v="297"/>
    <n v="2.4306320815739517"/>
    <n v="1.8552632935641806"/>
    <s v="Task4     "/>
    <n v="4"/>
    <x v="1"/>
    <d v="2021-03-12T18:28:26"/>
    <s v="task4ovmodeldeploy"/>
    <s v="task4demandmodeldeploy"/>
  </r>
  <r>
    <x v="298"/>
    <n v="2.381436597525282"/>
    <n v="1.913247157750372"/>
    <s v="Task4     "/>
    <n v="4"/>
    <x v="1"/>
    <d v="2021-03-12T18:28:26"/>
    <s v="task4ovmodeldeploy"/>
    <s v="task4demandmodeldeploy"/>
  </r>
  <r>
    <x v="299"/>
    <n v="2.4358036809475849"/>
    <n v="1.8590041614037487"/>
    <s v="Task4     "/>
    <n v="4"/>
    <x v="1"/>
    <d v="2021-03-12T18:28:26"/>
    <s v="task4ovmodeldeploy"/>
    <s v="task4demandmodeldeploy"/>
  </r>
  <r>
    <x v="300"/>
    <n v="2.5766374188931391"/>
    <n v="1.6349833170751715"/>
    <s v="Task4     "/>
    <n v="4"/>
    <x v="1"/>
    <d v="2021-03-12T18:28:26"/>
    <s v="task4ovmodeldeploy"/>
    <s v="task4demandmodeldeploy"/>
  </r>
  <r>
    <x v="301"/>
    <n v="2.6717775500063694"/>
    <n v="1.625610262821588"/>
    <s v="Task4     "/>
    <n v="4"/>
    <x v="1"/>
    <d v="2021-03-12T18:28:26"/>
    <s v="task4ovmodeldeploy"/>
    <s v="task4demandmodeldeploy"/>
  </r>
  <r>
    <x v="302"/>
    <n v="2.7331687635468538"/>
    <n v="1.0107886891543714"/>
    <s v="Task4     "/>
    <n v="4"/>
    <x v="1"/>
    <d v="2021-03-12T18:28:26"/>
    <s v="task4ovmodeldeploy"/>
    <s v="task4demandmodeldeploy"/>
  </r>
  <r>
    <x v="303"/>
    <n v="2.7564890492324801"/>
    <n v="0.89651052947729615"/>
    <s v="Task4     "/>
    <n v="4"/>
    <x v="1"/>
    <d v="2021-03-12T18:28:26"/>
    <s v="task4ovmodeldeploy"/>
    <s v="task4demandmodeldeploy"/>
  </r>
  <r>
    <x v="304"/>
    <n v="2.6203051929172041"/>
    <n v="0.67094777729741395"/>
    <s v="Task4     "/>
    <n v="4"/>
    <x v="1"/>
    <d v="2021-03-12T18:28:26"/>
    <s v="task4ovmodeldeploy"/>
    <s v="task4demandmodeldeploy"/>
  </r>
  <r>
    <x v="305"/>
    <n v="2.5404728694154777"/>
    <n v="0.53759728011700769"/>
    <s v="Task4     "/>
    <n v="4"/>
    <x v="1"/>
    <d v="2021-03-12T18:28:26"/>
    <s v="task4ovmodeldeploy"/>
    <s v="task4demandmodeldeploy"/>
  </r>
  <r>
    <x v="306"/>
    <n v="2.2317314516633648"/>
    <n v="0.44177696701527475"/>
    <s v="Task4     "/>
    <n v="4"/>
    <x v="1"/>
    <d v="2021-03-12T18:28:26"/>
    <s v="task4ovmodeldeploy"/>
    <s v="task4demandmodeldeploy"/>
  </r>
  <r>
    <x v="307"/>
    <n v="2.0010220695459986"/>
    <n v="0.20432708172242048"/>
    <s v="Task4     "/>
    <n v="4"/>
    <x v="1"/>
    <d v="2021-03-12T18:28:26"/>
    <s v="task4ovmodeldeploy"/>
    <s v="task4demandmodeldeploy"/>
  </r>
  <r>
    <x v="308"/>
    <n v="1.7339950185254094"/>
    <n v="8.1755255886347467E-2"/>
    <s v="Task4     "/>
    <n v="4"/>
    <x v="1"/>
    <d v="2021-03-12T18:28:26"/>
    <s v="task4ovmodeldeploy"/>
    <s v="task4demandmodeldeploy"/>
  </r>
  <r>
    <x v="309"/>
    <n v="1.6295413674851194"/>
    <n v="6.7807470653864998E-2"/>
    <s v="Task4     "/>
    <n v="4"/>
    <x v="1"/>
    <d v="2021-03-12T18:28:26"/>
    <s v="task4ovmodeldeploy"/>
    <s v="task4demandmodeldeploy"/>
  </r>
  <r>
    <x v="310"/>
    <n v="1.4620358320702769"/>
    <n v="1.029575743325907E-2"/>
    <s v="Task4     "/>
    <n v="4"/>
    <x v="1"/>
    <d v="2021-03-12T18:28:26"/>
    <s v="task4ovmodeldeploy"/>
    <s v="task4demandmodeldeploy"/>
  </r>
  <r>
    <x v="311"/>
    <n v="1.3789765360440205"/>
    <n v="1.1074457577142371E-2"/>
    <s v="Task4     "/>
    <n v="4"/>
    <x v="1"/>
    <d v="2021-03-12T18:28:26"/>
    <s v="task4ovmodeldeploy"/>
    <s v="task4demandmodeldeploy"/>
  </r>
  <r>
    <x v="312"/>
    <n v="2.3827488726819577"/>
    <n v="1.6013629280377906"/>
    <s v="Task4     "/>
    <n v="4"/>
    <x v="1"/>
    <d v="2021-03-12T18:28:26"/>
    <s v="task4ovmodeldeploy"/>
    <s v="task4demandmodeldeploy"/>
  </r>
  <r>
    <x v="313"/>
    <n v="2.3829845603737749"/>
    <n v="1.3097176555992303"/>
    <s v="Task4     "/>
    <n v="4"/>
    <x v="1"/>
    <d v="2021-03-12T18:28:26"/>
    <s v="task4ovmodeldeploy"/>
    <s v="task4demandmodeldeploy"/>
  </r>
  <r>
    <x v="314"/>
    <n v="2.3676453593244537"/>
    <n v="1.2613046579752718"/>
    <s v="Task4     "/>
    <n v="4"/>
    <x v="1"/>
    <d v="2021-03-12T18:28:26"/>
    <s v="task4ovmodeldeploy"/>
    <s v="task4demandmodeldeploy"/>
  </r>
  <r>
    <x v="315"/>
    <n v="2.3560828429337763"/>
    <n v="1.9230039215926471"/>
    <s v="Task4     "/>
    <n v="4"/>
    <x v="1"/>
    <d v="2021-03-12T18:28:26"/>
    <s v="task4ovmodeldeploy"/>
    <s v="task4demandmodeldeploy"/>
  </r>
  <r>
    <x v="316"/>
    <n v="1.7244656071514299"/>
    <n v="0"/>
    <s v="Task4     "/>
    <n v="4"/>
    <x v="1"/>
    <d v="2021-03-12T18:28:26"/>
    <s v="task4ovmodeldeploy"/>
    <s v="task4demandmodeldeploy"/>
  </r>
  <r>
    <x v="317"/>
    <n v="1.7970272116247106"/>
    <n v="0"/>
    <s v="Task4     "/>
    <n v="4"/>
    <x v="1"/>
    <d v="2021-03-12T18:28:26"/>
    <s v="task4ovmodeldeploy"/>
    <s v="task4demandmodeldeploy"/>
  </r>
  <r>
    <x v="318"/>
    <n v="1.9963286365255861"/>
    <n v="0"/>
    <s v="Task4     "/>
    <n v="4"/>
    <x v="1"/>
    <d v="2021-03-12T18:28:26"/>
    <s v="task4ovmodeldeploy"/>
    <s v="task4demandmodeldeploy"/>
  </r>
  <r>
    <x v="319"/>
    <n v="2.2094565842038296"/>
    <n v="0"/>
    <s v="Task4     "/>
    <n v="4"/>
    <x v="1"/>
    <d v="2021-03-12T18:28:26"/>
    <s v="task4ovmodeldeploy"/>
    <s v="task4demandmodeldeploy"/>
  </r>
  <r>
    <x v="320"/>
    <n v="2.4343980864508423"/>
    <n v="0"/>
    <s v="Task4     "/>
    <n v="4"/>
    <x v="1"/>
    <d v="2021-03-12T18:28:26"/>
    <s v="task4ovmodeldeploy"/>
    <s v="task4demandmodeldeploy"/>
  </r>
  <r>
    <x v="321"/>
    <n v="2.5679084395996723"/>
    <n v="6.3126872489877028E-4"/>
    <s v="Task4     "/>
    <n v="4"/>
    <x v="1"/>
    <d v="2021-03-12T18:28:26"/>
    <s v="task4ovmodeldeploy"/>
    <s v="task4demandmodeldeploy"/>
  </r>
  <r>
    <x v="322"/>
    <n v="2.6427105225162131"/>
    <n v="0"/>
    <s v="Task4     "/>
    <n v="4"/>
    <x v="1"/>
    <d v="2021-03-12T18:28:26"/>
    <s v="task4ovmodeldeploy"/>
    <s v="task4demandmodeldeploy"/>
  </r>
  <r>
    <x v="323"/>
    <n v="2.7430604642835563"/>
    <n v="5.7753091832872749E-2"/>
    <s v="Task4     "/>
    <n v="4"/>
    <x v="1"/>
    <d v="2021-03-12T18:28:26"/>
    <s v="task4ovmodeldeploy"/>
    <s v="task4demandmodeldeploy"/>
  </r>
  <r>
    <x v="324"/>
    <n v="1.6813702153189118"/>
    <n v="0"/>
    <s v="Task4     "/>
    <n v="4"/>
    <x v="1"/>
    <d v="2021-03-12T18:28:26"/>
    <s v="task4ovmodeldeploy"/>
    <s v="task4demandmodeldeploy"/>
  </r>
  <r>
    <x v="325"/>
    <n v="2.8104929232432876"/>
    <n v="7.7404921379942149E-2"/>
    <s v="Task4     "/>
    <n v="4"/>
    <x v="1"/>
    <d v="2021-03-12T18:28:26"/>
    <s v="task4ovmodeldeploy"/>
    <s v="task4demandmodeldeploy"/>
  </r>
  <r>
    <x v="326"/>
    <n v="2.9199830730128542"/>
    <n v="0.48743430796247972"/>
    <s v="Task4     "/>
    <n v="4"/>
    <x v="1"/>
    <d v="2021-03-12T18:28:26"/>
    <s v="task4ovmodeldeploy"/>
    <s v="task4demandmodeldeploy"/>
  </r>
  <r>
    <x v="327"/>
    <n v="3.0049890440650775"/>
    <n v="0.8236892970857107"/>
    <s v="Task4     "/>
    <n v="4"/>
    <x v="1"/>
    <d v="2021-03-12T18:28:26"/>
    <s v="task4ovmodeldeploy"/>
    <s v="task4demandmodeldeploy"/>
  </r>
  <r>
    <x v="328"/>
    <n v="3.0197303251649887"/>
    <n v="1.0680081227153866"/>
    <s v="Task4     "/>
    <n v="4"/>
    <x v="1"/>
    <d v="2021-03-12T18:28:26"/>
    <s v="task4ovmodeldeploy"/>
    <s v="task4demandmodeldeploy"/>
  </r>
  <r>
    <x v="329"/>
    <n v="2.9697712211428251"/>
    <n v="1.3607477396691972"/>
    <s v="Task4     "/>
    <n v="4"/>
    <x v="1"/>
    <d v="2021-03-12T18:28:26"/>
    <s v="task4ovmodeldeploy"/>
    <s v="task4demandmodeldeploy"/>
  </r>
  <r>
    <x v="330"/>
    <n v="2.8368750324482992"/>
    <n v="1.7979927819697485"/>
    <s v="Task4     "/>
    <n v="4"/>
    <x v="1"/>
    <d v="2021-03-12T18:28:26"/>
    <s v="task4ovmodeldeploy"/>
    <s v="task4demandmodeldeploy"/>
  </r>
  <r>
    <x v="331"/>
    <n v="2.7056834511683285"/>
    <n v="1.879456354703231"/>
    <s v="Task4     "/>
    <n v="4"/>
    <x v="1"/>
    <d v="2021-03-12T18:28:26"/>
    <s v="task4ovmodeldeploy"/>
    <s v="task4demandmodeldeploy"/>
  </r>
  <r>
    <x v="332"/>
    <n v="2.4940480611447424"/>
    <n v="2.1821004266882249"/>
    <s v="Task4     "/>
    <n v="4"/>
    <x v="1"/>
    <d v="2021-03-12T18:28:26"/>
    <s v="task4ovmodeldeploy"/>
    <s v="task4demandmodeldeploy"/>
  </r>
  <r>
    <x v="333"/>
    <n v="2.4428631422153253"/>
    <n v="1.6933771074626995"/>
    <s v="Task4     "/>
    <n v="4"/>
    <x v="1"/>
    <d v="2021-03-12T18:28:26"/>
    <s v="task4ovmodeldeploy"/>
    <s v="task4demandmodeldeploy"/>
  </r>
  <r>
    <x v="334"/>
    <n v="2.8807309272022334"/>
    <n v="0.2070102363515669"/>
    <s v="Task4     "/>
    <n v="4"/>
    <x v="1"/>
    <d v="2021-03-12T18:28:26"/>
    <s v="task4ovmodeldeploy"/>
    <s v="task4demandmodeldeploy"/>
  </r>
  <r>
    <x v="335"/>
    <n v="1.5899228524491873"/>
    <n v="0"/>
    <s v="Task4     "/>
    <n v="4"/>
    <x v="1"/>
    <d v="2021-03-12T18:28:26"/>
    <s v="task4ovmodeldeploy"/>
    <s v="task4demandmodeldeploy"/>
  </r>
  <r>
    <x v="336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5D82-98C4-4742-9683-010B11D133BA}" name="PivotTable2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1:C338" firstHeaderRow="0" firstDataRow="1" firstDataCol="1"/>
  <pivotFields count="9">
    <pivotField axis="axisRow" showAll="0">
      <items count="338">
        <item x="241"/>
        <item x="240"/>
        <item x="239"/>
        <item x="238"/>
        <item x="237"/>
        <item x="236"/>
        <item x="235"/>
        <item x="234"/>
        <item x="233"/>
        <item x="232"/>
        <item x="210"/>
        <item x="229"/>
        <item x="209"/>
        <item x="187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86"/>
        <item x="188"/>
        <item x="207"/>
        <item x="189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208"/>
        <item x="250"/>
        <item x="251"/>
        <item x="25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312"/>
        <item x="313"/>
        <item x="314"/>
        <item x="315"/>
        <item x="333"/>
        <item x="332"/>
        <item x="331"/>
        <item x="330"/>
        <item x="329"/>
        <item x="328"/>
        <item x="327"/>
        <item x="326"/>
        <item x="334"/>
        <item x="325"/>
        <item x="323"/>
        <item x="322"/>
        <item x="321"/>
        <item x="320"/>
        <item x="319"/>
        <item x="318"/>
        <item x="317"/>
        <item x="316"/>
        <item x="294"/>
        <item x="293"/>
        <item x="292"/>
        <item x="271"/>
        <item x="269"/>
        <item x="268"/>
        <item x="267"/>
        <item x="266"/>
        <item x="265"/>
        <item x="264"/>
        <item x="263"/>
        <item x="262"/>
        <item x="261"/>
        <item x="260"/>
        <item x="0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28"/>
        <item x="230"/>
        <item x="249"/>
        <item x="231"/>
        <item x="248"/>
        <item x="247"/>
        <item x="246"/>
        <item x="245"/>
        <item x="244"/>
        <item x="243"/>
        <item x="242"/>
        <item x="259"/>
        <item x="258"/>
        <item x="257"/>
        <item x="256"/>
        <item x="255"/>
        <item x="254"/>
        <item x="253"/>
        <item x="270"/>
        <item x="272"/>
        <item x="291"/>
        <item x="273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168"/>
        <item x="167"/>
        <item x="166"/>
        <item x="82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60"/>
        <item x="62"/>
        <item x="81"/>
        <item x="63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42"/>
        <item x="61"/>
        <item x="41"/>
        <item x="19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8"/>
        <item x="20"/>
        <item x="39"/>
        <item x="21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40"/>
        <item x="83"/>
        <item x="124"/>
        <item x="8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44"/>
        <item x="146"/>
        <item x="165"/>
        <item x="147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26"/>
        <item x="145"/>
        <item x="125"/>
        <item x="103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02"/>
        <item x="104"/>
        <item x="123"/>
        <item x="105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324"/>
        <item x="335"/>
        <item x="336"/>
        <item t="default"/>
      </items>
    </pivotField>
    <pivotField dataField="1" showAll="0"/>
    <pivotField dataField="1"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0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</rowItems>
  <colFields count="1">
    <field x="-2"/>
  </colFields>
  <colItems count="2">
    <i>
      <x/>
    </i>
    <i i="1">
      <x v="1"/>
    </i>
  </colItems>
  <dataFields count="2">
    <dataField name="Min of ForecastPV" fld="2" subtotal="min" baseField="0" baseItem="0"/>
    <dataField name="Average of ForecastDemandMW" fld="1" subtotal="average" baseField="0" baseItem="0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99257D-2D37-41B2-9D52-3E7B6D5902D5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AB46-EF6B-4B54-A36E-1127727FFDAB}" name="_21FORECASTOutputsByTaskRun__3" displayName="_21FORECASTOutputsByTaskRun__3" ref="A1:L673" tableType="queryTable" totalsRowShown="0">
  <autoFilter ref="A1:L673" xr:uid="{701313D8-6674-4FC2-AE91-2B8E256C8642}"/>
  <tableColumns count="12">
    <tableColumn id="1" xr3:uid="{8291C530-2E83-4C57-AFAC-5F7748605D66}" uniqueName="1" name="id" queryTableFieldId="1"/>
    <tableColumn id="2" xr3:uid="{E363B55E-6C6D-4097-897C-6D914F41BDD2}" uniqueName="2" name="dateTimeUTC" queryTableFieldId="2" dataDxfId="6"/>
    <tableColumn id="3" xr3:uid="{910CD02D-36A1-4D74-9BE0-DE33852A7367}" uniqueName="3" name="ForecastDemandMW" queryTableFieldId="3"/>
    <tableColumn id="4" xr3:uid="{86D61CFC-363C-4B23-943B-F7E66349AEC1}" uniqueName="4" name="ForecastPV" queryTableFieldId="4"/>
    <tableColumn id="5" xr3:uid="{5A0C9964-46A3-457B-86C4-6FCAB2BB2928}" uniqueName="5" name="taskName" queryTableFieldId="5" dataDxfId="5"/>
    <tableColumn id="6" xr3:uid="{D7488447-BA94-4F7F-AE6F-7B30E713AAC0}" uniqueName="6" name="task" queryTableFieldId="6"/>
    <tableColumn id="7" xr3:uid="{8DA30F86-5E98-4DF6-90DC-34262C4B3743}" uniqueName="7" name="runID" queryTableFieldId="7"/>
    <tableColumn id="8" xr3:uid="{6BC55CB7-09FC-4095-BA0B-43E860848457}" uniqueName="8" name="runTimeStamp" queryTableFieldId="8" dataDxfId="4"/>
    <tableColumn id="9" xr3:uid="{E2B60E64-D832-4978-A47C-DB6D634C4EFA}" uniqueName="9" name="PVForecastModelName" queryTableFieldId="9" dataDxfId="3"/>
    <tableColumn id="10" xr3:uid="{6AF4010D-C9FE-4145-85D1-D9B11EEA20E9}" uniqueName="10" name="DemandForecastModelName" queryTableFieldId="10" dataDxfId="2"/>
    <tableColumn id="11" xr3:uid="{C54B7D63-D3EC-44D5-A79B-C0A10656F73A}" uniqueName="11" name="PVModelGUID" queryTableFieldId="11" dataDxfId="1"/>
    <tableColumn id="12" xr3:uid="{C4E6C4E5-ACDB-4233-9D23-7EF7EAA47C63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70" zoomScaleNormal="70" workbookViewId="0">
      <pane ySplit="14" topLeftCell="A15" activePane="bottomLeft" state="frozen"/>
      <selection pane="bottomLeft" activeCell="T31" sqref="T31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23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3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24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3">
      <c r="A3" s="46"/>
      <c r="B3" s="36">
        <v>1</v>
      </c>
      <c r="C3" s="114">
        <f>MAX(peakd1)</f>
        <v>3.1327397694988486</v>
      </c>
      <c r="D3" s="115">
        <f>(SUM(peakd1)*(VLOOKUP(B3,$B$3:$R$9,17,FALSE)+1)-12)/COUNTA(peakd1)</f>
        <v>2.0116407539319696</v>
      </c>
      <c r="E3" s="116">
        <v>0.41</v>
      </c>
      <c r="F3" s="115">
        <v>0.3</v>
      </c>
      <c r="G3" s="114">
        <f>MAX(peakd1)+5</f>
        <v>8.1327397694988477</v>
      </c>
      <c r="H3" s="117">
        <f>MAX(newPeakd1)</f>
        <v>1.8558728975161713</v>
      </c>
      <c r="I3" s="117">
        <f>SUM(chargingSolard1)</f>
        <v>30.193864550388316</v>
      </c>
      <c r="J3" s="120">
        <f>12-K3</f>
        <v>12</v>
      </c>
      <c r="K3" s="162">
        <f>SUM(M15:M45)</f>
        <v>0</v>
      </c>
      <c r="L3" s="118">
        <f t="shared" ref="L3:L9" si="0">(StartPeakd1-H3)/StartPeakd1</f>
        <v>0.40758791534955374</v>
      </c>
      <c r="M3" s="118">
        <f>J3/12</f>
        <v>1</v>
      </c>
      <c r="N3" s="118">
        <f>K3/12</f>
        <v>0</v>
      </c>
      <c r="O3" s="34">
        <f>L3*((M3*3)+(N3*1))</f>
        <v>1.2227637460486611</v>
      </c>
      <c r="P3" s="37">
        <v>0</v>
      </c>
      <c r="Q3" s="56">
        <v>1</v>
      </c>
      <c r="R3" s="112">
        <v>0.06</v>
      </c>
    </row>
    <row r="4" spans="1:18" outlineLevel="1" x14ac:dyDescent="0.3">
      <c r="A4" s="46"/>
      <c r="B4" s="36">
        <v>2</v>
      </c>
      <c r="C4" s="114">
        <f>MAX(peakd2)</f>
        <v>3.0204810224468801</v>
      </c>
      <c r="D4" s="115">
        <f>(SUM(peakd2)*(VLOOKUP(B4,$B$3:$R$9,17,FALSE)+1)-12)/COUNTA(peakd2)</f>
        <v>1.9097923682716604</v>
      </c>
      <c r="E4" s="116">
        <v>0.48</v>
      </c>
      <c r="F4" s="115">
        <v>0.2</v>
      </c>
      <c r="G4" s="114">
        <f>MAX(peakd2)+5</f>
        <v>8.0204810224468801</v>
      </c>
      <c r="H4" s="117">
        <f>MAX(newPeakd2)</f>
        <v>1.7551145710832801</v>
      </c>
      <c r="I4" s="117">
        <f>SUM(chargingSolard2)</f>
        <v>25.488153458359296</v>
      </c>
      <c r="J4" s="120">
        <f t="shared" ref="J4:J9" si="1">12-K4</f>
        <v>12</v>
      </c>
      <c r="K4" s="163">
        <f>SUM(M64:M93)</f>
        <v>0</v>
      </c>
      <c r="L4" s="118">
        <f t="shared" si="0"/>
        <v>0.43975092084841455</v>
      </c>
      <c r="M4" s="118">
        <f t="shared" ref="M4:M9" si="2">J4/12</f>
        <v>1</v>
      </c>
      <c r="N4" s="118">
        <f t="shared" ref="N4:N9" si="3">K4/12</f>
        <v>0</v>
      </c>
      <c r="O4" s="34">
        <f t="shared" ref="O4:O9" si="4">L4*((M4*3)+(N4*1))</f>
        <v>1.3192527625452437</v>
      </c>
      <c r="P4" s="37">
        <v>0</v>
      </c>
      <c r="Q4" s="56">
        <v>1</v>
      </c>
      <c r="R4" s="112">
        <v>0.06</v>
      </c>
    </row>
    <row r="5" spans="1:18" outlineLevel="1" x14ac:dyDescent="0.3">
      <c r="A5" s="46"/>
      <c r="B5" s="36">
        <v>3</v>
      </c>
      <c r="C5" s="114">
        <f>MAX(peakd3)</f>
        <v>3.0964567221051267</v>
      </c>
      <c r="D5" s="115">
        <f>((SUM(peakd3)*(VLOOKUP(B5,$B$3:$R$9,17,FALSE)+1)-12)/COUNTA(peakd3))</f>
        <v>1.9524916574340188</v>
      </c>
      <c r="E5" s="116">
        <v>0.51</v>
      </c>
      <c r="F5" s="115">
        <v>0.3</v>
      </c>
      <c r="G5" s="114">
        <f>MAX(peakd3)+5</f>
        <v>8.0964567221051276</v>
      </c>
      <c r="H5" s="117">
        <f>MAX(newPeakd3)</f>
        <v>1.7990755434828911</v>
      </c>
      <c r="I5" s="117">
        <f>SUM(chargingSolard3)</f>
        <v>25.05708423289806</v>
      </c>
      <c r="J5" s="120">
        <f t="shared" si="1"/>
        <v>12</v>
      </c>
      <c r="K5" s="163">
        <f>SUM(M112:M141)</f>
        <v>0</v>
      </c>
      <c r="L5" s="118">
        <f t="shared" si="0"/>
        <v>0.42571816497522447</v>
      </c>
      <c r="M5" s="118">
        <f t="shared" si="2"/>
        <v>1</v>
      </c>
      <c r="N5" s="118">
        <f t="shared" si="3"/>
        <v>0</v>
      </c>
      <c r="O5" s="34">
        <f t="shared" si="4"/>
        <v>1.2771544949256735</v>
      </c>
      <c r="P5" s="37">
        <v>0</v>
      </c>
      <c r="Q5" s="56">
        <v>1</v>
      </c>
      <c r="R5" s="112">
        <v>0.06</v>
      </c>
    </row>
    <row r="6" spans="1:18" outlineLevel="1" x14ac:dyDescent="0.3">
      <c r="A6" s="46"/>
      <c r="B6" s="36">
        <v>4</v>
      </c>
      <c r="C6" s="114">
        <f>MAX(peakd4)</f>
        <v>3.0152482672408407</v>
      </c>
      <c r="D6" s="115">
        <f>((SUM(peakd4)*(VLOOKUP(B6,$B$3:$R$9,17,FALSE)+1)-12)/COUNTA(peakd4))</f>
        <v>1.8919291323356526</v>
      </c>
      <c r="E6" s="116">
        <v>0.28999999999999998</v>
      </c>
      <c r="F6" s="115">
        <v>0.3</v>
      </c>
      <c r="G6" s="114">
        <f>MAX(peakd4)+5</f>
        <v>8.0152482672408407</v>
      </c>
      <c r="H6" s="117">
        <f>MAX(newPeakd4)</f>
        <v>1.7406956950919039</v>
      </c>
      <c r="I6" s="117">
        <f>SUM(chargingSolard4)</f>
        <v>42.836087945210735</v>
      </c>
      <c r="J6" s="120">
        <f t="shared" si="1"/>
        <v>12</v>
      </c>
      <c r="K6" s="163">
        <f>SUM(M160:M189)</f>
        <v>0</v>
      </c>
      <c r="L6" s="118">
        <f t="shared" si="0"/>
        <v>0.44435356168432499</v>
      </c>
      <c r="M6" s="118">
        <f t="shared" si="2"/>
        <v>1</v>
      </c>
      <c r="N6" s="118">
        <f t="shared" si="3"/>
        <v>0</v>
      </c>
      <c r="O6" s="34">
        <f t="shared" si="4"/>
        <v>1.3330606850529749</v>
      </c>
      <c r="P6" s="37">
        <v>0</v>
      </c>
      <c r="Q6" s="56">
        <v>1</v>
      </c>
      <c r="R6" s="112">
        <v>0.06</v>
      </c>
    </row>
    <row r="7" spans="1:18" outlineLevel="1" x14ac:dyDescent="0.3">
      <c r="A7" s="46"/>
      <c r="B7" s="36">
        <v>5</v>
      </c>
      <c r="C7" s="114">
        <f>MAX(peakd5)</f>
        <v>3.0197015598434538</v>
      </c>
      <c r="D7" s="115">
        <f>((SUM(peakd5)*(VLOOKUP(B7,$B$3:$R$9,17,FALSE)+1)-12)/COUNTA(peakd5))</f>
        <v>1.9070998067789873</v>
      </c>
      <c r="E7" s="116">
        <v>0.34</v>
      </c>
      <c r="F7" s="115">
        <v>0.4</v>
      </c>
      <c r="G7" s="114">
        <f>MAX(peakd5)+5</f>
        <v>8.0197015598434547</v>
      </c>
      <c r="H7" s="117">
        <f>MAX(newPeakd5)</f>
        <v>1.7566649843753677</v>
      </c>
      <c r="I7" s="117">
        <f>SUM(chargingSolard5)</f>
        <v>36.235662194132701</v>
      </c>
      <c r="J7" s="120">
        <f t="shared" si="1"/>
        <v>12</v>
      </c>
      <c r="K7" s="163">
        <f>SUM(M208:M237)</f>
        <v>0</v>
      </c>
      <c r="L7" s="118">
        <f t="shared" si="0"/>
        <v>0.43925601434287492</v>
      </c>
      <c r="M7" s="118">
        <f t="shared" si="2"/>
        <v>1</v>
      </c>
      <c r="N7" s="118">
        <f t="shared" si="3"/>
        <v>0</v>
      </c>
      <c r="O7" s="34">
        <f t="shared" si="4"/>
        <v>1.3177680430286247</v>
      </c>
      <c r="P7" s="37">
        <v>0</v>
      </c>
      <c r="Q7" s="56">
        <v>1</v>
      </c>
      <c r="R7" s="112">
        <v>0.06</v>
      </c>
    </row>
    <row r="8" spans="1:18" outlineLevel="1" x14ac:dyDescent="0.3">
      <c r="A8" s="46"/>
      <c r="B8" s="36">
        <v>6</v>
      </c>
      <c r="C8" s="114">
        <f>MAX(peakd6)</f>
        <v>3.1693964140610182</v>
      </c>
      <c r="D8" s="115">
        <f>((SUM(peakd6)*(VLOOKUP(B8,$B$3:$R$9,17,FALSE)+1)-12)/COUNTA(peakd6))</f>
        <v>2.0130007409403294</v>
      </c>
      <c r="E8" s="116">
        <v>0.51</v>
      </c>
      <c r="F8" s="115">
        <v>0.2</v>
      </c>
      <c r="G8" s="114">
        <f>MAX(peakd6)+5</f>
        <v>8.1693964140610191</v>
      </c>
      <c r="H8" s="117">
        <f>MAX(newPeakd6)</f>
        <v>1.8536050022590778</v>
      </c>
      <c r="I8" s="117">
        <f>SUM(chargingSolard6)</f>
        <v>24.692548648072844</v>
      </c>
      <c r="J8" s="120">
        <f t="shared" si="1"/>
        <v>12</v>
      </c>
      <c r="K8" s="163">
        <f>SUM(M256:M285)</f>
        <v>0</v>
      </c>
      <c r="L8" s="118">
        <f>(StartPeakd1-H8)/StartPeakd1</f>
        <v>0.40831184884673549</v>
      </c>
      <c r="M8" s="118">
        <f t="shared" si="2"/>
        <v>1</v>
      </c>
      <c r="N8" s="118">
        <f t="shared" si="3"/>
        <v>0</v>
      </c>
      <c r="O8" s="34">
        <f t="shared" si="4"/>
        <v>1.2249355465402065</v>
      </c>
      <c r="P8" s="37">
        <v>0</v>
      </c>
      <c r="Q8" s="56">
        <v>1</v>
      </c>
      <c r="R8" s="112">
        <v>0.06</v>
      </c>
    </row>
    <row r="9" spans="1:18" outlineLevel="1" x14ac:dyDescent="0.3">
      <c r="A9" s="46"/>
      <c r="B9" s="36">
        <v>7</v>
      </c>
      <c r="C9" s="114">
        <f>MAX(peakd7)</f>
        <v>3.1001663765805993</v>
      </c>
      <c r="D9" s="115">
        <f>((SUM(peakd7)*(VLOOKUP(B9,$B$3:$R$9,17,FALSE)+1)-12)/COUNTA(peakd7))</f>
        <v>2.0141480881197236</v>
      </c>
      <c r="E9" s="116">
        <v>0.49</v>
      </c>
      <c r="F9" s="115">
        <v>0.3</v>
      </c>
      <c r="G9" s="114">
        <f>MAX(peakd7)+5</f>
        <v>8.1001663765805993</v>
      </c>
      <c r="H9" s="117">
        <f>MAX(newPeakd7)</f>
        <v>1.8547418149717081</v>
      </c>
      <c r="I9" s="117">
        <f>SUM(chargingSolard7)</f>
        <v>25.108768013641033</v>
      </c>
      <c r="J9" s="120">
        <f t="shared" si="1"/>
        <v>12</v>
      </c>
      <c r="K9" s="163">
        <f>SUM(M304:M333)</f>
        <v>0</v>
      </c>
      <c r="L9" s="118">
        <f t="shared" si="0"/>
        <v>0.40794896753635707</v>
      </c>
      <c r="M9" s="118">
        <f t="shared" si="2"/>
        <v>1</v>
      </c>
      <c r="N9" s="118">
        <f t="shared" si="3"/>
        <v>0</v>
      </c>
      <c r="O9" s="34">
        <f t="shared" si="4"/>
        <v>1.2238469026090713</v>
      </c>
      <c r="P9" s="37">
        <v>0</v>
      </c>
      <c r="Q9" s="56">
        <v>1</v>
      </c>
      <c r="R9" s="112">
        <v>0.06</v>
      </c>
    </row>
    <row r="10" spans="1:18" ht="25.8" outlineLevel="1" x14ac:dyDescent="0.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89">
        <f>SUM(O3:O9)/7</f>
        <v>1.2741117401072077</v>
      </c>
      <c r="P10" s="86"/>
      <c r="Q10" s="86"/>
      <c r="R10" s="86"/>
    </row>
    <row r="11" spans="1:18" outlineLevel="1" x14ac:dyDescent="0.3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0.99037540363112253</v>
      </c>
      <c r="P11" s="88" t="s">
        <v>55</v>
      </c>
      <c r="Q11" s="86"/>
    </row>
    <row r="12" spans="1:18" outlineLevel="1" x14ac:dyDescent="0.3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-1.3465594579643501</v>
      </c>
      <c r="P12" s="86"/>
      <c r="Q12" s="86"/>
    </row>
    <row r="13" spans="1:18" outlineLevel="1" x14ac:dyDescent="0.3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3">
      <c r="A14" s="51" t="s">
        <v>6</v>
      </c>
      <c r="B14" s="51" t="s">
        <v>8</v>
      </c>
      <c r="C14" s="51" t="s">
        <v>0</v>
      </c>
      <c r="D14" s="52" t="s">
        <v>71</v>
      </c>
      <c r="E14" s="53" t="s">
        <v>7</v>
      </c>
      <c r="F14" s="51" t="s">
        <v>72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3">
      <c r="A15" s="24">
        <v>1</v>
      </c>
      <c r="B15" s="24">
        <v>1</v>
      </c>
      <c r="C15" s="11">
        <f>MergeRuns!A2</f>
        <v>44015</v>
      </c>
      <c r="D15" s="13">
        <v>1.6060460520858983</v>
      </c>
      <c r="E15" s="14">
        <f t="shared" ref="E15:E78" si="5">D15-J15-I15</f>
        <v>1.6060460520858983</v>
      </c>
      <c r="F15" s="12"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3">
      <c r="A16" s="24">
        <f>A15+1</f>
        <v>2</v>
      </c>
      <c r="B16" s="24">
        <v>1</v>
      </c>
      <c r="C16" s="11">
        <f>MergeRuns!A3</f>
        <v>44015.020833333336</v>
      </c>
      <c r="D16" s="13">
        <v>1.5444954639414314</v>
      </c>
      <c r="E16" s="14">
        <f t="shared" si="5"/>
        <v>1.5444954639414314</v>
      </c>
      <c r="F16" s="12">
        <v>0</v>
      </c>
      <c r="G16" s="9">
        <f t="shared" ref="G16:G79" si="7">-SUM(I16,J16,K16)</f>
        <v>0</v>
      </c>
      <c r="H16" s="9">
        <f>H15+((G16*0.5))</f>
        <v>0</v>
      </c>
      <c r="I16" s="32">
        <f t="shared" ref="I16:I45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ref="L15:L45" si="9">MIN(J16,F16)</f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3">
      <c r="A17" s="24">
        <f t="shared" ref="A17:A62" si="11">A16+1</f>
        <v>3</v>
      </c>
      <c r="B17" s="24">
        <v>1</v>
      </c>
      <c r="C17" s="11">
        <f>MergeRuns!A4</f>
        <v>44015.041666666664</v>
      </c>
      <c r="D17" s="13">
        <v>1.4686945153861632</v>
      </c>
      <c r="E17" s="14">
        <f t="shared" si="5"/>
        <v>1.4686945153861632</v>
      </c>
      <c r="F17" s="12">
        <v>0</v>
      </c>
      <c r="G17" s="9">
        <f t="shared" si="7"/>
        <v>0</v>
      </c>
      <c r="H17" s="9">
        <f t="shared" ref="H17:H80" si="12">H16+((G17*0.5))</f>
        <v>0</v>
      </c>
      <c r="I17" s="32">
        <f t="shared" si="8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9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3">
      <c r="A18" s="24">
        <f t="shared" si="11"/>
        <v>4</v>
      </c>
      <c r="B18" s="24">
        <v>1</v>
      </c>
      <c r="C18" s="11">
        <f>MergeRuns!A5</f>
        <v>44015.0625</v>
      </c>
      <c r="D18" s="13">
        <v>1.4199045851911867</v>
      </c>
      <c r="E18" s="14">
        <f t="shared" si="5"/>
        <v>1.4199045851911867</v>
      </c>
      <c r="F18" s="12">
        <v>0</v>
      </c>
      <c r="G18" s="9">
        <f t="shared" si="7"/>
        <v>0</v>
      </c>
      <c r="H18" s="9">
        <f t="shared" si="12"/>
        <v>0</v>
      </c>
      <c r="I18" s="32">
        <f t="shared" si="8"/>
        <v>0</v>
      </c>
      <c r="J18" s="8">
        <f t="shared" si="13"/>
        <v>0</v>
      </c>
      <c r="K18" s="8">
        <f t="shared" si="6"/>
        <v>0</v>
      </c>
      <c r="L18" s="8">
        <f t="shared" si="9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1"/>
        <v>5</v>
      </c>
      <c r="B19" s="24">
        <v>1</v>
      </c>
      <c r="C19" s="11">
        <f>MergeRuns!A6</f>
        <v>44015.083333333336</v>
      </c>
      <c r="D19" s="13">
        <v>1.41699756335696</v>
      </c>
      <c r="E19" s="14">
        <f t="shared" si="5"/>
        <v>1.41699756335696</v>
      </c>
      <c r="F19" s="12">
        <v>0</v>
      </c>
      <c r="G19" s="9">
        <f t="shared" si="7"/>
        <v>0</v>
      </c>
      <c r="H19" s="9">
        <f t="shared" si="12"/>
        <v>0</v>
      </c>
      <c r="I19" s="32">
        <f t="shared" si="8"/>
        <v>0</v>
      </c>
      <c r="J19" s="8">
        <f t="shared" si="13"/>
        <v>0</v>
      </c>
      <c r="K19" s="8">
        <f t="shared" si="6"/>
        <v>0</v>
      </c>
      <c r="L19" s="8">
        <f t="shared" si="9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1"/>
        <v>6</v>
      </c>
      <c r="B20" s="24">
        <v>1</v>
      </c>
      <c r="C20" s="11">
        <f>MergeRuns!A7</f>
        <v>44015.104166666664</v>
      </c>
      <c r="D20" s="13">
        <v>1.3844449711002618</v>
      </c>
      <c r="E20" s="14">
        <f t="shared" si="5"/>
        <v>1.3844449711002618</v>
      </c>
      <c r="F20" s="12">
        <v>0</v>
      </c>
      <c r="G20" s="9">
        <f t="shared" si="7"/>
        <v>0</v>
      </c>
      <c r="H20" s="9">
        <f t="shared" si="12"/>
        <v>0</v>
      </c>
      <c r="I20" s="32">
        <f t="shared" si="8"/>
        <v>0</v>
      </c>
      <c r="J20" s="8">
        <f t="shared" si="13"/>
        <v>0</v>
      </c>
      <c r="K20" s="8">
        <f t="shared" si="6"/>
        <v>0</v>
      </c>
      <c r="L20" s="8">
        <f t="shared" si="9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4">
        <f t="shared" si="11"/>
        <v>7</v>
      </c>
      <c r="B21" s="24">
        <v>1</v>
      </c>
      <c r="C21" s="11">
        <f>MergeRuns!A8</f>
        <v>44015.125</v>
      </c>
      <c r="D21" s="13">
        <v>1.3823085544259683</v>
      </c>
      <c r="E21" s="14">
        <f t="shared" si="5"/>
        <v>1.3823085544259683</v>
      </c>
      <c r="F21" s="12">
        <v>0</v>
      </c>
      <c r="G21" s="9">
        <f t="shared" si="7"/>
        <v>0</v>
      </c>
      <c r="H21" s="9">
        <f t="shared" si="12"/>
        <v>0</v>
      </c>
      <c r="I21" s="32">
        <f t="shared" si="8"/>
        <v>0</v>
      </c>
      <c r="J21" s="8">
        <f t="shared" si="13"/>
        <v>0</v>
      </c>
      <c r="K21" s="8">
        <f t="shared" si="6"/>
        <v>0</v>
      </c>
      <c r="L21" s="8">
        <f t="shared" si="9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4">
        <f t="shared" si="11"/>
        <v>8</v>
      </c>
      <c r="B22" s="24">
        <v>1</v>
      </c>
      <c r="C22" s="11">
        <f>MergeRuns!A9</f>
        <v>44015.145833333336</v>
      </c>
      <c r="D22" s="13">
        <v>1.3623505965914724</v>
      </c>
      <c r="E22" s="14">
        <f t="shared" si="5"/>
        <v>1.3623505965914724</v>
      </c>
      <c r="F22" s="12">
        <v>0</v>
      </c>
      <c r="G22" s="9">
        <f t="shared" si="7"/>
        <v>0</v>
      </c>
      <c r="H22" s="9">
        <f t="shared" si="12"/>
        <v>0</v>
      </c>
      <c r="I22" s="32">
        <f t="shared" si="8"/>
        <v>0</v>
      </c>
      <c r="J22" s="8">
        <f t="shared" si="13"/>
        <v>0</v>
      </c>
      <c r="K22" s="8">
        <f t="shared" si="6"/>
        <v>0</v>
      </c>
      <c r="L22" s="8">
        <f t="shared" si="9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4">
        <f t="shared" si="11"/>
        <v>9</v>
      </c>
      <c r="B23" s="24">
        <v>1</v>
      </c>
      <c r="C23" s="11">
        <f>MergeRuns!A10</f>
        <v>44015.166666666664</v>
      </c>
      <c r="D23" s="13">
        <v>1.4173490222382976</v>
      </c>
      <c r="E23" s="14">
        <f t="shared" si="5"/>
        <v>1.4173490222382976</v>
      </c>
      <c r="F23" s="12">
        <v>3.1165160749128576E-2</v>
      </c>
      <c r="G23" s="9">
        <f t="shared" si="7"/>
        <v>0</v>
      </c>
      <c r="H23" s="9">
        <f t="shared" si="12"/>
        <v>0</v>
      </c>
      <c r="I23" s="32">
        <f t="shared" si="8"/>
        <v>0</v>
      </c>
      <c r="J23" s="8">
        <f t="shared" si="13"/>
        <v>0</v>
      </c>
      <c r="K23" s="8">
        <f t="shared" si="6"/>
        <v>0</v>
      </c>
      <c r="L23" s="8">
        <f t="shared" si="9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4">
        <f t="shared" si="11"/>
        <v>10</v>
      </c>
      <c r="B24" s="24">
        <v>1</v>
      </c>
      <c r="C24" s="11">
        <f>MergeRuns!A11</f>
        <v>44015.1875</v>
      </c>
      <c r="D24" s="13">
        <v>1.5233590596049322</v>
      </c>
      <c r="E24" s="14">
        <f t="shared" si="5"/>
        <v>1.5233590596049322</v>
      </c>
      <c r="F24" s="12">
        <v>3.1165160749128576E-2</v>
      </c>
      <c r="G24" s="9">
        <f t="shared" si="7"/>
        <v>0</v>
      </c>
      <c r="H24" s="9">
        <f t="shared" si="12"/>
        <v>0</v>
      </c>
      <c r="I24" s="32">
        <f t="shared" si="8"/>
        <v>0</v>
      </c>
      <c r="J24" s="8">
        <f t="shared" si="13"/>
        <v>0</v>
      </c>
      <c r="K24" s="8">
        <f t="shared" si="6"/>
        <v>0</v>
      </c>
      <c r="L24" s="8">
        <f t="shared" si="9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1"/>
        <v>11</v>
      </c>
      <c r="B25" s="24">
        <v>1</v>
      </c>
      <c r="C25" s="11">
        <f>MergeRuns!A12</f>
        <v>44015.208333333336</v>
      </c>
      <c r="D25" s="13">
        <v>1.8482783387891029</v>
      </c>
      <c r="E25" s="14">
        <f t="shared" si="5"/>
        <v>1.8482783387891029</v>
      </c>
      <c r="F25" s="12">
        <v>0.10293491721862508</v>
      </c>
      <c r="G25" s="9">
        <f t="shared" si="7"/>
        <v>0</v>
      </c>
      <c r="H25" s="9">
        <f t="shared" si="12"/>
        <v>0</v>
      </c>
      <c r="I25" s="32">
        <f t="shared" si="8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1"/>
        <v>12</v>
      </c>
      <c r="B26" s="24">
        <v>1</v>
      </c>
      <c r="C26" s="11">
        <f>MergeRuns!A13</f>
        <v>44015.229166666664</v>
      </c>
      <c r="D26" s="13">
        <v>2.1079713836331475</v>
      </c>
      <c r="E26" s="14">
        <f t="shared" si="5"/>
        <v>2.1079713836331475</v>
      </c>
      <c r="F26" s="12">
        <v>0.17865846779445244</v>
      </c>
      <c r="G26" s="9">
        <f t="shared" si="7"/>
        <v>0</v>
      </c>
      <c r="H26" s="9">
        <f t="shared" si="12"/>
        <v>0</v>
      </c>
      <c r="I26" s="32">
        <f t="shared" si="8"/>
        <v>0</v>
      </c>
      <c r="J26" s="8">
        <f t="shared" si="13"/>
        <v>0</v>
      </c>
      <c r="K26" s="8">
        <f t="shared" si="6"/>
        <v>0</v>
      </c>
      <c r="L26" s="8">
        <f t="shared" si="9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1"/>
        <v>13</v>
      </c>
      <c r="B27" s="24">
        <v>1</v>
      </c>
      <c r="C27" s="11">
        <f>MergeRuns!A14</f>
        <v>44015.25</v>
      </c>
      <c r="D27" s="13">
        <v>2.4983549437107198</v>
      </c>
      <c r="E27" s="14">
        <f t="shared" si="5"/>
        <v>2.661202631064453</v>
      </c>
      <c r="F27" s="12">
        <v>0.39718948135056908</v>
      </c>
      <c r="G27" s="9">
        <f t="shared" si="7"/>
        <v>0.16284768735373331</v>
      </c>
      <c r="H27" s="9">
        <f t="shared" si="12"/>
        <v>8.1423843676866656E-2</v>
      </c>
      <c r="I27" s="32">
        <f t="shared" si="8"/>
        <v>0</v>
      </c>
      <c r="J27" s="8">
        <f t="shared" si="13"/>
        <v>-0.16284768735373331</v>
      </c>
      <c r="K27" s="8">
        <f t="shared" si="6"/>
        <v>0</v>
      </c>
      <c r="L27" s="8">
        <f t="shared" si="9"/>
        <v>-0.16284768735373331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4">
        <f t="shared" si="11"/>
        <v>14</v>
      </c>
      <c r="B28" s="24">
        <v>1</v>
      </c>
      <c r="C28" s="11">
        <f>MergeRuns!A15</f>
        <v>44015.270833333336</v>
      </c>
      <c r="D28" s="13">
        <v>2.6072540188423838</v>
      </c>
      <c r="E28" s="14">
        <f t="shared" si="5"/>
        <v>2.8792467677174112</v>
      </c>
      <c r="F28" s="12">
        <v>0.66339694847567676</v>
      </c>
      <c r="G28" s="9">
        <f t="shared" si="7"/>
        <v>0.27199274887502745</v>
      </c>
      <c r="H28" s="9">
        <f t="shared" si="12"/>
        <v>0.21742021811438039</v>
      </c>
      <c r="I28" s="32">
        <f t="shared" si="8"/>
        <v>0</v>
      </c>
      <c r="J28" s="8">
        <f t="shared" si="13"/>
        <v>-0.27199274887502745</v>
      </c>
      <c r="K28" s="8">
        <f t="shared" si="6"/>
        <v>0</v>
      </c>
      <c r="L28" s="8">
        <f t="shared" si="9"/>
        <v>-0.27199274887502745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1"/>
        <v>15</v>
      </c>
      <c r="B29" s="24">
        <v>1</v>
      </c>
      <c r="C29" s="11">
        <f>MergeRuns!A16</f>
        <v>44015.291666666664</v>
      </c>
      <c r="D29" s="13">
        <v>2.6769153002791679</v>
      </c>
      <c r="E29" s="14">
        <f t="shared" si="5"/>
        <v>3.0697628845892737</v>
      </c>
      <c r="F29" s="12">
        <v>0.95816483978074551</v>
      </c>
      <c r="G29" s="9">
        <f>-SUM(I29,J29,K29)</f>
        <v>0.39284758431010564</v>
      </c>
      <c r="H29" s="9">
        <f t="shared" si="12"/>
        <v>0.41384401026943318</v>
      </c>
      <c r="I29" s="32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-0.39284758431010564</v>
      </c>
      <c r="K29" s="8">
        <f t="shared" si="6"/>
        <v>0</v>
      </c>
      <c r="L29" s="8">
        <f t="shared" si="9"/>
        <v>-0.39284758431010564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4">
        <f t="shared" si="11"/>
        <v>16</v>
      </c>
      <c r="B30" s="24">
        <v>1</v>
      </c>
      <c r="C30" s="11">
        <f>MergeRuns!A17</f>
        <v>44015.3125</v>
      </c>
      <c r="D30" s="13">
        <v>2.6596923585929746</v>
      </c>
      <c r="E30" s="14">
        <f t="shared" si="5"/>
        <v>3.2262437528515284</v>
      </c>
      <c r="F30" s="12">
        <v>1.3818326689233023</v>
      </c>
      <c r="G30" s="9">
        <f t="shared" si="7"/>
        <v>0.56655139425855394</v>
      </c>
      <c r="H30" s="9">
        <f t="shared" si="12"/>
        <v>0.6971197073987101</v>
      </c>
      <c r="I30" s="32">
        <f t="shared" si="8"/>
        <v>0</v>
      </c>
      <c r="J30" s="8">
        <f t="shared" si="13"/>
        <v>-0.56655139425855394</v>
      </c>
      <c r="K30" s="8">
        <f t="shared" si="6"/>
        <v>0</v>
      </c>
      <c r="L30" s="8">
        <f t="shared" si="9"/>
        <v>-0.56655139425855394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3">
      <c r="A31" s="24">
        <f t="shared" si="11"/>
        <v>17</v>
      </c>
      <c r="B31" s="24">
        <v>1</v>
      </c>
      <c r="C31" s="11">
        <f>MergeRuns!A18</f>
        <v>44015.333333333336</v>
      </c>
      <c r="D31" s="13">
        <v>2.640472436640533</v>
      </c>
      <c r="E31" s="14">
        <f t="shared" si="5"/>
        <v>3.1853405617506647</v>
      </c>
      <c r="F31" s="12">
        <v>1.3289466466100781</v>
      </c>
      <c r="G31" s="9">
        <f t="shared" si="7"/>
        <v>0.54486812511013194</v>
      </c>
      <c r="H31" s="9">
        <f t="shared" si="12"/>
        <v>0.96955376995377607</v>
      </c>
      <c r="I31" s="32">
        <f t="shared" si="8"/>
        <v>0</v>
      </c>
      <c r="J31" s="8">
        <f t="shared" si="13"/>
        <v>-0.54486812511013194</v>
      </c>
      <c r="K31" s="8">
        <f t="shared" si="6"/>
        <v>0</v>
      </c>
      <c r="L31" s="8">
        <f t="shared" si="9"/>
        <v>-0.54486812511013194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3">
      <c r="A32" s="24">
        <f t="shared" si="11"/>
        <v>18</v>
      </c>
      <c r="B32" s="24">
        <v>1</v>
      </c>
      <c r="C32" s="11">
        <f>MergeRuns!A19</f>
        <v>44015.354166666664</v>
      </c>
      <c r="D32" s="13">
        <v>2.5999801715074602</v>
      </c>
      <c r="E32" s="14">
        <f t="shared" si="5"/>
        <v>3.235232940067533</v>
      </c>
      <c r="F32" s="12">
        <v>1.5493969964879821</v>
      </c>
      <c r="G32" s="9">
        <f t="shared" si="7"/>
        <v>0.63525276856007262</v>
      </c>
      <c r="H32" s="9">
        <f t="shared" si="12"/>
        <v>1.2871801542338124</v>
      </c>
      <c r="I32" s="32">
        <f t="shared" si="8"/>
        <v>0</v>
      </c>
      <c r="J32" s="8">
        <f t="shared" si="13"/>
        <v>-0.63525276856007262</v>
      </c>
      <c r="K32" s="8">
        <f t="shared" si="6"/>
        <v>0</v>
      </c>
      <c r="L32" s="8">
        <f t="shared" si="9"/>
        <v>-0.63525276856007262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4">
        <f t="shared" si="11"/>
        <v>19</v>
      </c>
      <c r="B33" s="24">
        <v>1</v>
      </c>
      <c r="C33" s="11">
        <f>MergeRuns!A20</f>
        <v>44015.375</v>
      </c>
      <c r="D33" s="13">
        <v>2.4927269877530529</v>
      </c>
      <c r="E33" s="14">
        <f t="shared" si="5"/>
        <v>3.201192818754738</v>
      </c>
      <c r="F33" s="12">
        <v>1.727965441467525</v>
      </c>
      <c r="G33" s="9">
        <f t="shared" si="7"/>
        <v>0.70846583100168514</v>
      </c>
      <c r="H33" s="9">
        <f t="shared" si="12"/>
        <v>1.641413069734655</v>
      </c>
      <c r="I33" s="32">
        <f t="shared" si="8"/>
        <v>0</v>
      </c>
      <c r="J33" s="8">
        <f t="shared" si="13"/>
        <v>-0.70846583100168514</v>
      </c>
      <c r="K33" s="8">
        <f t="shared" si="6"/>
        <v>0</v>
      </c>
      <c r="L33" s="8">
        <f t="shared" si="9"/>
        <v>-0.70846583100168514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1"/>
        <v>20</v>
      </c>
      <c r="B34" s="24">
        <v>1</v>
      </c>
      <c r="C34" s="11">
        <f>MergeRuns!A21</f>
        <v>44015.395833333336</v>
      </c>
      <c r="D34" s="13">
        <v>2.4340329959528866</v>
      </c>
      <c r="E34" s="14">
        <f t="shared" si="5"/>
        <v>3.130579004861596</v>
      </c>
      <c r="F34" s="12">
        <v>1.698892704655389</v>
      </c>
      <c r="G34" s="9">
        <f t="shared" si="7"/>
        <v>0.69654600890870944</v>
      </c>
      <c r="H34" s="9">
        <f t="shared" si="12"/>
        <v>1.9896860741890097</v>
      </c>
      <c r="I34" s="32">
        <f t="shared" si="8"/>
        <v>0</v>
      </c>
      <c r="J34" s="8">
        <f t="shared" si="13"/>
        <v>-0.69654600890870944</v>
      </c>
      <c r="K34" s="8">
        <f t="shared" si="6"/>
        <v>0</v>
      </c>
      <c r="L34" s="8">
        <f t="shared" si="9"/>
        <v>-0.69654600890870944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1"/>
        <v>21</v>
      </c>
      <c r="B35" s="24">
        <v>1</v>
      </c>
      <c r="C35" s="11">
        <f>MergeRuns!A22</f>
        <v>44015.416666666664</v>
      </c>
      <c r="D35" s="13">
        <v>2.4779546392051373</v>
      </c>
      <c r="E35" s="14">
        <f t="shared" si="5"/>
        <v>3.1746547683644066</v>
      </c>
      <c r="F35" s="12">
        <v>1.6992686077055352</v>
      </c>
      <c r="G35" s="9">
        <f t="shared" si="7"/>
        <v>0.69670012915926938</v>
      </c>
      <c r="H35" s="9">
        <f t="shared" si="12"/>
        <v>2.3380361387686444</v>
      </c>
      <c r="I35" s="32">
        <f t="shared" si="8"/>
        <v>0</v>
      </c>
      <c r="J35" s="8">
        <f t="shared" si="13"/>
        <v>-0.69670012915926938</v>
      </c>
      <c r="K35" s="8">
        <f t="shared" si="6"/>
        <v>0</v>
      </c>
      <c r="L35" s="8">
        <f t="shared" si="9"/>
        <v>-0.69670012915926938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1"/>
        <v>22</v>
      </c>
      <c r="B36" s="24">
        <v>1</v>
      </c>
      <c r="C36" s="11">
        <f>MergeRuns!A23</f>
        <v>44015.4375</v>
      </c>
      <c r="D36" s="13">
        <v>2.4493689030036161</v>
      </c>
      <c r="E36" s="14">
        <f t="shared" si="5"/>
        <v>3.136243237468145</v>
      </c>
      <c r="F36" s="12">
        <v>1.6753032547915345</v>
      </c>
      <c r="G36" s="9">
        <f t="shared" si="7"/>
        <v>0.68687433446452917</v>
      </c>
      <c r="H36" s="9">
        <f t="shared" si="12"/>
        <v>2.6814733060009091</v>
      </c>
      <c r="I36" s="32">
        <f t="shared" si="8"/>
        <v>0</v>
      </c>
      <c r="J36" s="8">
        <f t="shared" si="13"/>
        <v>-0.68687433446452917</v>
      </c>
      <c r="K36" s="8">
        <f t="shared" si="6"/>
        <v>0</v>
      </c>
      <c r="L36" s="8">
        <f t="shared" si="9"/>
        <v>-0.68687433446452917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1"/>
        <v>23</v>
      </c>
      <c r="B37" s="24">
        <v>1</v>
      </c>
      <c r="C37" s="11">
        <f>MergeRuns!A24</f>
        <v>44015.458333333336</v>
      </c>
      <c r="D37" s="13">
        <v>2.4392469826536862</v>
      </c>
      <c r="E37" s="14">
        <f t="shared" si="5"/>
        <v>3.1956979186540138</v>
      </c>
      <c r="F37" s="12">
        <v>1.8450022829276285</v>
      </c>
      <c r="G37" s="9">
        <f t="shared" si="7"/>
        <v>0.75645093600032765</v>
      </c>
      <c r="H37" s="9">
        <f t="shared" si="12"/>
        <v>3.059698774001073</v>
      </c>
      <c r="I37" s="32">
        <f t="shared" si="8"/>
        <v>0</v>
      </c>
      <c r="J37" s="8">
        <f t="shared" si="13"/>
        <v>-0.75645093600032765</v>
      </c>
      <c r="K37" s="8">
        <f>IF(A37&lt;&gt;31,0,-2*((6-H36+((J37*0.5)))))</f>
        <v>0</v>
      </c>
      <c r="L37" s="8">
        <f t="shared" si="9"/>
        <v>-0.75645093600032765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1"/>
        <v>24</v>
      </c>
      <c r="B38" s="24">
        <v>1</v>
      </c>
      <c r="C38" s="11">
        <f>MergeRuns!A25</f>
        <v>44015.479166666664</v>
      </c>
      <c r="D38" s="13">
        <v>2.4115488634028894</v>
      </c>
      <c r="E38" s="14">
        <f t="shared" si="5"/>
        <v>3.2064982053676458</v>
      </c>
      <c r="F38" s="12">
        <v>1.9389008340603819</v>
      </c>
      <c r="G38" s="9">
        <f t="shared" si="7"/>
        <v>0.79494934196475653</v>
      </c>
      <c r="H38" s="9">
        <f t="shared" si="12"/>
        <v>3.4571734449834515</v>
      </c>
      <c r="I38" s="32">
        <f t="shared" si="8"/>
        <v>0</v>
      </c>
      <c r="J38" s="8">
        <f t="shared" si="13"/>
        <v>-0.79494934196475653</v>
      </c>
      <c r="K38" s="8">
        <f t="shared" si="6"/>
        <v>0</v>
      </c>
      <c r="L38" s="8">
        <f t="shared" si="9"/>
        <v>-0.79494934196475653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1"/>
        <v>25</v>
      </c>
      <c r="B39" s="24">
        <v>1</v>
      </c>
      <c r="C39" s="11">
        <f>MergeRuns!A26</f>
        <v>44015.5</v>
      </c>
      <c r="D39" s="13">
        <v>2.2785121203862779</v>
      </c>
      <c r="E39" s="14">
        <f t="shared" si="5"/>
        <v>3.1163810481532841</v>
      </c>
      <c r="F39" s="12">
        <v>2.0435827506512343</v>
      </c>
      <c r="G39" s="9">
        <f t="shared" si="7"/>
        <v>0.83786892776700606</v>
      </c>
      <c r="H39" s="9">
        <f t="shared" si="12"/>
        <v>3.8761079088669543</v>
      </c>
      <c r="I39" s="32">
        <f t="shared" si="8"/>
        <v>0</v>
      </c>
      <c r="J39" s="8">
        <f t="shared" si="13"/>
        <v>-0.83786892776700606</v>
      </c>
      <c r="K39" s="8">
        <f t="shared" si="6"/>
        <v>0</v>
      </c>
      <c r="L39" s="8">
        <f t="shared" si="9"/>
        <v>-0.83786892776700606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1"/>
        <v>26</v>
      </c>
      <c r="B40" s="24">
        <v>1</v>
      </c>
      <c r="C40" s="11">
        <f>MergeRuns!A27</f>
        <v>44015.520833333336</v>
      </c>
      <c r="D40" s="13">
        <v>2.2211439874701266</v>
      </c>
      <c r="E40" s="14">
        <f t="shared" si="5"/>
        <v>3.0591147044432248</v>
      </c>
      <c r="F40" s="12">
        <v>2.0438310170075571</v>
      </c>
      <c r="G40" s="9">
        <f t="shared" si="7"/>
        <v>0.83797071697309833</v>
      </c>
      <c r="H40" s="9">
        <f t="shared" si="12"/>
        <v>4.2950932673535034</v>
      </c>
      <c r="I40" s="32">
        <f t="shared" si="8"/>
        <v>0</v>
      </c>
      <c r="J40" s="8">
        <f t="shared" si="13"/>
        <v>-0.83797071697309833</v>
      </c>
      <c r="K40" s="8">
        <f t="shared" si="6"/>
        <v>0</v>
      </c>
      <c r="L40" s="8">
        <f t="shared" si="9"/>
        <v>-0.83797071697309833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1"/>
        <v>27</v>
      </c>
      <c r="B41" s="24">
        <v>1</v>
      </c>
      <c r="C41" s="11">
        <f>MergeRuns!A28</f>
        <v>44015.541666666664</v>
      </c>
      <c r="D41" s="13">
        <v>2.1539993990763007</v>
      </c>
      <c r="E41" s="14">
        <f t="shared" si="5"/>
        <v>2.9992328243455399</v>
      </c>
      <c r="F41" s="12">
        <v>2.0615449396810712</v>
      </c>
      <c r="G41" s="9">
        <f t="shared" si="7"/>
        <v>0.84523342526923917</v>
      </c>
      <c r="H41" s="9">
        <f t="shared" si="12"/>
        <v>4.7177099799881228</v>
      </c>
      <c r="I41" s="32">
        <f t="shared" si="8"/>
        <v>0</v>
      </c>
      <c r="J41" s="8">
        <f t="shared" si="13"/>
        <v>-0.84523342526923917</v>
      </c>
      <c r="K41" s="8">
        <f t="shared" si="6"/>
        <v>0</v>
      </c>
      <c r="L41" s="8">
        <f t="shared" si="9"/>
        <v>-0.84523342526923917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1"/>
        <v>28</v>
      </c>
      <c r="B42" s="24">
        <v>1</v>
      </c>
      <c r="C42" s="11">
        <f>MergeRuns!A29</f>
        <v>44015.5625</v>
      </c>
      <c r="D42" s="13">
        <v>2.1432551477621966</v>
      </c>
      <c r="E42" s="14">
        <f t="shared" si="5"/>
        <v>2.9885261158257368</v>
      </c>
      <c r="F42" s="12">
        <v>2.0616365074720497</v>
      </c>
      <c r="G42" s="9">
        <f t="shared" si="7"/>
        <v>0.8452709680635403</v>
      </c>
      <c r="H42" s="9">
        <f t="shared" si="12"/>
        <v>5.1403454640198927</v>
      </c>
      <c r="I42" s="32">
        <f t="shared" si="8"/>
        <v>0</v>
      </c>
      <c r="J42" s="8">
        <f t="shared" si="13"/>
        <v>-0.8452709680635403</v>
      </c>
      <c r="K42" s="8">
        <f t="shared" si="6"/>
        <v>0</v>
      </c>
      <c r="L42" s="8">
        <f t="shared" si="9"/>
        <v>-0.8452709680635403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1"/>
        <v>29</v>
      </c>
      <c r="B43" s="24">
        <v>1</v>
      </c>
      <c r="C43" s="11">
        <f>MergeRuns!A30</f>
        <v>44015.583333333336</v>
      </c>
      <c r="D43" s="13">
        <v>2.1869659171923024</v>
      </c>
      <c r="E43" s="14">
        <f t="shared" si="5"/>
        <v>3.0068579355769849</v>
      </c>
      <c r="F43" s="12">
        <v>1.9997366302065429</v>
      </c>
      <c r="G43" s="9">
        <f t="shared" si="7"/>
        <v>0.81989201838468251</v>
      </c>
      <c r="H43" s="9">
        <f t="shared" si="12"/>
        <v>5.5502914732122335</v>
      </c>
      <c r="I43" s="32">
        <f t="shared" si="8"/>
        <v>0</v>
      </c>
      <c r="J43" s="8">
        <f t="shared" si="13"/>
        <v>-0.81989201838468251</v>
      </c>
      <c r="K43" s="8">
        <f t="shared" si="6"/>
        <v>0</v>
      </c>
      <c r="L43" s="8">
        <f t="shared" si="9"/>
        <v>-0.81989201838468251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1"/>
        <v>30</v>
      </c>
      <c r="B44" s="25">
        <v>1</v>
      </c>
      <c r="C44" s="11">
        <f>MergeRuns!A31</f>
        <v>44015.604166666664</v>
      </c>
      <c r="D44" s="13">
        <v>2.3051864145357976</v>
      </c>
      <c r="E44" s="18">
        <f t="shared" si="5"/>
        <v>3.0766602487095214</v>
      </c>
      <c r="F44" s="12">
        <v>1.8816434979846921</v>
      </c>
      <c r="G44" s="9">
        <f t="shared" si="7"/>
        <v>0.77147383417372373</v>
      </c>
      <c r="H44" s="9">
        <f t="shared" si="12"/>
        <v>5.9360283902990956</v>
      </c>
      <c r="I44" s="32">
        <f t="shared" si="8"/>
        <v>0</v>
      </c>
      <c r="J44" s="8">
        <f t="shared" si="13"/>
        <v>-0.77147383417372373</v>
      </c>
      <c r="K44" s="8">
        <f t="shared" si="6"/>
        <v>0</v>
      </c>
      <c r="L44" s="29">
        <f t="shared" si="9"/>
        <v>-0.77147383417372373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38" customFormat="1" x14ac:dyDescent="0.3">
      <c r="A45" s="127">
        <f t="shared" si="11"/>
        <v>31</v>
      </c>
      <c r="B45" s="127">
        <v>1</v>
      </c>
      <c r="C45" s="128">
        <f>MergeRuns!A32</f>
        <v>44015.625</v>
      </c>
      <c r="D45" s="129">
        <v>2.7210408623667011</v>
      </c>
      <c r="E45" s="130">
        <f t="shared" si="5"/>
        <v>2.8489840817685099</v>
      </c>
      <c r="F45" s="131">
        <v>0.89370479363748478</v>
      </c>
      <c r="G45" s="132">
        <f t="shared" si="7"/>
        <v>0.12794321940180886</v>
      </c>
      <c r="H45" s="132">
        <f t="shared" si="12"/>
        <v>6</v>
      </c>
      <c r="I45" s="133">
        <f t="shared" si="8"/>
        <v>0</v>
      </c>
      <c r="J45" s="134">
        <f t="shared" si="13"/>
        <v>-0.12794321940180886</v>
      </c>
      <c r="K45" s="134">
        <f t="shared" si="6"/>
        <v>0</v>
      </c>
      <c r="L45" s="134">
        <f t="shared" si="9"/>
        <v>-0.12794321940180886</v>
      </c>
      <c r="M45" s="134">
        <f t="shared" si="10"/>
        <v>0</v>
      </c>
      <c r="N45" s="135">
        <v>-2.5</v>
      </c>
      <c r="O45" s="135">
        <v>0</v>
      </c>
      <c r="P45" s="136"/>
      <c r="Q45" s="136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spans="1:28" s="30" customFormat="1" x14ac:dyDescent="0.3">
      <c r="A46" s="59">
        <f>A45+1</f>
        <v>32</v>
      </c>
      <c r="B46" s="59">
        <v>1</v>
      </c>
      <c r="C46" s="60">
        <f>MergeRuns!A33</f>
        <v>44015.645833333336</v>
      </c>
      <c r="D46" s="122">
        <v>2.907541915143411</v>
      </c>
      <c r="E46" s="61">
        <f t="shared" si="5"/>
        <v>1.8371882390233649</v>
      </c>
      <c r="F46" s="62">
        <v>0.83884867245687433</v>
      </c>
      <c r="G46" s="63">
        <f t="shared" si="7"/>
        <v>-1.0703536761200461</v>
      </c>
      <c r="H46" s="63">
        <f t="shared" si="12"/>
        <v>5.464823161939977</v>
      </c>
      <c r="I46" s="65">
        <f>MAX(0,MIN(O46,H45*2,(D46*(1+VLOOKUP(B46,$B$2:$R$9,17,FALSE))-VLOOKUP(B46,$B$2:$D$9,3,FALSE))))</f>
        <v>1.0703536761200461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67">
        <f t="shared" si="11"/>
        <v>33</v>
      </c>
      <c r="B47" s="67">
        <v>1</v>
      </c>
      <c r="C47" s="68">
        <f>MergeRuns!A34</f>
        <v>44015.666666666664</v>
      </c>
      <c r="D47" s="121">
        <v>2.9623644479754994</v>
      </c>
      <c r="E47" s="69">
        <f t="shared" si="5"/>
        <v>1.8338988870534396</v>
      </c>
      <c r="F47" s="70">
        <v>0.49536433261385182</v>
      </c>
      <c r="G47" s="71">
        <f t="shared" si="7"/>
        <v>-1.1284655609220597</v>
      </c>
      <c r="H47" s="71">
        <f t="shared" si="12"/>
        <v>4.9005903814789473</v>
      </c>
      <c r="I47" s="64">
        <f t="shared" ref="I47:I110" si="15">MAX(0,MIN(O47,H46*2,(D47*(1+VLOOKUP(B47,$B$2:$R$9,17,FALSE))-VLOOKUP(B47,$B$2:$D$9,3,FALSE))))</f>
        <v>1.1284655609220597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67">
        <f t="shared" si="11"/>
        <v>34</v>
      </c>
      <c r="B48" s="67">
        <v>1</v>
      </c>
      <c r="C48" s="68">
        <f>MergeRuns!A35</f>
        <v>44015.6875</v>
      </c>
      <c r="D48" s="121">
        <v>3.1136827450526212</v>
      </c>
      <c r="E48" s="69">
        <f t="shared" si="5"/>
        <v>1.8248197892288123</v>
      </c>
      <c r="F48" s="70">
        <v>0.47515872853158136</v>
      </c>
      <c r="G48" s="71">
        <f t="shared" si="7"/>
        <v>-1.2888629558238089</v>
      </c>
      <c r="H48" s="71">
        <f t="shared" si="12"/>
        <v>4.2561589035670426</v>
      </c>
      <c r="I48" s="64">
        <f t="shared" si="15"/>
        <v>1.2888629558238089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67">
        <f t="shared" si="11"/>
        <v>35</v>
      </c>
      <c r="B49" s="67">
        <v>1</v>
      </c>
      <c r="C49" s="68">
        <f>MergeRuns!A36</f>
        <v>44015.708333333336</v>
      </c>
      <c r="D49" s="121">
        <v>3.1327397694988486</v>
      </c>
      <c r="E49" s="69">
        <f t="shared" si="5"/>
        <v>1.8236763677620385</v>
      </c>
      <c r="F49" s="70">
        <v>0.33191000853563885</v>
      </c>
      <c r="G49" s="71">
        <f t="shared" si="7"/>
        <v>-1.3090634017368101</v>
      </c>
      <c r="H49" s="71">
        <f t="shared" si="12"/>
        <v>3.6016272026986376</v>
      </c>
      <c r="I49" s="64">
        <f t="shared" si="15"/>
        <v>1.3090634017368101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67">
        <f t="shared" si="11"/>
        <v>36</v>
      </c>
      <c r="B50" s="67">
        <v>1</v>
      </c>
      <c r="C50" s="68">
        <f>MergeRuns!A37</f>
        <v>44015.729166666664</v>
      </c>
      <c r="D50" s="121">
        <v>3.1076530120809149</v>
      </c>
      <c r="E50" s="69">
        <f t="shared" si="5"/>
        <v>1.8251815732071144</v>
      </c>
      <c r="F50" s="70">
        <v>0.18623338180185584</v>
      </c>
      <c r="G50" s="71">
        <f t="shared" si="7"/>
        <v>-1.2824714388738006</v>
      </c>
      <c r="H50" s="71">
        <f t="shared" si="12"/>
        <v>2.9603914832617373</v>
      </c>
      <c r="I50" s="64">
        <f t="shared" si="15"/>
        <v>1.2824714388738006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67">
        <f t="shared" si="11"/>
        <v>37</v>
      </c>
      <c r="B51" s="67">
        <v>1</v>
      </c>
      <c r="C51" s="68">
        <f>MergeRuns!A38</f>
        <v>44015.75</v>
      </c>
      <c r="D51" s="121">
        <v>3.0083988526076864</v>
      </c>
      <c r="E51" s="69">
        <f t="shared" si="5"/>
        <v>1.8311368227755085</v>
      </c>
      <c r="F51" s="70">
        <v>0.16399413750497394</v>
      </c>
      <c r="G51" s="71">
        <f t="shared" si="7"/>
        <v>-1.1772620298321779</v>
      </c>
      <c r="H51" s="71">
        <f t="shared" si="12"/>
        <v>2.3717604683456486</v>
      </c>
      <c r="I51" s="64">
        <f t="shared" si="15"/>
        <v>1.1772620298321779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67">
        <f t="shared" si="11"/>
        <v>38</v>
      </c>
      <c r="B52" s="67">
        <v>1</v>
      </c>
      <c r="C52" s="68">
        <f>MergeRuns!A39</f>
        <v>44015.770833333336</v>
      </c>
      <c r="D52" s="121">
        <v>2.969800552857917</v>
      </c>
      <c r="E52" s="69">
        <f t="shared" si="5"/>
        <v>1.8334527207604943</v>
      </c>
      <c r="F52" s="70">
        <v>7.6115706705448594E-2</v>
      </c>
      <c r="G52" s="71">
        <f t="shared" si="7"/>
        <v>-1.1363478320974227</v>
      </c>
      <c r="H52" s="71">
        <f t="shared" si="12"/>
        <v>1.8035865522969372</v>
      </c>
      <c r="I52" s="64">
        <f t="shared" si="15"/>
        <v>1.1363478320974227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67">
        <f t="shared" si="11"/>
        <v>39</v>
      </c>
      <c r="B53" s="67">
        <v>1</v>
      </c>
      <c r="C53" s="68">
        <f>MergeRuns!A40</f>
        <v>44015.791666666664</v>
      </c>
      <c r="D53" s="121">
        <v>2.8989983854328392</v>
      </c>
      <c r="E53" s="69">
        <f t="shared" si="5"/>
        <v>1.8377008508059993</v>
      </c>
      <c r="F53" s="70">
        <v>3.5738313843793321E-2</v>
      </c>
      <c r="G53" s="71">
        <f t="shared" si="7"/>
        <v>-1.0612975346268398</v>
      </c>
      <c r="H53" s="71">
        <f t="shared" si="12"/>
        <v>1.2729377849835173</v>
      </c>
      <c r="I53" s="64">
        <f t="shared" si="15"/>
        <v>1.0612975346268398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67">
        <f t="shared" si="11"/>
        <v>40</v>
      </c>
      <c r="B54" s="67">
        <v>1</v>
      </c>
      <c r="C54" s="68">
        <f>MergeRuns!A41</f>
        <v>44015.8125</v>
      </c>
      <c r="D54" s="121">
        <v>2.8261178799856301</v>
      </c>
      <c r="E54" s="69">
        <f t="shared" si="5"/>
        <v>1.8420736811328315</v>
      </c>
      <c r="F54" s="70">
        <v>2.560787933184662E-2</v>
      </c>
      <c r="G54" s="71">
        <f t="shared" si="7"/>
        <v>-0.98404419885279859</v>
      </c>
      <c r="H54" s="71">
        <f t="shared" si="12"/>
        <v>0.78091568555711799</v>
      </c>
      <c r="I54" s="64">
        <f t="shared" si="15"/>
        <v>0.98404419885279859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67">
        <f t="shared" si="11"/>
        <v>41</v>
      </c>
      <c r="B55" s="67">
        <v>1</v>
      </c>
      <c r="C55" s="68">
        <f>MergeRuns!A42</f>
        <v>44015.833333333336</v>
      </c>
      <c r="D55" s="121">
        <v>2.6728434738670468</v>
      </c>
      <c r="E55" s="69">
        <f t="shared" si="5"/>
        <v>1.8512701454999467</v>
      </c>
      <c r="F55" s="70">
        <v>0</v>
      </c>
      <c r="G55" s="71">
        <f t="shared" si="7"/>
        <v>-0.82157332836710006</v>
      </c>
      <c r="H55" s="71">
        <f t="shared" si="12"/>
        <v>0.37012902137356796</v>
      </c>
      <c r="I55" s="64">
        <f t="shared" si="15"/>
        <v>0.82157332836710006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47" customFormat="1" x14ac:dyDescent="0.3">
      <c r="A56" s="139">
        <f t="shared" si="11"/>
        <v>42</v>
      </c>
      <c r="B56" s="139">
        <v>1</v>
      </c>
      <c r="C56" s="140">
        <f>MergeRuns!A43</f>
        <v>44015.854166666664</v>
      </c>
      <c r="D56" s="141">
        <v>2.5961309402633042</v>
      </c>
      <c r="E56" s="142">
        <f t="shared" si="5"/>
        <v>1.8558728975161713</v>
      </c>
      <c r="F56" s="143">
        <v>0</v>
      </c>
      <c r="G56" s="144">
        <f t="shared" si="7"/>
        <v>-0.74025804274713281</v>
      </c>
      <c r="H56" s="144">
        <f t="shared" si="12"/>
        <v>1.5543122344752192E-15</v>
      </c>
      <c r="I56" s="145">
        <f t="shared" si="15"/>
        <v>0.74025804274713281</v>
      </c>
      <c r="J56" s="145">
        <f t="shared" si="13"/>
        <v>0</v>
      </c>
      <c r="K56" s="145">
        <f t="shared" si="6"/>
        <v>0</v>
      </c>
      <c r="L56" s="145">
        <f t="shared" si="14"/>
        <v>0</v>
      </c>
      <c r="M56" s="145">
        <f t="shared" si="10"/>
        <v>0</v>
      </c>
      <c r="N56" s="146">
        <v>0</v>
      </c>
      <c r="O56" s="146">
        <v>2.5</v>
      </c>
      <c r="P56" s="136"/>
      <c r="Q56" s="136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</row>
    <row r="57" spans="1:28" x14ac:dyDescent="0.3">
      <c r="A57" s="26">
        <f t="shared" si="11"/>
        <v>43</v>
      </c>
      <c r="B57" s="26">
        <v>1</v>
      </c>
      <c r="C57" s="21">
        <f>MergeRuns!A44</f>
        <v>44015.875</v>
      </c>
      <c r="D57" s="119">
        <v>2.4646495159594486</v>
      </c>
      <c r="E57" s="22">
        <f t="shared" si="5"/>
        <v>2.4646495159594486</v>
      </c>
      <c r="F57" s="27">
        <v>0</v>
      </c>
      <c r="G57" s="42">
        <f t="shared" si="7"/>
        <v>0</v>
      </c>
      <c r="H57" s="42">
        <f t="shared" si="12"/>
        <v>1.5543122344752192E-15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1"/>
        <v>44</v>
      </c>
      <c r="B58" s="24">
        <v>1</v>
      </c>
      <c r="C58" s="11">
        <f>MergeRuns!A45</f>
        <v>44015.895833333336</v>
      </c>
      <c r="D58" s="13">
        <v>2.2357761685611828</v>
      </c>
      <c r="E58" s="14">
        <f t="shared" si="5"/>
        <v>2.2357761685611828</v>
      </c>
      <c r="F58" s="12">
        <v>0</v>
      </c>
      <c r="G58" s="9">
        <f t="shared" si="7"/>
        <v>0</v>
      </c>
      <c r="H58" s="9">
        <f t="shared" si="12"/>
        <v>1.5543122344752192E-15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1"/>
        <v>45</v>
      </c>
      <c r="B59" s="24">
        <v>1</v>
      </c>
      <c r="C59" s="11">
        <f>MergeRuns!A46</f>
        <v>44015.916666666664</v>
      </c>
      <c r="D59" s="13">
        <v>2.0019850436345261</v>
      </c>
      <c r="E59" s="14">
        <f t="shared" si="5"/>
        <v>2.0019850436345261</v>
      </c>
      <c r="F59" s="12">
        <v>0</v>
      </c>
      <c r="G59" s="9">
        <f t="shared" si="7"/>
        <v>0</v>
      </c>
      <c r="H59" s="9">
        <f t="shared" si="12"/>
        <v>1.5543122344752192E-15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1"/>
        <v>46</v>
      </c>
      <c r="B60" s="24">
        <v>1</v>
      </c>
      <c r="C60" s="11">
        <f>MergeRuns!A47</f>
        <v>44015.9375</v>
      </c>
      <c r="D60" s="13">
        <v>1.7989712235544042</v>
      </c>
      <c r="E60" s="14">
        <f t="shared" si="5"/>
        <v>1.7989712235544042</v>
      </c>
      <c r="F60" s="12">
        <v>0</v>
      </c>
      <c r="G60" s="9">
        <f t="shared" si="7"/>
        <v>0</v>
      </c>
      <c r="H60" s="9">
        <f t="shared" si="12"/>
        <v>1.5543122344752192E-15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1"/>
        <v>47</v>
      </c>
      <c r="B61" s="25">
        <v>1</v>
      </c>
      <c r="C61" s="11">
        <f>MergeRuns!A48</f>
        <v>44015.958333333336</v>
      </c>
      <c r="D61" s="13">
        <v>1.7052820110856557</v>
      </c>
      <c r="E61" s="18">
        <f t="shared" si="5"/>
        <v>1.7052820110856557</v>
      </c>
      <c r="F61" s="12">
        <v>0</v>
      </c>
      <c r="G61" s="9">
        <f t="shared" si="7"/>
        <v>0</v>
      </c>
      <c r="H61" s="9">
        <f t="shared" si="12"/>
        <v>1.5543122344752192E-15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02" customFormat="1" ht="15" thickBot="1" x14ac:dyDescent="0.35">
      <c r="A62" s="91">
        <f t="shared" si="11"/>
        <v>48</v>
      </c>
      <c r="B62" s="91">
        <v>1</v>
      </c>
      <c r="C62" s="92">
        <f>MergeRuns!A49</f>
        <v>44015.979166666664</v>
      </c>
      <c r="D62" s="93">
        <v>1.602128674999749</v>
      </c>
      <c r="E62" s="94">
        <f t="shared" si="5"/>
        <v>1.602128674999749</v>
      </c>
      <c r="F62" s="95">
        <v>0</v>
      </c>
      <c r="G62" s="96">
        <f t="shared" si="7"/>
        <v>0</v>
      </c>
      <c r="H62" s="96">
        <f t="shared" si="12"/>
        <v>1.5543122344752192E-15</v>
      </c>
      <c r="I62" s="97">
        <f t="shared" si="15"/>
        <v>0</v>
      </c>
      <c r="J62" s="98">
        <f t="shared" si="13"/>
        <v>0</v>
      </c>
      <c r="K62" s="98">
        <f t="shared" si="6"/>
        <v>0</v>
      </c>
      <c r="L62" s="98">
        <f t="shared" si="14"/>
        <v>0</v>
      </c>
      <c r="M62" s="98">
        <f t="shared" si="10"/>
        <v>0</v>
      </c>
      <c r="N62" s="99">
        <v>0</v>
      </c>
      <c r="O62" s="99">
        <v>0</v>
      </c>
      <c r="P62" s="100"/>
      <c r="Q62" s="100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s="161" customFormat="1" x14ac:dyDescent="0.3">
      <c r="A63" s="152">
        <v>1</v>
      </c>
      <c r="B63" s="152">
        <v>2</v>
      </c>
      <c r="C63" s="153">
        <f>MergeRuns!A50</f>
        <v>44016</v>
      </c>
      <c r="D63" s="154">
        <v>1.6038174417873345</v>
      </c>
      <c r="E63" s="155">
        <f t="shared" si="5"/>
        <v>1.6038174417873345</v>
      </c>
      <c r="F63" s="156">
        <v>0</v>
      </c>
      <c r="G63" s="157">
        <f t="shared" si="7"/>
        <v>0</v>
      </c>
      <c r="H63" s="157">
        <f t="shared" si="12"/>
        <v>1.5543122344752192E-15</v>
      </c>
      <c r="I63" s="158">
        <f t="shared" si="15"/>
        <v>0</v>
      </c>
      <c r="J63" s="158">
        <f t="shared" si="13"/>
        <v>0</v>
      </c>
      <c r="K63" s="158">
        <f t="shared" si="6"/>
        <v>0</v>
      </c>
      <c r="L63" s="158">
        <f t="shared" ref="L63:L93" si="16">MIN(J63,F63)</f>
        <v>0</v>
      </c>
      <c r="M63" s="158">
        <f>J63-L63</f>
        <v>0</v>
      </c>
      <c r="N63" s="159">
        <v>-2.5</v>
      </c>
      <c r="O63" s="159">
        <v>0</v>
      </c>
      <c r="P63" s="160"/>
      <c r="Q63" s="160"/>
    </row>
    <row r="64" spans="1:28" x14ac:dyDescent="0.3">
      <c r="A64" s="24">
        <f>A63+1</f>
        <v>2</v>
      </c>
      <c r="B64" s="24">
        <v>2</v>
      </c>
      <c r="C64" s="11">
        <f>MergeRuns!A51</f>
        <v>44016.020833333336</v>
      </c>
      <c r="D64" s="13">
        <v>1.5379011348683542</v>
      </c>
      <c r="E64" s="14">
        <f t="shared" si="5"/>
        <v>1.5379011348683542</v>
      </c>
      <c r="F64" s="12">
        <v>0</v>
      </c>
      <c r="G64" s="9">
        <f t="shared" si="7"/>
        <v>0</v>
      </c>
      <c r="H64" s="9">
        <f t="shared" si="12"/>
        <v>1.5543122344752192E-15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8">A64+1</f>
        <v>3</v>
      </c>
      <c r="B65" s="24">
        <v>2</v>
      </c>
      <c r="C65" s="11">
        <f>MergeRuns!A52</f>
        <v>44016.041666666664</v>
      </c>
      <c r="D65" s="13">
        <v>1.4687402063542381</v>
      </c>
      <c r="E65" s="14">
        <f t="shared" si="5"/>
        <v>1.4687402063542381</v>
      </c>
      <c r="F65" s="12">
        <v>0</v>
      </c>
      <c r="G65" s="9">
        <f t="shared" si="7"/>
        <v>0</v>
      </c>
      <c r="H65" s="9">
        <f t="shared" si="12"/>
        <v>1.5543122344752192E-15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8"/>
        <v>4</v>
      </c>
      <c r="B66" s="24">
        <v>2</v>
      </c>
      <c r="C66" s="11">
        <f>MergeRuns!A53</f>
        <v>44016.0625</v>
      </c>
      <c r="D66" s="13">
        <v>1.4155160382360932</v>
      </c>
      <c r="E66" s="14">
        <f t="shared" si="5"/>
        <v>1.4155160382360932</v>
      </c>
      <c r="F66" s="12">
        <v>0</v>
      </c>
      <c r="G66" s="9">
        <f t="shared" si="7"/>
        <v>0</v>
      </c>
      <c r="H66" s="9">
        <f t="shared" si="12"/>
        <v>1.5543122344752192E-15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8"/>
        <v>5</v>
      </c>
      <c r="B67" s="24">
        <v>2</v>
      </c>
      <c r="C67" s="11">
        <f>MergeRuns!A54</f>
        <v>44016.083333333336</v>
      </c>
      <c r="D67" s="13">
        <v>1.4047308221657151</v>
      </c>
      <c r="E67" s="14">
        <f t="shared" si="5"/>
        <v>1.4047308221657151</v>
      </c>
      <c r="F67" s="12">
        <v>0</v>
      </c>
      <c r="G67" s="9">
        <f t="shared" si="7"/>
        <v>0</v>
      </c>
      <c r="H67" s="9">
        <f t="shared" si="12"/>
        <v>1.5543122344752192E-15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8"/>
        <v>6</v>
      </c>
      <c r="B68" s="24">
        <v>2</v>
      </c>
      <c r="C68" s="11">
        <f>MergeRuns!A55</f>
        <v>44016.104166666664</v>
      </c>
      <c r="D68" s="13">
        <v>1.3738640648926772</v>
      </c>
      <c r="E68" s="14">
        <f t="shared" si="5"/>
        <v>1.3738640648926772</v>
      </c>
      <c r="F68" s="12">
        <v>0</v>
      </c>
      <c r="G68" s="9">
        <f t="shared" si="7"/>
        <v>0</v>
      </c>
      <c r="H68" s="9">
        <f t="shared" si="12"/>
        <v>1.5543122344752192E-15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8"/>
        <v>7</v>
      </c>
      <c r="B69" s="24">
        <v>2</v>
      </c>
      <c r="C69" s="11">
        <f>MergeRuns!A56</f>
        <v>44016.125</v>
      </c>
      <c r="D69" s="13">
        <v>1.374151689305303</v>
      </c>
      <c r="E69" s="14">
        <f t="shared" si="5"/>
        <v>1.374151689305303</v>
      </c>
      <c r="F69" s="12">
        <v>0</v>
      </c>
      <c r="G69" s="9">
        <f t="shared" si="7"/>
        <v>0</v>
      </c>
      <c r="H69" s="9">
        <f t="shared" si="12"/>
        <v>1.5543122344752192E-15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8"/>
        <v>8</v>
      </c>
      <c r="B70" s="24">
        <v>2</v>
      </c>
      <c r="C70" s="11">
        <f>MergeRuns!A57</f>
        <v>44016.145833333336</v>
      </c>
      <c r="D70" s="13">
        <v>1.3574081026609348</v>
      </c>
      <c r="E70" s="14">
        <f t="shared" si="5"/>
        <v>1.3574081026609348</v>
      </c>
      <c r="F70" s="12">
        <v>0</v>
      </c>
      <c r="G70" s="9">
        <f t="shared" si="7"/>
        <v>0</v>
      </c>
      <c r="H70" s="9">
        <f t="shared" si="12"/>
        <v>1.5543122344752192E-15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8"/>
        <v>9</v>
      </c>
      <c r="B71" s="24">
        <v>2</v>
      </c>
      <c r="C71" s="11">
        <f>MergeRuns!A58</f>
        <v>44016.166666666664</v>
      </c>
      <c r="D71" s="13">
        <v>1.3796475222873315</v>
      </c>
      <c r="E71" s="14">
        <f t="shared" si="5"/>
        <v>1.3796475222873315</v>
      </c>
      <c r="F71" s="12">
        <v>0</v>
      </c>
      <c r="G71" s="9">
        <f t="shared" si="7"/>
        <v>0</v>
      </c>
      <c r="H71" s="9">
        <f t="shared" si="12"/>
        <v>1.5543122344752192E-15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8"/>
        <v>10</v>
      </c>
      <c r="B72" s="24">
        <v>2</v>
      </c>
      <c r="C72" s="11">
        <f>MergeRuns!A59</f>
        <v>44016.1875</v>
      </c>
      <c r="D72" s="13">
        <v>1.4628066490691074</v>
      </c>
      <c r="E72" s="14">
        <f t="shared" si="5"/>
        <v>1.4628066490691074</v>
      </c>
      <c r="F72" s="12">
        <v>0</v>
      </c>
      <c r="G72" s="9">
        <f t="shared" si="7"/>
        <v>0</v>
      </c>
      <c r="H72" s="9">
        <f t="shared" si="12"/>
        <v>1.5543122344752192E-15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8"/>
        <v>11</v>
      </c>
      <c r="B73" s="24">
        <v>2</v>
      </c>
      <c r="C73" s="11">
        <f>MergeRuns!A60</f>
        <v>44016.208333333336</v>
      </c>
      <c r="D73" s="13">
        <v>1.6244230030260325</v>
      </c>
      <c r="E73" s="14">
        <f t="shared" si="5"/>
        <v>1.6244230030260325</v>
      </c>
      <c r="F73" s="12">
        <v>4.5643473637832277E-2</v>
      </c>
      <c r="G73" s="9">
        <f t="shared" si="7"/>
        <v>0</v>
      </c>
      <c r="H73" s="9">
        <f t="shared" si="12"/>
        <v>1.5543122344752192E-15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8"/>
        <v>12</v>
      </c>
      <c r="B74" s="24">
        <v>2</v>
      </c>
      <c r="C74" s="11">
        <f>MergeRuns!A61</f>
        <v>44016.229166666664</v>
      </c>
      <c r="D74" s="13">
        <v>1.7321107494174601</v>
      </c>
      <c r="E74" s="14">
        <f t="shared" si="5"/>
        <v>1.7321107494174601</v>
      </c>
      <c r="F74" s="12">
        <v>4.5643473637832277E-2</v>
      </c>
      <c r="G74" s="9">
        <f t="shared" si="7"/>
        <v>0</v>
      </c>
      <c r="H74" s="9">
        <f t="shared" si="12"/>
        <v>1.5543122344752192E-15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8"/>
        <v>13</v>
      </c>
      <c r="B75" s="24">
        <v>2</v>
      </c>
      <c r="C75" s="11">
        <f>MergeRuns!A62</f>
        <v>44016.25</v>
      </c>
      <c r="D75" s="13">
        <v>2.0019839552460512</v>
      </c>
      <c r="E75" s="14">
        <f t="shared" si="5"/>
        <v>2.1000609544728128</v>
      </c>
      <c r="F75" s="12">
        <v>0.20432708172242048</v>
      </c>
      <c r="G75" s="9">
        <f t="shared" si="7"/>
        <v>9.807699922676183E-2</v>
      </c>
      <c r="H75" s="9">
        <f t="shared" si="12"/>
        <v>4.9038499613382469E-2</v>
      </c>
      <c r="I75" s="32">
        <f t="shared" si="15"/>
        <v>0</v>
      </c>
      <c r="J75" s="8">
        <f t="shared" si="13"/>
        <v>-9.807699922676183E-2</v>
      </c>
      <c r="K75" s="8">
        <f t="shared" si="6"/>
        <v>0</v>
      </c>
      <c r="L75" s="8">
        <f t="shared" si="16"/>
        <v>-9.807699922676183E-2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8"/>
        <v>14</v>
      </c>
      <c r="B76" s="24">
        <v>2</v>
      </c>
      <c r="C76" s="11">
        <f>MergeRuns!A63</f>
        <v>44016.270833333336</v>
      </c>
      <c r="D76" s="13">
        <v>2.2326374488020599</v>
      </c>
      <c r="E76" s="14">
        <f t="shared" si="5"/>
        <v>2.4442866386225135</v>
      </c>
      <c r="F76" s="12">
        <v>0.44093581212594513</v>
      </c>
      <c r="G76" s="9">
        <f t="shared" si="7"/>
        <v>0.21164918982045366</v>
      </c>
      <c r="H76" s="9">
        <f t="shared" si="12"/>
        <v>0.1548630945236093</v>
      </c>
      <c r="I76" s="32">
        <f t="shared" si="15"/>
        <v>0</v>
      </c>
      <c r="J76" s="8">
        <f t="shared" si="13"/>
        <v>-0.21164918982045366</v>
      </c>
      <c r="K76" s="8">
        <f t="shared" si="6"/>
        <v>0</v>
      </c>
      <c r="L76" s="8">
        <f t="shared" si="16"/>
        <v>-0.21164918982045366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8"/>
        <v>15</v>
      </c>
      <c r="B77" s="24">
        <v>2</v>
      </c>
      <c r="C77" s="11">
        <f>MergeRuns!A64</f>
        <v>44016.291666666664</v>
      </c>
      <c r="D77" s="13">
        <v>2.5410335601040552</v>
      </c>
      <c r="E77" s="14">
        <f t="shared" si="5"/>
        <v>2.7990802545602191</v>
      </c>
      <c r="F77" s="12">
        <v>0.53759728011700769</v>
      </c>
      <c r="G77" s="9">
        <f t="shared" si="7"/>
        <v>0.25804669445616368</v>
      </c>
      <c r="H77" s="9">
        <f t="shared" si="12"/>
        <v>0.28388644175169114</v>
      </c>
      <c r="I77" s="32">
        <f t="shared" si="15"/>
        <v>0</v>
      </c>
      <c r="J77" s="8">
        <f t="shared" si="13"/>
        <v>-0.25804669445616368</v>
      </c>
      <c r="K77" s="8">
        <f t="shared" si="6"/>
        <v>0</v>
      </c>
      <c r="L77" s="8">
        <f t="shared" si="16"/>
        <v>-0.25804669445616368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8"/>
        <v>16</v>
      </c>
      <c r="B78" s="24">
        <v>2</v>
      </c>
      <c r="C78" s="11">
        <f>MergeRuns!A65</f>
        <v>44016.3125</v>
      </c>
      <c r="D78" s="13">
        <v>2.6190918358313802</v>
      </c>
      <c r="E78" s="14">
        <f t="shared" si="5"/>
        <v>2.9411467689341388</v>
      </c>
      <c r="F78" s="12">
        <v>0.67094777729741395</v>
      </c>
      <c r="G78" s="9">
        <f t="shared" si="7"/>
        <v>0.32205493310275868</v>
      </c>
      <c r="H78" s="9">
        <f t="shared" si="12"/>
        <v>0.44491390830307048</v>
      </c>
      <c r="I78" s="32">
        <f t="shared" si="15"/>
        <v>0</v>
      </c>
      <c r="J78" s="8">
        <f t="shared" si="13"/>
        <v>-0.32205493310275868</v>
      </c>
      <c r="K78" s="8">
        <f t="shared" si="6"/>
        <v>0</v>
      </c>
      <c r="L78" s="8">
        <f t="shared" si="16"/>
        <v>-0.32205493310275868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8"/>
        <v>17</v>
      </c>
      <c r="B79" s="24">
        <v>2</v>
      </c>
      <c r="C79" s="11">
        <f>MergeRuns!A66</f>
        <v>44016.333333333336</v>
      </c>
      <c r="D79" s="13">
        <v>2.7545612087111326</v>
      </c>
      <c r="E79" s="14">
        <f t="shared" ref="E79:E142" si="19">D79-J79-I79</f>
        <v>3.1316021631385507</v>
      </c>
      <c r="F79" s="12">
        <v>0.78550198839045438</v>
      </c>
      <c r="G79" s="9">
        <f t="shared" si="7"/>
        <v>0.37704095442741808</v>
      </c>
      <c r="H79" s="9">
        <f t="shared" si="12"/>
        <v>0.63343438551677955</v>
      </c>
      <c r="I79" s="32">
        <f t="shared" si="15"/>
        <v>0</v>
      </c>
      <c r="J79" s="8">
        <f t="shared" si="13"/>
        <v>-0.37704095442741808</v>
      </c>
      <c r="K79" s="8">
        <f t="shared" ref="K79:K142" si="20">IF(A79&lt;&gt;31,0,-2*((6-H78+((J79*0.5)))))</f>
        <v>0</v>
      </c>
      <c r="L79" s="8">
        <f t="shared" si="16"/>
        <v>-0.37704095442741808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8"/>
        <v>18</v>
      </c>
      <c r="B80" s="24">
        <v>2</v>
      </c>
      <c r="C80" s="11">
        <f>MergeRuns!A67</f>
        <v>44016.354166666664</v>
      </c>
      <c r="D80" s="13">
        <v>2.7326154049209839</v>
      </c>
      <c r="E80" s="14">
        <f t="shared" si="19"/>
        <v>3.1880565319678937</v>
      </c>
      <c r="F80" s="12">
        <v>0.94883568134772867</v>
      </c>
      <c r="G80" s="9">
        <f t="shared" ref="G80:G143" si="21">-SUM(I80,J80,K80)</f>
        <v>0.45544112704690976</v>
      </c>
      <c r="H80" s="9">
        <f t="shared" si="12"/>
        <v>0.86115494904023437</v>
      </c>
      <c r="I80" s="32">
        <f t="shared" si="15"/>
        <v>0</v>
      </c>
      <c r="J80" s="8">
        <f t="shared" si="13"/>
        <v>-0.45544112704690976</v>
      </c>
      <c r="K80" s="8">
        <f t="shared" si="20"/>
        <v>0</v>
      </c>
      <c r="L80" s="8">
        <f t="shared" si="16"/>
        <v>-0.45544112704690976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8"/>
        <v>19</v>
      </c>
      <c r="B81" s="24">
        <v>2</v>
      </c>
      <c r="C81" s="11">
        <f>MergeRuns!A68</f>
        <v>44016.375</v>
      </c>
      <c r="D81" s="13">
        <v>2.6638312584946666</v>
      </c>
      <c r="E81" s="14">
        <f t="shared" si="19"/>
        <v>3.4068319761273327</v>
      </c>
      <c r="F81" s="12">
        <v>1.5479181617347213</v>
      </c>
      <c r="G81" s="9">
        <f t="shared" si="21"/>
        <v>0.74300071763266617</v>
      </c>
      <c r="H81" s="9">
        <f t="shared" ref="H81:H144" si="22">H80+((G81*0.5))</f>
        <v>1.2326553078565674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-0.74300071763266617</v>
      </c>
      <c r="K81" s="8">
        <f t="shared" si="20"/>
        <v>0</v>
      </c>
      <c r="L81" s="8">
        <f t="shared" si="16"/>
        <v>-0.74300071763266617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8"/>
        <v>20</v>
      </c>
      <c r="B82" s="24">
        <v>2</v>
      </c>
      <c r="C82" s="11">
        <f>MergeRuns!A69</f>
        <v>44016.395833333336</v>
      </c>
      <c r="D82" s="13">
        <v>2.5726951610422866</v>
      </c>
      <c r="E82" s="14">
        <f t="shared" si="19"/>
        <v>3.3342356164617803</v>
      </c>
      <c r="F82" s="12">
        <v>1.586542615457279</v>
      </c>
      <c r="G82" s="9">
        <f t="shared" si="21"/>
        <v>0.76154045541949389</v>
      </c>
      <c r="H82" s="9">
        <f t="shared" si="22"/>
        <v>1.6134255355663143</v>
      </c>
      <c r="I82" s="32">
        <f t="shared" si="15"/>
        <v>0</v>
      </c>
      <c r="J82" s="8">
        <f t="shared" si="23"/>
        <v>-0.76154045541949389</v>
      </c>
      <c r="K82" s="8">
        <f t="shared" si="20"/>
        <v>0</v>
      </c>
      <c r="L82" s="8">
        <f t="shared" si="16"/>
        <v>-0.76154045541949389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8"/>
        <v>21</v>
      </c>
      <c r="B83" s="24">
        <v>2</v>
      </c>
      <c r="C83" s="11">
        <f>MergeRuns!A70</f>
        <v>44016.416666666664</v>
      </c>
      <c r="D83" s="13">
        <v>2.4332861633816432</v>
      </c>
      <c r="E83" s="14">
        <f t="shared" si="19"/>
        <v>3.3256081608554426</v>
      </c>
      <c r="F83" s="12">
        <v>1.8590041614037487</v>
      </c>
      <c r="G83" s="9">
        <f t="shared" si="21"/>
        <v>0.89232199747379937</v>
      </c>
      <c r="H83" s="9">
        <f t="shared" si="22"/>
        <v>2.059586534303214</v>
      </c>
      <c r="I83" s="32">
        <f t="shared" si="15"/>
        <v>0</v>
      </c>
      <c r="J83" s="8">
        <f t="shared" si="23"/>
        <v>-0.89232199747379937</v>
      </c>
      <c r="K83" s="8">
        <f t="shared" si="20"/>
        <v>0</v>
      </c>
      <c r="L83" s="8">
        <f t="shared" si="16"/>
        <v>-0.89232199747379937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8"/>
        <v>22</v>
      </c>
      <c r="B84" s="24">
        <v>2</v>
      </c>
      <c r="C84" s="11">
        <f>MergeRuns!A71</f>
        <v>44016.4375</v>
      </c>
      <c r="D84" s="13">
        <v>2.381146329646727</v>
      </c>
      <c r="E84" s="14">
        <f t="shared" si="19"/>
        <v>3.2995049653669053</v>
      </c>
      <c r="F84" s="12">
        <v>1.913247157750372</v>
      </c>
      <c r="G84" s="9">
        <f t="shared" si="21"/>
        <v>0.91835863572017851</v>
      </c>
      <c r="H84" s="9">
        <f t="shared" si="22"/>
        <v>2.5187658521633032</v>
      </c>
      <c r="I84" s="32">
        <f t="shared" si="15"/>
        <v>0</v>
      </c>
      <c r="J84" s="8">
        <f t="shared" si="23"/>
        <v>-0.91835863572017851</v>
      </c>
      <c r="K84" s="8">
        <f t="shared" si="20"/>
        <v>0</v>
      </c>
      <c r="L84" s="8">
        <f t="shared" si="16"/>
        <v>-0.91835863572017851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8"/>
        <v>23</v>
      </c>
      <c r="B85" s="24">
        <v>2</v>
      </c>
      <c r="C85" s="11">
        <f>MergeRuns!A72</f>
        <v>44016.458333333336</v>
      </c>
      <c r="D85" s="13">
        <v>2.4351424797656369</v>
      </c>
      <c r="E85" s="14">
        <f t="shared" si="19"/>
        <v>3.3256688606764437</v>
      </c>
      <c r="F85" s="12">
        <v>1.8552632935641806</v>
      </c>
      <c r="G85" s="9">
        <f t="shared" si="21"/>
        <v>0.89052638091080671</v>
      </c>
      <c r="H85" s="9">
        <f t="shared" si="22"/>
        <v>2.9640290426187064</v>
      </c>
      <c r="I85" s="32">
        <f t="shared" si="15"/>
        <v>0</v>
      </c>
      <c r="J85" s="8">
        <f t="shared" si="23"/>
        <v>-0.89052638091080671</v>
      </c>
      <c r="K85" s="8">
        <f t="shared" si="20"/>
        <v>0</v>
      </c>
      <c r="L85" s="8">
        <f t="shared" si="16"/>
        <v>-0.89052638091080671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8"/>
        <v>24</v>
      </c>
      <c r="B86" s="24">
        <v>2</v>
      </c>
      <c r="C86" s="11">
        <f>MergeRuns!A73</f>
        <v>44016.479166666664</v>
      </c>
      <c r="D86" s="13">
        <v>2.3885717993193483</v>
      </c>
      <c r="E86" s="14">
        <f t="shared" si="19"/>
        <v>3.2792173480811901</v>
      </c>
      <c r="F86" s="12">
        <v>1.8555115599205039</v>
      </c>
      <c r="G86" s="9">
        <f t="shared" si="21"/>
        <v>0.89064554876184188</v>
      </c>
      <c r="H86" s="9">
        <f t="shared" si="22"/>
        <v>3.4093518169996271</v>
      </c>
      <c r="I86" s="32">
        <f t="shared" si="15"/>
        <v>0</v>
      </c>
      <c r="J86" s="8">
        <f t="shared" si="23"/>
        <v>-0.89064554876184188</v>
      </c>
      <c r="K86" s="8">
        <f t="shared" si="20"/>
        <v>0</v>
      </c>
      <c r="L86" s="8">
        <f t="shared" si="16"/>
        <v>-0.89064554876184188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8"/>
        <v>25</v>
      </c>
      <c r="B87" s="24">
        <v>2</v>
      </c>
      <c r="C87" s="11">
        <f>MergeRuns!A74</f>
        <v>44016.5</v>
      </c>
      <c r="D87" s="13">
        <v>2.4334307419009513</v>
      </c>
      <c r="E87" s="14">
        <f t="shared" si="19"/>
        <v>3.2019657795080554</v>
      </c>
      <c r="F87" s="12">
        <v>1.6011146616814669</v>
      </c>
      <c r="G87" s="9">
        <f t="shared" si="21"/>
        <v>0.76853503760710407</v>
      </c>
      <c r="H87" s="9">
        <f t="shared" si="22"/>
        <v>3.7936193358031791</v>
      </c>
      <c r="I87" s="32">
        <f t="shared" si="15"/>
        <v>0</v>
      </c>
      <c r="J87" s="8">
        <f t="shared" si="23"/>
        <v>-0.76853503760710407</v>
      </c>
      <c r="K87" s="8">
        <f t="shared" si="20"/>
        <v>0</v>
      </c>
      <c r="L87" s="8">
        <f t="shared" si="16"/>
        <v>-0.76853503760710407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8"/>
        <v>26</v>
      </c>
      <c r="B88" s="24">
        <v>2</v>
      </c>
      <c r="C88" s="11">
        <f>MergeRuns!A75</f>
        <v>44016.520833333336</v>
      </c>
      <c r="D88" s="13">
        <v>2.382422613451356</v>
      </c>
      <c r="E88" s="14">
        <f t="shared" si="19"/>
        <v>3.1510768189094955</v>
      </c>
      <c r="F88" s="12">
        <v>1.6013629280377906</v>
      </c>
      <c r="G88" s="9">
        <f t="shared" si="21"/>
        <v>0.76865420545813945</v>
      </c>
      <c r="H88" s="9">
        <f t="shared" si="22"/>
        <v>4.1779464385322491</v>
      </c>
      <c r="I88" s="32">
        <f t="shared" si="15"/>
        <v>0</v>
      </c>
      <c r="J88" s="8">
        <f t="shared" si="23"/>
        <v>-0.76865420545813945</v>
      </c>
      <c r="K88" s="8">
        <f t="shared" si="20"/>
        <v>0</v>
      </c>
      <c r="L88" s="8">
        <f t="shared" si="16"/>
        <v>-0.76865420545813945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8"/>
        <v>27</v>
      </c>
      <c r="B89" s="24">
        <v>2</v>
      </c>
      <c r="C89" s="11">
        <f>MergeRuns!A76</f>
        <v>44016.541666666664</v>
      </c>
      <c r="D89" s="13">
        <v>2.382386310495499</v>
      </c>
      <c r="E89" s="14">
        <f t="shared" si="19"/>
        <v>3.0110507851831296</v>
      </c>
      <c r="F89" s="12">
        <v>1.3097176555992303</v>
      </c>
      <c r="G89" s="9">
        <f t="shared" si="21"/>
        <v>0.62866447468763054</v>
      </c>
      <c r="H89" s="9">
        <f t="shared" si="22"/>
        <v>4.4922786758760642</v>
      </c>
      <c r="I89" s="32">
        <f t="shared" si="15"/>
        <v>0</v>
      </c>
      <c r="J89" s="8">
        <f t="shared" si="23"/>
        <v>-0.62866447468763054</v>
      </c>
      <c r="K89" s="8">
        <f t="shared" si="20"/>
        <v>0</v>
      </c>
      <c r="L89" s="8">
        <f t="shared" si="16"/>
        <v>-0.62866447468763054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8"/>
        <v>28</v>
      </c>
      <c r="B90" s="24">
        <v>2</v>
      </c>
      <c r="C90" s="11">
        <f>MergeRuns!A77</f>
        <v>44016.5625</v>
      </c>
      <c r="D90" s="13">
        <v>2.3685956550267981</v>
      </c>
      <c r="E90" s="14">
        <f t="shared" si="19"/>
        <v>2.9740218908549285</v>
      </c>
      <c r="F90" s="12">
        <v>1.2613046579752718</v>
      </c>
      <c r="G90" s="9">
        <f t="shared" si="21"/>
        <v>0.60542623582813049</v>
      </c>
      <c r="H90" s="9">
        <f t="shared" si="22"/>
        <v>4.7949917937901292</v>
      </c>
      <c r="I90" s="32">
        <f t="shared" si="15"/>
        <v>0</v>
      </c>
      <c r="J90" s="8">
        <f t="shared" si="23"/>
        <v>-0.60542623582813049</v>
      </c>
      <c r="K90" s="8">
        <f t="shared" si="20"/>
        <v>0</v>
      </c>
      <c r="L90" s="8">
        <f t="shared" si="16"/>
        <v>-0.60542623582813049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8"/>
        <v>29</v>
      </c>
      <c r="B91" s="24">
        <v>2</v>
      </c>
      <c r="C91" s="11">
        <f>MergeRuns!A78</f>
        <v>44016.583333333336</v>
      </c>
      <c r="D91" s="13">
        <v>2.35619774865427</v>
      </c>
      <c r="E91" s="14">
        <f t="shared" si="19"/>
        <v>3.2792396310187408</v>
      </c>
      <c r="F91" s="12">
        <v>1.9230039215926471</v>
      </c>
      <c r="G91" s="9">
        <f t="shared" si="21"/>
        <v>0.9230418823644706</v>
      </c>
      <c r="H91" s="9">
        <f t="shared" si="22"/>
        <v>5.2565127349723646</v>
      </c>
      <c r="I91" s="32">
        <f t="shared" si="15"/>
        <v>0</v>
      </c>
      <c r="J91" s="8">
        <f t="shared" si="23"/>
        <v>-0.9230418823644706</v>
      </c>
      <c r="K91" s="8">
        <f t="shared" si="20"/>
        <v>0</v>
      </c>
      <c r="L91" s="8">
        <f t="shared" si="16"/>
        <v>-0.9230418823644706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8"/>
        <v>30</v>
      </c>
      <c r="B92" s="25">
        <v>2</v>
      </c>
      <c r="C92" s="11">
        <f>MergeRuns!A79</f>
        <v>44016.604166666664</v>
      </c>
      <c r="D92" s="13">
        <v>2.4436994448305387</v>
      </c>
      <c r="E92" s="18">
        <f t="shared" si="19"/>
        <v>3.2565204564126344</v>
      </c>
      <c r="F92" s="12">
        <v>1.6933771074626995</v>
      </c>
      <c r="G92" s="9">
        <f t="shared" si="21"/>
        <v>0.81282101158209574</v>
      </c>
      <c r="H92" s="9">
        <f t="shared" si="22"/>
        <v>5.662923240763412</v>
      </c>
      <c r="I92" s="32">
        <f t="shared" si="15"/>
        <v>0</v>
      </c>
      <c r="J92" s="8">
        <f t="shared" si="23"/>
        <v>-0.81282101158209574</v>
      </c>
      <c r="K92" s="8">
        <f t="shared" si="20"/>
        <v>0</v>
      </c>
      <c r="L92" s="29">
        <f t="shared" si="16"/>
        <v>-0.81282101158209574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38" customFormat="1" x14ac:dyDescent="0.3">
      <c r="A93" s="127">
        <f t="shared" si="18"/>
        <v>31</v>
      </c>
      <c r="B93" s="127">
        <v>2</v>
      </c>
      <c r="C93" s="128">
        <f>MergeRuns!A80</f>
        <v>44016.625</v>
      </c>
      <c r="D93" s="129">
        <v>2.4925876084904575</v>
      </c>
      <c r="E93" s="130">
        <f t="shared" si="19"/>
        <v>3.1667411269636334</v>
      </c>
      <c r="F93" s="131">
        <v>1.8013530079027471</v>
      </c>
      <c r="G93" s="132">
        <f t="shared" si="21"/>
        <v>0.67415351847317595</v>
      </c>
      <c r="H93" s="132">
        <f>H92+((G93*0.5))</f>
        <v>6</v>
      </c>
      <c r="I93" s="133">
        <f t="shared" si="15"/>
        <v>0</v>
      </c>
      <c r="J93" s="134">
        <f t="shared" si="23"/>
        <v>-0.67415351847317595</v>
      </c>
      <c r="K93" s="134">
        <f t="shared" si="20"/>
        <v>0</v>
      </c>
      <c r="L93" s="134">
        <f t="shared" si="16"/>
        <v>-0.67415351847317595</v>
      </c>
      <c r="M93" s="134">
        <f t="shared" si="17"/>
        <v>0</v>
      </c>
      <c r="N93" s="135">
        <v>-2.5</v>
      </c>
      <c r="O93" s="135">
        <v>0</v>
      </c>
      <c r="P93" s="136"/>
      <c r="Q93" s="136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</row>
    <row r="94" spans="1:28" s="80" customFormat="1" x14ac:dyDescent="0.3">
      <c r="A94" s="59">
        <f>A93+1</f>
        <v>32</v>
      </c>
      <c r="B94" s="59">
        <v>2</v>
      </c>
      <c r="C94" s="60">
        <f>MergeRuns!A81</f>
        <v>44016.645833333336</v>
      </c>
      <c r="D94" s="122">
        <v>2.6957388208339825</v>
      </c>
      <c r="E94" s="61">
        <f t="shared" si="19"/>
        <v>1.7480480390216215</v>
      </c>
      <c r="F94" s="62">
        <v>1.6691096261757523</v>
      </c>
      <c r="G94" s="63">
        <f t="shared" si="21"/>
        <v>-0.94769078181236099</v>
      </c>
      <c r="H94" s="63">
        <f t="shared" si="22"/>
        <v>5.5261546090938198</v>
      </c>
      <c r="I94" s="65">
        <f t="shared" si="15"/>
        <v>0.94769078181236099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3">
      <c r="A95" s="67">
        <f t="shared" si="18"/>
        <v>33</v>
      </c>
      <c r="B95" s="67">
        <v>2</v>
      </c>
      <c r="C95" s="68">
        <f>MergeRuns!A82</f>
        <v>44016.666666666664</v>
      </c>
      <c r="D95" s="121">
        <v>2.8469305795392965</v>
      </c>
      <c r="E95" s="69">
        <f t="shared" si="19"/>
        <v>1.7389765334993024</v>
      </c>
      <c r="F95" s="70">
        <v>1.38155090322461</v>
      </c>
      <c r="G95" s="71">
        <f t="shared" si="21"/>
        <v>-1.1079540460399941</v>
      </c>
      <c r="H95" s="71">
        <f t="shared" si="22"/>
        <v>4.9721775860738227</v>
      </c>
      <c r="I95" s="64">
        <f t="shared" si="15"/>
        <v>1.1079540460399941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3">
      <c r="A96" s="67">
        <f t="shared" si="18"/>
        <v>34</v>
      </c>
      <c r="B96" s="67">
        <v>2</v>
      </c>
      <c r="C96" s="68">
        <f>MergeRuns!A83</f>
        <v>44016.6875</v>
      </c>
      <c r="D96" s="121">
        <v>2.9749337029347571</v>
      </c>
      <c r="E96" s="69">
        <f t="shared" si="19"/>
        <v>1.731296346095575</v>
      </c>
      <c r="F96" s="70">
        <v>1.3082336331578266</v>
      </c>
      <c r="G96" s="71">
        <f t="shared" si="21"/>
        <v>-1.2436373568391821</v>
      </c>
      <c r="H96" s="71">
        <f t="shared" si="22"/>
        <v>4.3503589076542317</v>
      </c>
      <c r="I96" s="64">
        <f t="shared" si="15"/>
        <v>1.2436373568391821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3">
      <c r="A97" s="67">
        <f t="shared" si="18"/>
        <v>35</v>
      </c>
      <c r="B97" s="67">
        <v>2</v>
      </c>
      <c r="C97" s="68">
        <f>MergeRuns!A84</f>
        <v>44016.708333333336</v>
      </c>
      <c r="D97" s="121">
        <v>3.0204810224468801</v>
      </c>
      <c r="E97" s="69">
        <f t="shared" si="19"/>
        <v>1.7285635069248475</v>
      </c>
      <c r="F97" s="70">
        <v>0.98205408218448798</v>
      </c>
      <c r="G97" s="71">
        <f t="shared" si="21"/>
        <v>-1.2919175155220326</v>
      </c>
      <c r="H97" s="71">
        <f t="shared" si="22"/>
        <v>3.7044001498932153</v>
      </c>
      <c r="I97" s="64">
        <f t="shared" si="15"/>
        <v>1.2919175155220326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3">
      <c r="A98" s="67">
        <f t="shared" si="18"/>
        <v>36</v>
      </c>
      <c r="B98" s="67">
        <v>2</v>
      </c>
      <c r="C98" s="68">
        <f>MergeRuns!A85</f>
        <v>44016.729166666664</v>
      </c>
      <c r="D98" s="121">
        <v>3.0060793745108043</v>
      </c>
      <c r="E98" s="69">
        <f t="shared" si="19"/>
        <v>1.7294276058010121</v>
      </c>
      <c r="F98" s="70">
        <v>0.71205434301546533</v>
      </c>
      <c r="G98" s="71">
        <f t="shared" si="21"/>
        <v>-1.2766517687097922</v>
      </c>
      <c r="H98" s="71">
        <f t="shared" si="22"/>
        <v>3.0660742655383193</v>
      </c>
      <c r="I98" s="64">
        <f t="shared" si="15"/>
        <v>1.2766517687097922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3">
      <c r="A99" s="67">
        <f t="shared" si="18"/>
        <v>37</v>
      </c>
      <c r="B99" s="67">
        <v>2</v>
      </c>
      <c r="C99" s="68">
        <f>MergeRuns!A86</f>
        <v>44016.75</v>
      </c>
      <c r="D99" s="121">
        <v>2.9224933223745042</v>
      </c>
      <c r="E99" s="69">
        <f t="shared" si="19"/>
        <v>1.7344427689291899</v>
      </c>
      <c r="F99" s="70">
        <v>0.39140348755262272</v>
      </c>
      <c r="G99" s="71">
        <f t="shared" si="21"/>
        <v>-1.1880505534453143</v>
      </c>
      <c r="H99" s="71">
        <f t="shared" si="22"/>
        <v>2.4720489888156623</v>
      </c>
      <c r="I99" s="64">
        <f t="shared" si="15"/>
        <v>1.1880505534453143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3">
      <c r="A100" s="67">
        <f t="shared" si="18"/>
        <v>38</v>
      </c>
      <c r="B100" s="67">
        <v>2</v>
      </c>
      <c r="C100" s="68">
        <f>MergeRuns!A87</f>
        <v>44016.770833333336</v>
      </c>
      <c r="D100" s="121">
        <v>2.8826097842791061</v>
      </c>
      <c r="E100" s="69">
        <f t="shared" si="19"/>
        <v>1.736835781214914</v>
      </c>
      <c r="F100" s="70">
        <v>0.2070102363515669</v>
      </c>
      <c r="G100" s="71">
        <f t="shared" si="21"/>
        <v>-1.1457740030641921</v>
      </c>
      <c r="H100" s="71">
        <f t="shared" si="22"/>
        <v>1.8991619872835663</v>
      </c>
      <c r="I100" s="64">
        <f t="shared" si="15"/>
        <v>1.1457740030641921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3">
      <c r="A101" s="67">
        <f t="shared" si="18"/>
        <v>39</v>
      </c>
      <c r="B101" s="67">
        <v>2</v>
      </c>
      <c r="C101" s="68">
        <f>MergeRuns!A88</f>
        <v>44016.791666666664</v>
      </c>
      <c r="D101" s="121">
        <v>2.8137599147762904</v>
      </c>
      <c r="E101" s="69">
        <f t="shared" si="19"/>
        <v>1.7409667733850827</v>
      </c>
      <c r="F101" s="70">
        <v>7.7404921379942149E-2</v>
      </c>
      <c r="G101" s="71">
        <f t="shared" si="21"/>
        <v>-1.0727931413912077</v>
      </c>
      <c r="H101" s="71">
        <f t="shared" si="22"/>
        <v>1.3627654165879624</v>
      </c>
      <c r="I101" s="64">
        <f t="shared" si="15"/>
        <v>1.0727931413912077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3">
      <c r="A102" s="67">
        <f t="shared" si="18"/>
        <v>40</v>
      </c>
      <c r="B102" s="67">
        <v>2</v>
      </c>
      <c r="C102" s="68">
        <f>MergeRuns!A89</f>
        <v>44016.8125</v>
      </c>
      <c r="D102" s="121">
        <v>2.7488552624696405</v>
      </c>
      <c r="E102" s="69">
        <f t="shared" si="19"/>
        <v>1.744861052523482</v>
      </c>
      <c r="F102" s="70">
        <v>5.7753091832872749E-2</v>
      </c>
      <c r="G102" s="71">
        <f t="shared" si="21"/>
        <v>-1.0039942099461585</v>
      </c>
      <c r="H102" s="71">
        <f t="shared" si="22"/>
        <v>0.8607683116148831</v>
      </c>
      <c r="I102" s="64">
        <f t="shared" si="15"/>
        <v>1.0039942099461585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3">
      <c r="A103" s="75">
        <f t="shared" si="18"/>
        <v>41</v>
      </c>
      <c r="B103" s="75">
        <v>2</v>
      </c>
      <c r="C103" s="68">
        <f>MergeRuns!A90</f>
        <v>44016.833333333336</v>
      </c>
      <c r="D103" s="121">
        <v>2.6495096944449177</v>
      </c>
      <c r="E103" s="76">
        <f t="shared" si="19"/>
        <v>1.7508217866049651</v>
      </c>
      <c r="F103" s="70">
        <v>0</v>
      </c>
      <c r="G103" s="71">
        <f t="shared" si="21"/>
        <v>-0.89868790783995256</v>
      </c>
      <c r="H103" s="71">
        <f t="shared" si="22"/>
        <v>0.41142435769490682</v>
      </c>
      <c r="I103" s="64">
        <f t="shared" si="15"/>
        <v>0.89868790783995256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50" customFormat="1" x14ac:dyDescent="0.3">
      <c r="A104" s="139">
        <f t="shared" si="18"/>
        <v>42</v>
      </c>
      <c r="B104" s="139">
        <v>2</v>
      </c>
      <c r="C104" s="140">
        <f>MergeRuns!A91</f>
        <v>44016.854166666664</v>
      </c>
      <c r="D104" s="141">
        <v>2.5779632864730937</v>
      </c>
      <c r="E104" s="142">
        <f t="shared" si="19"/>
        <v>1.7551145710832801</v>
      </c>
      <c r="F104" s="143">
        <v>0</v>
      </c>
      <c r="G104" s="144">
        <f t="shared" si="21"/>
        <v>-0.82284871538981363</v>
      </c>
      <c r="H104" s="144">
        <f t="shared" si="22"/>
        <v>0</v>
      </c>
      <c r="I104" s="145">
        <f t="shared" si="15"/>
        <v>0.82284871538981363</v>
      </c>
      <c r="J104" s="145">
        <f t="shared" si="23"/>
        <v>0</v>
      </c>
      <c r="K104" s="145">
        <f t="shared" si="20"/>
        <v>0</v>
      </c>
      <c r="L104" s="144"/>
      <c r="M104" s="144"/>
      <c r="N104" s="146">
        <v>0</v>
      </c>
      <c r="O104" s="146">
        <v>2.5</v>
      </c>
      <c r="P104" s="148"/>
      <c r="Q104" s="148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</row>
    <row r="105" spans="1:28" x14ac:dyDescent="0.3">
      <c r="A105" s="26">
        <f t="shared" si="18"/>
        <v>43</v>
      </c>
      <c r="B105" s="26">
        <v>2</v>
      </c>
      <c r="C105" s="21">
        <f>MergeRuns!A92</f>
        <v>44016.875</v>
      </c>
      <c r="D105" s="119">
        <v>2.4324874989232468</v>
      </c>
      <c r="E105" s="22">
        <f t="shared" si="19"/>
        <v>2.4324874989232468</v>
      </c>
      <c r="F105" s="27">
        <v>0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8"/>
        <v>44</v>
      </c>
      <c r="B106" s="24">
        <v>2</v>
      </c>
      <c r="C106" s="11">
        <f>MergeRuns!A93</f>
        <v>44016.895833333336</v>
      </c>
      <c r="D106" s="13">
        <v>2.2100777590466265</v>
      </c>
      <c r="E106" s="14">
        <f t="shared" si="19"/>
        <v>2.2100777590466265</v>
      </c>
      <c r="F106" s="12">
        <v>0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8"/>
        <v>45</v>
      </c>
      <c r="B107" s="24">
        <v>2</v>
      </c>
      <c r="C107" s="11">
        <f>MergeRuns!A94</f>
        <v>44016.916666666664</v>
      </c>
      <c r="D107" s="13">
        <v>1.9934578227298831</v>
      </c>
      <c r="E107" s="14">
        <f t="shared" si="19"/>
        <v>1.9934578227298831</v>
      </c>
      <c r="F107" s="12">
        <v>0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8"/>
        <v>46</v>
      </c>
      <c r="B108" s="24">
        <v>2</v>
      </c>
      <c r="C108" s="11">
        <f>MergeRuns!A95</f>
        <v>44016.9375</v>
      </c>
      <c r="D108" s="13">
        <v>1.7948299506369945</v>
      </c>
      <c r="E108" s="14">
        <f t="shared" si="19"/>
        <v>1.7948299506369945</v>
      </c>
      <c r="F108" s="12">
        <v>0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8"/>
        <v>47</v>
      </c>
      <c r="B109" s="24">
        <v>2</v>
      </c>
      <c r="C109" s="11">
        <f>MergeRuns!A96</f>
        <v>44016.958333333336</v>
      </c>
      <c r="D109" s="13">
        <v>1.718085139921383</v>
      </c>
      <c r="E109" s="18">
        <f t="shared" si="19"/>
        <v>1.718085139921383</v>
      </c>
      <c r="F109" s="12">
        <v>0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01" customFormat="1" ht="15" thickBot="1" x14ac:dyDescent="0.35">
      <c r="A110" s="91">
        <f t="shared" si="18"/>
        <v>48</v>
      </c>
      <c r="B110" s="91">
        <v>2</v>
      </c>
      <c r="C110" s="92">
        <f>MergeRuns!A97</f>
        <v>44016.979166666664</v>
      </c>
      <c r="D110" s="93">
        <v>1.6093575727908103</v>
      </c>
      <c r="E110" s="94">
        <f t="shared" si="19"/>
        <v>1.6093575727908103</v>
      </c>
      <c r="F110" s="95">
        <v>0</v>
      </c>
      <c r="G110" s="96">
        <f t="shared" si="21"/>
        <v>0</v>
      </c>
      <c r="H110" s="96">
        <f t="shared" si="22"/>
        <v>0</v>
      </c>
      <c r="I110" s="97">
        <f t="shared" si="15"/>
        <v>0</v>
      </c>
      <c r="J110" s="98">
        <f t="shared" si="23"/>
        <v>0</v>
      </c>
      <c r="K110" s="98">
        <f t="shared" si="20"/>
        <v>0</v>
      </c>
      <c r="L110" s="103"/>
      <c r="M110" s="103"/>
      <c r="N110" s="99">
        <v>0</v>
      </c>
      <c r="O110" s="99">
        <v>0</v>
      </c>
      <c r="P110" s="100"/>
      <c r="Q110" s="100"/>
    </row>
    <row r="111" spans="1:28" s="161" customFormat="1" x14ac:dyDescent="0.3">
      <c r="A111" s="152">
        <v>1</v>
      </c>
      <c r="B111" s="152">
        <v>3</v>
      </c>
      <c r="C111" s="153">
        <f>MergeRuns!A98</f>
        <v>44017</v>
      </c>
      <c r="D111" s="154">
        <v>1.6259017098482369</v>
      </c>
      <c r="E111" s="155">
        <f t="shared" si="19"/>
        <v>1.6259017098482369</v>
      </c>
      <c r="F111" s="156">
        <v>0</v>
      </c>
      <c r="G111" s="157">
        <f t="shared" si="21"/>
        <v>0</v>
      </c>
      <c r="H111" s="157">
        <f t="shared" si="22"/>
        <v>0</v>
      </c>
      <c r="I111" s="158">
        <f t="shared" ref="I111:I174" si="24">MAX(0,MIN(O111,H110*2,(D111*(1+VLOOKUP(B111,$B$2:$R$9,17,FALSE))-VLOOKUP(B111,$B$2:$D$9,3,FALSE))))</f>
        <v>0</v>
      </c>
      <c r="J111" s="158">
        <f t="shared" si="23"/>
        <v>0</v>
      </c>
      <c r="K111" s="158">
        <f t="shared" si="20"/>
        <v>0</v>
      </c>
      <c r="L111" s="158">
        <f t="shared" ref="L111:L141" si="25">MIN(J111,F111)</f>
        <v>0</v>
      </c>
      <c r="M111" s="158">
        <f>J111-L111</f>
        <v>0</v>
      </c>
      <c r="N111" s="159">
        <v>-2.5</v>
      </c>
      <c r="O111" s="159">
        <v>0</v>
      </c>
      <c r="P111" s="160"/>
      <c r="Q111" s="160"/>
    </row>
    <row r="112" spans="1:28" x14ac:dyDescent="0.3">
      <c r="A112" s="24">
        <f>A111+1</f>
        <v>2</v>
      </c>
      <c r="B112" s="24">
        <v>3</v>
      </c>
      <c r="C112" s="11">
        <f>MergeRuns!A99</f>
        <v>44017.020833333336</v>
      </c>
      <c r="D112" s="13">
        <v>1.5693399545953333</v>
      </c>
      <c r="E112" s="14">
        <f t="shared" si="19"/>
        <v>1.5693399545953333</v>
      </c>
      <c r="F112" s="12">
        <v>0</v>
      </c>
      <c r="G112" s="9">
        <f t="shared" si="21"/>
        <v>0</v>
      </c>
      <c r="H112" s="9">
        <f t="shared" si="22"/>
        <v>0</v>
      </c>
      <c r="I112" s="32">
        <f t="shared" si="24"/>
        <v>0</v>
      </c>
      <c r="J112" s="8">
        <f t="shared" si="23"/>
        <v>0</v>
      </c>
      <c r="K112" s="8">
        <f t="shared" si="20"/>
        <v>0</v>
      </c>
      <c r="L112" s="8">
        <f t="shared" si="25"/>
        <v>0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7">A112+1</f>
        <v>3</v>
      </c>
      <c r="B113" s="24">
        <v>3</v>
      </c>
      <c r="C113" s="11">
        <f>MergeRuns!A100</f>
        <v>44017.041666666664</v>
      </c>
      <c r="D113" s="13">
        <v>1.4922343025697167</v>
      </c>
      <c r="E113" s="14">
        <f t="shared" si="19"/>
        <v>1.4922343025697167</v>
      </c>
      <c r="F113" s="12">
        <v>0</v>
      </c>
      <c r="G113" s="9">
        <f t="shared" si="21"/>
        <v>0</v>
      </c>
      <c r="H113" s="9">
        <f t="shared" si="22"/>
        <v>0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7"/>
        <v>4</v>
      </c>
      <c r="B114" s="24">
        <v>3</v>
      </c>
      <c r="C114" s="11">
        <f>MergeRuns!A101</f>
        <v>44017.0625</v>
      </c>
      <c r="D114" s="13">
        <v>1.4527237757805094</v>
      </c>
      <c r="E114" s="14">
        <f t="shared" si="19"/>
        <v>1.4527237757805094</v>
      </c>
      <c r="F114" s="12">
        <v>0</v>
      </c>
      <c r="G114" s="9">
        <f t="shared" si="21"/>
        <v>0</v>
      </c>
      <c r="H114" s="9">
        <f t="shared" si="22"/>
        <v>0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7"/>
        <v>5</v>
      </c>
      <c r="B115" s="24">
        <v>3</v>
      </c>
      <c r="C115" s="11">
        <f>MergeRuns!A102</f>
        <v>44017.083333333336</v>
      </c>
      <c r="D115" s="13">
        <v>1.4305566682102642</v>
      </c>
      <c r="E115" s="14">
        <f t="shared" si="19"/>
        <v>1.4305566682102642</v>
      </c>
      <c r="F115" s="12">
        <v>0</v>
      </c>
      <c r="G115" s="9">
        <f t="shared" si="21"/>
        <v>0</v>
      </c>
      <c r="H115" s="9">
        <f t="shared" si="22"/>
        <v>0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7"/>
        <v>6</v>
      </c>
      <c r="B116" s="24">
        <v>3</v>
      </c>
      <c r="C116" s="11">
        <f>MergeRuns!A103</f>
        <v>44017.104166666664</v>
      </c>
      <c r="D116" s="13">
        <v>1.3952284868434972</v>
      </c>
      <c r="E116" s="14">
        <f t="shared" si="19"/>
        <v>1.3952284868434972</v>
      </c>
      <c r="F116" s="12">
        <v>0</v>
      </c>
      <c r="G116" s="9">
        <f t="shared" si="21"/>
        <v>0</v>
      </c>
      <c r="H116" s="9">
        <f t="shared" si="22"/>
        <v>0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7"/>
        <v>7</v>
      </c>
      <c r="B117" s="24">
        <v>3</v>
      </c>
      <c r="C117" s="11">
        <f>MergeRuns!A104</f>
        <v>44017.125</v>
      </c>
      <c r="D117" s="13">
        <v>1.3829206146340773</v>
      </c>
      <c r="E117" s="14">
        <f t="shared" si="19"/>
        <v>1.3829206146340773</v>
      </c>
      <c r="F117" s="12">
        <v>0</v>
      </c>
      <c r="G117" s="9">
        <f t="shared" si="21"/>
        <v>0</v>
      </c>
      <c r="H117" s="9">
        <f t="shared" si="22"/>
        <v>0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7"/>
        <v>8</v>
      </c>
      <c r="B118" s="24">
        <v>3</v>
      </c>
      <c r="C118" s="11">
        <f>MergeRuns!A105</f>
        <v>44017.145833333336</v>
      </c>
      <c r="D118" s="13">
        <v>1.3649259182875872</v>
      </c>
      <c r="E118" s="14">
        <f t="shared" si="19"/>
        <v>1.3649259182875872</v>
      </c>
      <c r="F118" s="12">
        <v>0</v>
      </c>
      <c r="G118" s="9">
        <f t="shared" si="21"/>
        <v>0</v>
      </c>
      <c r="H118" s="9">
        <f t="shared" si="22"/>
        <v>0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7"/>
        <v>9</v>
      </c>
      <c r="B119" s="24">
        <v>3</v>
      </c>
      <c r="C119" s="11">
        <f>MergeRuns!A106</f>
        <v>44017.166666666664</v>
      </c>
      <c r="D119" s="13">
        <v>1.3324211507756818</v>
      </c>
      <c r="E119" s="14">
        <f t="shared" si="19"/>
        <v>1.3324211507756818</v>
      </c>
      <c r="F119" s="12">
        <v>0</v>
      </c>
      <c r="G119" s="9">
        <f t="shared" si="21"/>
        <v>0</v>
      </c>
      <c r="H119" s="9">
        <f t="shared" si="22"/>
        <v>0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7"/>
        <v>10</v>
      </c>
      <c r="B120" s="24">
        <v>3</v>
      </c>
      <c r="C120" s="11">
        <f>MergeRuns!A107</f>
        <v>44017.1875</v>
      </c>
      <c r="D120" s="13">
        <v>1.395972950388106</v>
      </c>
      <c r="E120" s="14">
        <f t="shared" si="19"/>
        <v>1.395972950388106</v>
      </c>
      <c r="F120" s="12">
        <v>0</v>
      </c>
      <c r="G120" s="9">
        <f t="shared" si="21"/>
        <v>0</v>
      </c>
      <c r="H120" s="9">
        <f t="shared" si="22"/>
        <v>0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7"/>
        <v>11</v>
      </c>
      <c r="B121" s="24">
        <v>3</v>
      </c>
      <c r="C121" s="11">
        <f>MergeRuns!A108</f>
        <v>44017.208333333336</v>
      </c>
      <c r="D121" s="13">
        <v>1.4287691884215483</v>
      </c>
      <c r="E121" s="14">
        <f t="shared" si="19"/>
        <v>1.4287691884215483</v>
      </c>
      <c r="F121" s="12">
        <v>8.7069856686000313E-2</v>
      </c>
      <c r="G121" s="9">
        <f t="shared" si="21"/>
        <v>0</v>
      </c>
      <c r="H121" s="9">
        <f t="shared" si="22"/>
        <v>0</v>
      </c>
      <c r="I121" s="32">
        <f t="shared" si="24"/>
        <v>0</v>
      </c>
      <c r="J121" s="8">
        <f t="shared" si="23"/>
        <v>0</v>
      </c>
      <c r="K121" s="8">
        <f t="shared" si="20"/>
        <v>0</v>
      </c>
      <c r="L121" s="8">
        <f t="shared" si="25"/>
        <v>0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7"/>
        <v>12</v>
      </c>
      <c r="B122" s="24">
        <v>3</v>
      </c>
      <c r="C122" s="11">
        <f>MergeRuns!A109</f>
        <v>44017.229166666664</v>
      </c>
      <c r="D122" s="13">
        <v>1.531553775302688</v>
      </c>
      <c r="E122" s="14">
        <f t="shared" si="19"/>
        <v>1.531553775302688</v>
      </c>
      <c r="F122" s="12">
        <v>0.1330007218131446</v>
      </c>
      <c r="G122" s="9">
        <f t="shared" si="21"/>
        <v>0</v>
      </c>
      <c r="H122" s="9">
        <f t="shared" si="22"/>
        <v>0</v>
      </c>
      <c r="I122" s="32">
        <f t="shared" si="24"/>
        <v>0</v>
      </c>
      <c r="J122" s="8">
        <f t="shared" si="23"/>
        <v>0</v>
      </c>
      <c r="K122" s="8">
        <f t="shared" si="20"/>
        <v>0</v>
      </c>
      <c r="L122" s="8">
        <f t="shared" si="25"/>
        <v>0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7"/>
        <v>13</v>
      </c>
      <c r="B123" s="24">
        <v>3</v>
      </c>
      <c r="C123" s="11">
        <f>MergeRuns!A110</f>
        <v>44017.25</v>
      </c>
      <c r="D123" s="13">
        <v>1.7265382920411612</v>
      </c>
      <c r="E123" s="14">
        <f t="shared" si="19"/>
        <v>1.9059226765979678</v>
      </c>
      <c r="F123" s="12">
        <v>0.35173408736628764</v>
      </c>
      <c r="G123" s="9">
        <f t="shared" si="21"/>
        <v>0.17938438455680669</v>
      </c>
      <c r="H123" s="9">
        <f t="shared" si="22"/>
        <v>8.9692192278403346E-2</v>
      </c>
      <c r="I123" s="32">
        <f t="shared" si="24"/>
        <v>0</v>
      </c>
      <c r="J123" s="8">
        <f t="shared" si="23"/>
        <v>-0.17938438455680669</v>
      </c>
      <c r="K123" s="8">
        <f t="shared" si="20"/>
        <v>0</v>
      </c>
      <c r="L123" s="8">
        <f t="shared" si="25"/>
        <v>-0.17938438455680669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7"/>
        <v>14</v>
      </c>
      <c r="B124" s="24">
        <v>3</v>
      </c>
      <c r="C124" s="11">
        <f>MergeRuns!A111</f>
        <v>44017.270833333336</v>
      </c>
      <c r="D124" s="13">
        <v>1.9724921132772624</v>
      </c>
      <c r="E124" s="14">
        <f t="shared" si="19"/>
        <v>2.3083262443161048</v>
      </c>
      <c r="F124" s="12">
        <v>0.65849829615459332</v>
      </c>
      <c r="G124" s="9">
        <f t="shared" si="21"/>
        <v>0.33583413103884258</v>
      </c>
      <c r="H124" s="9">
        <f t="shared" si="22"/>
        <v>0.25760925779782462</v>
      </c>
      <c r="I124" s="32">
        <f t="shared" si="24"/>
        <v>0</v>
      </c>
      <c r="J124" s="8">
        <f t="shared" si="23"/>
        <v>-0.33583413103884258</v>
      </c>
      <c r="K124" s="8">
        <f t="shared" si="20"/>
        <v>0</v>
      </c>
      <c r="L124" s="8">
        <f t="shared" si="25"/>
        <v>-0.33583413103884258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7"/>
        <v>15</v>
      </c>
      <c r="B125" s="24">
        <v>3</v>
      </c>
      <c r="C125" s="11">
        <f>MergeRuns!A112</f>
        <v>44017.291666666664</v>
      </c>
      <c r="D125" s="13">
        <v>2.2289571479727566</v>
      </c>
      <c r="E125" s="14">
        <f t="shared" si="19"/>
        <v>2.717662609028904</v>
      </c>
      <c r="F125" s="12">
        <v>0.95824600207087707</v>
      </c>
      <c r="G125" s="9">
        <f t="shared" si="21"/>
        <v>0.48870546105614732</v>
      </c>
      <c r="H125" s="9">
        <f t="shared" si="22"/>
        <v>0.50196198832589833</v>
      </c>
      <c r="I125" s="32">
        <f t="shared" si="24"/>
        <v>0</v>
      </c>
      <c r="J125" s="8">
        <f t="shared" si="23"/>
        <v>-0.48870546105614732</v>
      </c>
      <c r="K125" s="8">
        <f t="shared" si="20"/>
        <v>0</v>
      </c>
      <c r="L125" s="8">
        <f t="shared" si="25"/>
        <v>-0.48870546105614732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7"/>
        <v>16</v>
      </c>
      <c r="B126" s="24">
        <v>3</v>
      </c>
      <c r="C126" s="11">
        <f>MergeRuns!A113</f>
        <v>44017.3125</v>
      </c>
      <c r="D126" s="13">
        <v>2.3640616994944512</v>
      </c>
      <c r="E126" s="14">
        <f t="shared" si="19"/>
        <v>2.8327057500040853</v>
      </c>
      <c r="F126" s="12">
        <v>0.91890990296006636</v>
      </c>
      <c r="G126" s="9">
        <f t="shared" si="21"/>
        <v>0.46864405050963387</v>
      </c>
      <c r="H126" s="9">
        <f t="shared" si="22"/>
        <v>0.73628401358071527</v>
      </c>
      <c r="I126" s="32">
        <f t="shared" si="24"/>
        <v>0</v>
      </c>
      <c r="J126" s="8">
        <f t="shared" si="23"/>
        <v>-0.46864405050963387</v>
      </c>
      <c r="K126" s="8">
        <f t="shared" si="20"/>
        <v>0</v>
      </c>
      <c r="L126" s="8">
        <f t="shared" si="25"/>
        <v>-0.46864405050963387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7"/>
        <v>17</v>
      </c>
      <c r="B127" s="24">
        <v>3</v>
      </c>
      <c r="C127" s="11">
        <f>MergeRuns!A114</f>
        <v>44017.333333333336</v>
      </c>
      <c r="D127" s="13">
        <v>2.6018021957785553</v>
      </c>
      <c r="E127" s="14">
        <f t="shared" si="19"/>
        <v>3.2985889892960905</v>
      </c>
      <c r="F127" s="12">
        <v>1.366248614740265</v>
      </c>
      <c r="G127" s="9">
        <f t="shared" si="21"/>
        <v>0.69678679351753514</v>
      </c>
      <c r="H127" s="9">
        <f t="shared" si="22"/>
        <v>1.084677410339483</v>
      </c>
      <c r="I127" s="32">
        <f t="shared" si="24"/>
        <v>0</v>
      </c>
      <c r="J127" s="8">
        <f t="shared" si="23"/>
        <v>-0.69678679351753514</v>
      </c>
      <c r="K127" s="8">
        <f t="shared" si="20"/>
        <v>0</v>
      </c>
      <c r="L127" s="8">
        <f t="shared" si="25"/>
        <v>-0.69678679351753514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7"/>
        <v>18</v>
      </c>
      <c r="B128" s="24">
        <v>3</v>
      </c>
      <c r="C128" s="11">
        <f>MergeRuns!A115</f>
        <v>44017.354166666664</v>
      </c>
      <c r="D128" s="13">
        <v>2.6142843573984309</v>
      </c>
      <c r="E128" s="14">
        <f t="shared" si="19"/>
        <v>3.356127479824202</v>
      </c>
      <c r="F128" s="12">
        <v>1.4545943576975904</v>
      </c>
      <c r="G128" s="9">
        <f t="shared" si="21"/>
        <v>0.74184312242577111</v>
      </c>
      <c r="H128" s="9">
        <f t="shared" si="22"/>
        <v>1.4555989715523685</v>
      </c>
      <c r="I128" s="32">
        <f t="shared" si="24"/>
        <v>0</v>
      </c>
      <c r="J128" s="8">
        <f t="shared" si="23"/>
        <v>-0.74184312242577111</v>
      </c>
      <c r="K128" s="8">
        <f t="shared" si="20"/>
        <v>0</v>
      </c>
      <c r="L128" s="8">
        <f t="shared" si="25"/>
        <v>-0.74184312242577111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7"/>
        <v>19</v>
      </c>
      <c r="B129" s="24">
        <v>3</v>
      </c>
      <c r="C129" s="11">
        <f>MergeRuns!A116</f>
        <v>44017.375</v>
      </c>
      <c r="D129" s="13">
        <v>2.7125948940940301</v>
      </c>
      <c r="E129" s="14">
        <f t="shared" si="19"/>
        <v>3.2701497320313271</v>
      </c>
      <c r="F129" s="12">
        <v>1.09324478026921</v>
      </c>
      <c r="G129" s="9">
        <f t="shared" si="21"/>
        <v>0.5575548379372971</v>
      </c>
      <c r="H129" s="9">
        <f t="shared" si="22"/>
        <v>1.734376390521017</v>
      </c>
      <c r="I129" s="32">
        <f t="shared" si="24"/>
        <v>0</v>
      </c>
      <c r="J129" s="8">
        <f t="shared" si="23"/>
        <v>-0.5575548379372971</v>
      </c>
      <c r="K129" s="8">
        <f t="shared" si="20"/>
        <v>0</v>
      </c>
      <c r="L129" s="8">
        <f t="shared" si="25"/>
        <v>-0.5575548379372971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7"/>
        <v>20</v>
      </c>
      <c r="B130" s="24">
        <v>3</v>
      </c>
      <c r="C130" s="11">
        <f>MergeRuns!A117</f>
        <v>44017.395833333336</v>
      </c>
      <c r="D130" s="13">
        <v>2.6394355757092054</v>
      </c>
      <c r="E130" s="14">
        <f t="shared" si="19"/>
        <v>3.2057535391503151</v>
      </c>
      <c r="F130" s="12">
        <v>1.110427379296294</v>
      </c>
      <c r="G130" s="9">
        <f t="shared" si="21"/>
        <v>0.56631796344110996</v>
      </c>
      <c r="H130" s="9">
        <f t="shared" si="22"/>
        <v>2.0175353722415719</v>
      </c>
      <c r="I130" s="32">
        <f t="shared" si="24"/>
        <v>0</v>
      </c>
      <c r="J130" s="8">
        <f t="shared" si="23"/>
        <v>-0.56631796344110996</v>
      </c>
      <c r="K130" s="8">
        <f t="shared" si="20"/>
        <v>0</v>
      </c>
      <c r="L130" s="8">
        <f t="shared" si="25"/>
        <v>-0.56631796344110996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7"/>
        <v>21</v>
      </c>
      <c r="B131" s="24">
        <v>3</v>
      </c>
      <c r="C131" s="11">
        <f>MergeRuns!A118</f>
        <v>44017.416666666664</v>
      </c>
      <c r="D131" s="13">
        <v>2.7757321783002542</v>
      </c>
      <c r="E131" s="14">
        <f t="shared" si="19"/>
        <v>3.3796521218578013</v>
      </c>
      <c r="F131" s="12">
        <v>1.1841567520736218</v>
      </c>
      <c r="G131" s="9">
        <f t="shared" si="21"/>
        <v>0.60391994355754708</v>
      </c>
      <c r="H131" s="9">
        <f t="shared" si="22"/>
        <v>2.3194953440203454</v>
      </c>
      <c r="I131" s="32">
        <f t="shared" si="24"/>
        <v>0</v>
      </c>
      <c r="J131" s="8">
        <f t="shared" si="23"/>
        <v>-0.60391994355754708</v>
      </c>
      <c r="K131" s="8">
        <f t="shared" si="20"/>
        <v>0</v>
      </c>
      <c r="L131" s="8">
        <f t="shared" si="25"/>
        <v>-0.60391994355754708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7"/>
        <v>22</v>
      </c>
      <c r="B132" s="24">
        <v>3</v>
      </c>
      <c r="C132" s="11">
        <f>MergeRuns!A119</f>
        <v>44017.4375</v>
      </c>
      <c r="D132" s="13">
        <v>2.7534184698259265</v>
      </c>
      <c r="E132" s="14">
        <f t="shared" si="19"/>
        <v>3.3345670748487324</v>
      </c>
      <c r="F132" s="12">
        <v>1.1395070686721684</v>
      </c>
      <c r="G132" s="9">
        <f t="shared" si="21"/>
        <v>0.58114860502280596</v>
      </c>
      <c r="H132" s="9">
        <f t="shared" si="22"/>
        <v>2.6100696465317483</v>
      </c>
      <c r="I132" s="32">
        <f t="shared" si="24"/>
        <v>0</v>
      </c>
      <c r="J132" s="8">
        <f t="shared" si="23"/>
        <v>-0.58114860502280596</v>
      </c>
      <c r="K132" s="8">
        <f t="shared" si="20"/>
        <v>0</v>
      </c>
      <c r="L132" s="8">
        <f t="shared" si="25"/>
        <v>-0.58114860502280596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7"/>
        <v>23</v>
      </c>
      <c r="B133" s="24">
        <v>3</v>
      </c>
      <c r="C133" s="11">
        <f>MergeRuns!A120</f>
        <v>44017.458333333336</v>
      </c>
      <c r="D133" s="13">
        <v>2.6704298377778333</v>
      </c>
      <c r="E133" s="14">
        <f t="shared" si="19"/>
        <v>3.2690760704511255</v>
      </c>
      <c r="F133" s="12">
        <v>1.1738161424966513</v>
      </c>
      <c r="G133" s="9">
        <f t="shared" si="21"/>
        <v>0.5986462326732922</v>
      </c>
      <c r="H133" s="9">
        <f t="shared" si="22"/>
        <v>2.9093927628683947</v>
      </c>
      <c r="I133" s="32">
        <f t="shared" si="24"/>
        <v>0</v>
      </c>
      <c r="J133" s="8">
        <f t="shared" si="23"/>
        <v>-0.5986462326732922</v>
      </c>
      <c r="K133" s="8">
        <f t="shared" si="20"/>
        <v>0</v>
      </c>
      <c r="L133" s="8">
        <f t="shared" si="25"/>
        <v>-0.5986462326732922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7"/>
        <v>24</v>
      </c>
      <c r="B134" s="24">
        <v>3</v>
      </c>
      <c r="C134" s="11">
        <f>MergeRuns!A121</f>
        <v>44017.479166666664</v>
      </c>
      <c r="D134" s="13">
        <v>2.614273167205849</v>
      </c>
      <c r="E134" s="14">
        <f t="shared" si="19"/>
        <v>3.2996070619023548</v>
      </c>
      <c r="F134" s="12">
        <v>1.3437919503853055</v>
      </c>
      <c r="G134" s="9">
        <f t="shared" si="21"/>
        <v>0.68533389469650585</v>
      </c>
      <c r="H134" s="9">
        <f t="shared" si="22"/>
        <v>3.2520597102166477</v>
      </c>
      <c r="I134" s="32">
        <f t="shared" si="24"/>
        <v>0</v>
      </c>
      <c r="J134" s="8">
        <f t="shared" si="23"/>
        <v>-0.68533389469650585</v>
      </c>
      <c r="K134" s="8">
        <f t="shared" si="20"/>
        <v>0</v>
      </c>
      <c r="L134" s="8">
        <f t="shared" si="25"/>
        <v>-0.68533389469650585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7"/>
        <v>25</v>
      </c>
      <c r="B135" s="24">
        <v>3</v>
      </c>
      <c r="C135" s="11">
        <f>MergeRuns!A122</f>
        <v>44017.5</v>
      </c>
      <c r="D135" s="13">
        <v>2.3327352074008596</v>
      </c>
      <c r="E135" s="14">
        <f t="shared" si="19"/>
        <v>2.9300671325151799</v>
      </c>
      <c r="F135" s="12">
        <v>1.1712390688516083</v>
      </c>
      <c r="G135" s="9">
        <f t="shared" si="21"/>
        <v>0.59733192511432021</v>
      </c>
      <c r="H135" s="9">
        <f t="shared" si="22"/>
        <v>3.5507256727738077</v>
      </c>
      <c r="I135" s="32">
        <f t="shared" si="24"/>
        <v>0</v>
      </c>
      <c r="J135" s="8">
        <f t="shared" si="23"/>
        <v>-0.59733192511432021</v>
      </c>
      <c r="K135" s="8">
        <f t="shared" si="20"/>
        <v>0</v>
      </c>
      <c r="L135" s="8">
        <f t="shared" si="25"/>
        <v>-0.59733192511432021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7"/>
        <v>26</v>
      </c>
      <c r="B136" s="24">
        <v>3</v>
      </c>
      <c r="C136" s="11">
        <f>MergeRuns!A123</f>
        <v>44017.520833333336</v>
      </c>
      <c r="D136" s="13">
        <v>2.2926835783491599</v>
      </c>
      <c r="E136" s="14">
        <f t="shared" si="19"/>
        <v>2.9476464818588886</v>
      </c>
      <c r="F136" s="12">
        <v>1.2842409872739782</v>
      </c>
      <c r="G136" s="9">
        <f t="shared" si="21"/>
        <v>0.65496290350972886</v>
      </c>
      <c r="H136" s="9">
        <f t="shared" si="22"/>
        <v>3.878207124528672</v>
      </c>
      <c r="I136" s="32">
        <f t="shared" si="24"/>
        <v>0</v>
      </c>
      <c r="J136" s="8">
        <f t="shared" si="23"/>
        <v>-0.65496290350972886</v>
      </c>
      <c r="K136" s="8">
        <f t="shared" si="20"/>
        <v>0</v>
      </c>
      <c r="L136" s="8">
        <f t="shared" si="25"/>
        <v>-0.65496290350972886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7"/>
        <v>27</v>
      </c>
      <c r="B137" s="24">
        <v>3</v>
      </c>
      <c r="C137" s="11">
        <f>MergeRuns!A124</f>
        <v>44017.541666666664</v>
      </c>
      <c r="D137" s="13">
        <v>2.1181909580966556</v>
      </c>
      <c r="E137" s="14">
        <f t="shared" si="19"/>
        <v>2.9214340464934452</v>
      </c>
      <c r="F137" s="12">
        <v>1.5749864478368418</v>
      </c>
      <c r="G137" s="9">
        <f t="shared" si="21"/>
        <v>0.80324308839678937</v>
      </c>
      <c r="H137" s="9">
        <f t="shared" si="22"/>
        <v>4.2798286687270668</v>
      </c>
      <c r="I137" s="32">
        <f t="shared" si="24"/>
        <v>0</v>
      </c>
      <c r="J137" s="8">
        <f t="shared" si="23"/>
        <v>-0.80324308839678937</v>
      </c>
      <c r="K137" s="8">
        <f t="shared" si="20"/>
        <v>0</v>
      </c>
      <c r="L137" s="8">
        <f t="shared" si="25"/>
        <v>-0.80324308839678937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7"/>
        <v>28</v>
      </c>
      <c r="B138" s="24">
        <v>3</v>
      </c>
      <c r="C138" s="11">
        <f>MergeRuns!A125</f>
        <v>44017.5625</v>
      </c>
      <c r="D138" s="13">
        <v>2.0985269484395186</v>
      </c>
      <c r="E138" s="14">
        <f t="shared" si="19"/>
        <v>2.9489945591260076</v>
      </c>
      <c r="F138" s="12">
        <v>1.6675835503656651</v>
      </c>
      <c r="G138" s="9">
        <f t="shared" si="21"/>
        <v>0.85046761068648924</v>
      </c>
      <c r="H138" s="9">
        <f t="shared" si="22"/>
        <v>4.7050624740703118</v>
      </c>
      <c r="I138" s="32">
        <f t="shared" si="24"/>
        <v>0</v>
      </c>
      <c r="J138" s="8">
        <f t="shared" si="23"/>
        <v>-0.85046761068648924</v>
      </c>
      <c r="K138" s="8">
        <f t="shared" si="20"/>
        <v>0</v>
      </c>
      <c r="L138" s="8">
        <f t="shared" si="25"/>
        <v>-0.85046761068648924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7"/>
        <v>29</v>
      </c>
      <c r="B139" s="24">
        <v>3</v>
      </c>
      <c r="C139" s="11">
        <f>MergeRuns!A126</f>
        <v>44017.583333333336</v>
      </c>
      <c r="D139" s="13">
        <v>2.2599446499489249</v>
      </c>
      <c r="E139" s="14">
        <f t="shared" si="19"/>
        <v>3.4163716139485345</v>
      </c>
      <c r="F139" s="12">
        <v>2.2675038509796268</v>
      </c>
      <c r="G139" s="9">
        <f>-SUM(I139,J139,K139)-0.3</f>
        <v>0.8564269639996096</v>
      </c>
      <c r="H139" s="9">
        <f t="shared" si="22"/>
        <v>5.1332759560701167</v>
      </c>
      <c r="I139" s="32">
        <f t="shared" si="24"/>
        <v>0</v>
      </c>
      <c r="J139" s="8">
        <f t="shared" si="23"/>
        <v>-1.1564269639996096</v>
      </c>
      <c r="K139" s="8">
        <f t="shared" si="20"/>
        <v>0</v>
      </c>
      <c r="L139" s="8">
        <f t="shared" si="25"/>
        <v>-1.1564269639996096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7"/>
        <v>30</v>
      </c>
      <c r="B140" s="25">
        <v>3</v>
      </c>
      <c r="C140" s="11">
        <f>MergeRuns!A127</f>
        <v>44017.604166666664</v>
      </c>
      <c r="D140" s="13">
        <v>2.3205858065076836</v>
      </c>
      <c r="E140" s="18">
        <f t="shared" si="19"/>
        <v>3.418564842296913</v>
      </c>
      <c r="F140" s="12">
        <v>2.1529000701749594</v>
      </c>
      <c r="G140" s="9">
        <f>-SUM(I140,J140,K140)-0.2</f>
        <v>0.89797903578922944</v>
      </c>
      <c r="H140" s="9">
        <f t="shared" si="22"/>
        <v>5.5822654739647311</v>
      </c>
      <c r="I140" s="32">
        <f t="shared" si="24"/>
        <v>0</v>
      </c>
      <c r="J140" s="8">
        <f t="shared" si="23"/>
        <v>-1.0979790357892294</v>
      </c>
      <c r="K140" s="8">
        <f t="shared" si="20"/>
        <v>0</v>
      </c>
      <c r="L140" s="29">
        <f t="shared" si="25"/>
        <v>-1.0979790357892294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38" customFormat="1" x14ac:dyDescent="0.3">
      <c r="A141" s="127">
        <f t="shared" si="27"/>
        <v>31</v>
      </c>
      <c r="B141" s="127">
        <v>3</v>
      </c>
      <c r="C141" s="128">
        <f>MergeRuns!A128</f>
        <v>44017.625</v>
      </c>
      <c r="D141" s="129">
        <v>2.478446021341087</v>
      </c>
      <c r="E141" s="130">
        <f t="shared" si="19"/>
        <v>3.3139150734116249</v>
      </c>
      <c r="F141" s="131">
        <v>1.9653843447333046</v>
      </c>
      <c r="G141" s="132">
        <f t="shared" si="21"/>
        <v>0.8354690520705379</v>
      </c>
      <c r="H141" s="132">
        <f t="shared" si="22"/>
        <v>6</v>
      </c>
      <c r="I141" s="133">
        <f t="shared" si="24"/>
        <v>0</v>
      </c>
      <c r="J141" s="134">
        <f t="shared" si="23"/>
        <v>-0.8354690520705379</v>
      </c>
      <c r="K141" s="134">
        <f>IF(A141&lt;&gt;31,0,-2*((6-H140+((J141*0.5)))))</f>
        <v>0</v>
      </c>
      <c r="L141" s="134">
        <f t="shared" si="25"/>
        <v>-0.8354690520705379</v>
      </c>
      <c r="M141" s="134">
        <f t="shared" si="26"/>
        <v>0</v>
      </c>
      <c r="N141" s="135">
        <v>-2.5</v>
      </c>
      <c r="O141" s="135">
        <v>0</v>
      </c>
      <c r="P141" s="136"/>
      <c r="Q141" s="136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</row>
    <row r="142" spans="1:28" s="74" customFormat="1" x14ac:dyDescent="0.3">
      <c r="A142" s="59">
        <f>A141+1</f>
        <v>32</v>
      </c>
      <c r="B142" s="59">
        <v>3</v>
      </c>
      <c r="C142" s="60">
        <f>MergeRuns!A129</f>
        <v>44017.645833333336</v>
      </c>
      <c r="D142" s="122">
        <v>2.6440434451439438</v>
      </c>
      <c r="E142" s="61">
        <f t="shared" si="19"/>
        <v>1.7938490507253821</v>
      </c>
      <c r="F142" s="62">
        <v>1.9206855992035308</v>
      </c>
      <c r="G142" s="63">
        <f t="shared" si="21"/>
        <v>-0.85019439441856171</v>
      </c>
      <c r="H142" s="63">
        <f t="shared" si="22"/>
        <v>5.574902802790719</v>
      </c>
      <c r="I142" s="65">
        <f t="shared" si="24"/>
        <v>0.85019439441856171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3">
      <c r="A143" s="67">
        <f t="shared" si="27"/>
        <v>33</v>
      </c>
      <c r="B143" s="67">
        <v>3</v>
      </c>
      <c r="C143" s="68">
        <f>MergeRuns!A130</f>
        <v>44017.666666666664</v>
      </c>
      <c r="D143" s="121">
        <v>2.9685483275285272</v>
      </c>
      <c r="E143" s="69">
        <f t="shared" ref="E143:E206" si="28">D143-J143-I143</f>
        <v>1.7743787577823069</v>
      </c>
      <c r="F143" s="70">
        <v>1.1094729124370359</v>
      </c>
      <c r="G143" s="71">
        <f t="shared" si="21"/>
        <v>-1.1941695697462202</v>
      </c>
      <c r="H143" s="71">
        <f t="shared" si="22"/>
        <v>4.9778180179176088</v>
      </c>
      <c r="I143" s="64">
        <f t="shared" si="24"/>
        <v>1.1941695697462202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3">
      <c r="A144" s="67">
        <f t="shared" si="27"/>
        <v>34</v>
      </c>
      <c r="B144" s="67">
        <v>3</v>
      </c>
      <c r="C144" s="68">
        <f>MergeRuns!A131</f>
        <v>44017.6875</v>
      </c>
      <c r="D144" s="121">
        <v>3.073305718011083</v>
      </c>
      <c r="E144" s="69">
        <f t="shared" si="28"/>
        <v>1.7680933143533537</v>
      </c>
      <c r="F144" s="70">
        <v>1.0724604074494342</v>
      </c>
      <c r="G144" s="71">
        <f t="shared" ref="G144:G207" si="30">-SUM(I144,J144,K144)</f>
        <v>-1.3052124036577293</v>
      </c>
      <c r="H144" s="71">
        <f t="shared" si="22"/>
        <v>4.3252118160887445</v>
      </c>
      <c r="I144" s="64">
        <f t="shared" si="24"/>
        <v>1.3052124036577293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3">
      <c r="A145" s="67">
        <f t="shared" si="27"/>
        <v>35</v>
      </c>
      <c r="B145" s="67">
        <v>3</v>
      </c>
      <c r="C145" s="68">
        <f>MergeRuns!A132</f>
        <v>44017.708333333336</v>
      </c>
      <c r="D145" s="121">
        <v>3.0964567221051267</v>
      </c>
      <c r="E145" s="69">
        <f t="shared" si="28"/>
        <v>1.7667042541077109</v>
      </c>
      <c r="F145" s="70">
        <v>0.88606643587609457</v>
      </c>
      <c r="G145" s="71">
        <f t="shared" si="30"/>
        <v>-1.3297524679974158</v>
      </c>
      <c r="H145" s="71">
        <f t="shared" ref="H145:H208" si="31">H144+((G145*0.5))</f>
        <v>3.6603355820900365</v>
      </c>
      <c r="I145" s="64">
        <f t="shared" si="24"/>
        <v>1.3297524679974158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3">
      <c r="A146" s="67">
        <f t="shared" si="27"/>
        <v>36</v>
      </c>
      <c r="B146" s="67">
        <v>3</v>
      </c>
      <c r="C146" s="68">
        <f>MergeRuns!A133</f>
        <v>44017.729166666664</v>
      </c>
      <c r="D146" s="121">
        <v>3.0889218970148242</v>
      </c>
      <c r="E146" s="69">
        <f t="shared" si="28"/>
        <v>1.7671563436131292</v>
      </c>
      <c r="F146" s="70">
        <v>0.63542141035418842</v>
      </c>
      <c r="G146" s="71">
        <f t="shared" si="30"/>
        <v>-1.321765553401695</v>
      </c>
      <c r="H146" s="71">
        <f t="shared" si="31"/>
        <v>2.9994528053891889</v>
      </c>
      <c r="I146" s="64">
        <f t="shared" si="24"/>
        <v>1.321765553401695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3">
      <c r="A147" s="67">
        <f t="shared" si="27"/>
        <v>37</v>
      </c>
      <c r="B147" s="67">
        <v>3</v>
      </c>
      <c r="C147" s="68">
        <f>MergeRuns!A134</f>
        <v>44017.75</v>
      </c>
      <c r="D147" s="121">
        <v>2.9762583230852915</v>
      </c>
      <c r="E147" s="69">
        <f t="shared" si="28"/>
        <v>1.7739161580489011</v>
      </c>
      <c r="F147" s="70">
        <v>0.3680661823183552</v>
      </c>
      <c r="G147" s="71">
        <f t="shared" si="30"/>
        <v>-1.2023421650363904</v>
      </c>
      <c r="H147" s="71">
        <f t="shared" si="31"/>
        <v>2.3982817228709936</v>
      </c>
      <c r="I147" s="64">
        <f t="shared" si="24"/>
        <v>1.2023421650363904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3">
      <c r="A148" s="67">
        <f t="shared" si="27"/>
        <v>38</v>
      </c>
      <c r="B148" s="67">
        <v>3</v>
      </c>
      <c r="C148" s="68">
        <f>MergeRuns!A135</f>
        <v>44017.770833333336</v>
      </c>
      <c r="D148" s="121">
        <v>2.9444841672271029</v>
      </c>
      <c r="E148" s="69">
        <f t="shared" si="28"/>
        <v>1.7758226074003922</v>
      </c>
      <c r="F148" s="70">
        <v>0.27941011252362641</v>
      </c>
      <c r="G148" s="71">
        <f t="shared" si="30"/>
        <v>-1.1686615598267107</v>
      </c>
      <c r="H148" s="71">
        <f t="shared" si="31"/>
        <v>1.8139509429576384</v>
      </c>
      <c r="I148" s="64">
        <f t="shared" si="24"/>
        <v>1.1686615598267107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3">
      <c r="A149" s="67">
        <f t="shared" si="27"/>
        <v>39</v>
      </c>
      <c r="B149" s="67">
        <v>3</v>
      </c>
      <c r="C149" s="68">
        <f>MergeRuns!A136</f>
        <v>44017.791666666664</v>
      </c>
      <c r="D149" s="121">
        <v>2.8381531535826934</v>
      </c>
      <c r="E149" s="69">
        <f t="shared" si="28"/>
        <v>1.7822024682190569</v>
      </c>
      <c r="F149" s="70">
        <v>6.3602318036663469E-2</v>
      </c>
      <c r="G149" s="71">
        <f t="shared" si="30"/>
        <v>-1.0559506853636365</v>
      </c>
      <c r="H149" s="71">
        <f t="shared" si="31"/>
        <v>1.2859756002758203</v>
      </c>
      <c r="I149" s="64">
        <f t="shared" si="24"/>
        <v>1.0559506853636365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3">
      <c r="A150" s="67">
        <f t="shared" si="27"/>
        <v>40</v>
      </c>
      <c r="B150" s="67">
        <v>3</v>
      </c>
      <c r="C150" s="68">
        <f>MergeRuns!A137</f>
        <v>44017.8125</v>
      </c>
      <c r="D150" s="121">
        <v>2.7666715499815657</v>
      </c>
      <c r="E150" s="69">
        <f t="shared" si="28"/>
        <v>1.7864913644351248</v>
      </c>
      <c r="F150" s="70">
        <v>5.864431034016368E-2</v>
      </c>
      <c r="G150" s="71">
        <f t="shared" si="30"/>
        <v>-0.98018018554644093</v>
      </c>
      <c r="H150" s="71">
        <f t="shared" si="31"/>
        <v>0.79588550750259979</v>
      </c>
      <c r="I150" s="64">
        <f t="shared" si="24"/>
        <v>0.98018018554644093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3">
      <c r="A151" s="75">
        <f t="shared" si="27"/>
        <v>41</v>
      </c>
      <c r="B151" s="75">
        <v>3</v>
      </c>
      <c r="C151" s="68">
        <f>MergeRuns!A138</f>
        <v>44017.833333333336</v>
      </c>
      <c r="D151" s="121">
        <v>2.6286820598144396</v>
      </c>
      <c r="E151" s="76">
        <f t="shared" si="28"/>
        <v>1.7947707338451522</v>
      </c>
      <c r="F151" s="70">
        <v>0</v>
      </c>
      <c r="G151" s="71">
        <f t="shared" si="30"/>
        <v>-0.83391132596928741</v>
      </c>
      <c r="H151" s="71">
        <f t="shared" si="31"/>
        <v>0.37892984451795608</v>
      </c>
      <c r="I151" s="64">
        <f t="shared" si="24"/>
        <v>0.83391132596928741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50" customFormat="1" x14ac:dyDescent="0.3">
      <c r="A152" s="139">
        <f t="shared" si="27"/>
        <v>42</v>
      </c>
      <c r="B152" s="139">
        <v>3</v>
      </c>
      <c r="C152" s="140">
        <f>MergeRuns!A139</f>
        <v>44017.854166666664</v>
      </c>
      <c r="D152" s="141">
        <v>2.5569352325187928</v>
      </c>
      <c r="E152" s="142">
        <f t="shared" si="28"/>
        <v>1.7990755434828911</v>
      </c>
      <c r="F152" s="143">
        <v>0</v>
      </c>
      <c r="G152" s="144">
        <f t="shared" si="30"/>
        <v>-0.75785968903590173</v>
      </c>
      <c r="H152" s="144">
        <f t="shared" si="31"/>
        <v>5.2180482157382357E-15</v>
      </c>
      <c r="I152" s="145">
        <f t="shared" si="24"/>
        <v>0.75785968903590173</v>
      </c>
      <c r="J152" s="145">
        <f t="shared" si="32"/>
        <v>0</v>
      </c>
      <c r="K152" s="145">
        <f t="shared" si="29"/>
        <v>0</v>
      </c>
      <c r="L152" s="144"/>
      <c r="M152" s="144"/>
      <c r="N152" s="146">
        <v>0</v>
      </c>
      <c r="O152" s="146">
        <v>2.5</v>
      </c>
      <c r="P152" s="148"/>
      <c r="Q152" s="148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</row>
    <row r="153" spans="1:28" x14ac:dyDescent="0.3">
      <c r="A153" s="26">
        <f t="shared" si="27"/>
        <v>43</v>
      </c>
      <c r="B153" s="26">
        <v>3</v>
      </c>
      <c r="C153" s="21">
        <f>MergeRuns!A140</f>
        <v>44017.875</v>
      </c>
      <c r="D153" s="119">
        <v>2.3847147013504486</v>
      </c>
      <c r="E153" s="22">
        <f t="shared" si="28"/>
        <v>2.3847147013504486</v>
      </c>
      <c r="F153" s="27">
        <v>0</v>
      </c>
      <c r="G153" s="42">
        <f t="shared" si="30"/>
        <v>0</v>
      </c>
      <c r="H153" s="42">
        <f t="shared" si="31"/>
        <v>5.2180482157382357E-15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7"/>
        <v>44</v>
      </c>
      <c r="B154" s="24">
        <v>3</v>
      </c>
      <c r="C154" s="11">
        <f>MergeRuns!A141</f>
        <v>44017.895833333336</v>
      </c>
      <c r="D154" s="13">
        <v>2.1695373682435628</v>
      </c>
      <c r="E154" s="14">
        <f t="shared" si="28"/>
        <v>2.1695373682435628</v>
      </c>
      <c r="F154" s="12">
        <v>0</v>
      </c>
      <c r="G154" s="9">
        <f t="shared" si="30"/>
        <v>0</v>
      </c>
      <c r="H154" s="9">
        <f t="shared" si="31"/>
        <v>5.2180482157382357E-15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7"/>
        <v>45</v>
      </c>
      <c r="B155" s="24">
        <v>3</v>
      </c>
      <c r="C155" s="11">
        <f>MergeRuns!A142</f>
        <v>44017.916666666664</v>
      </c>
      <c r="D155" s="13">
        <v>1.949796621811315</v>
      </c>
      <c r="E155" s="14">
        <f t="shared" si="28"/>
        <v>1.949796621811315</v>
      </c>
      <c r="F155" s="12">
        <v>0</v>
      </c>
      <c r="G155" s="9">
        <f t="shared" si="30"/>
        <v>0</v>
      </c>
      <c r="H155" s="9">
        <f t="shared" si="31"/>
        <v>5.2180482157382357E-15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7"/>
        <v>46</v>
      </c>
      <c r="B156" s="24">
        <v>3</v>
      </c>
      <c r="C156" s="11">
        <f>MergeRuns!A143</f>
        <v>44017.9375</v>
      </c>
      <c r="D156" s="13">
        <v>1.7379461834178249</v>
      </c>
      <c r="E156" s="14">
        <f t="shared" si="28"/>
        <v>1.7379461834178249</v>
      </c>
      <c r="F156" s="12">
        <v>0</v>
      </c>
      <c r="G156" s="9">
        <f t="shared" si="30"/>
        <v>0</v>
      </c>
      <c r="H156" s="9">
        <f t="shared" si="31"/>
        <v>5.2180482157382357E-15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7"/>
        <v>47</v>
      </c>
      <c r="B157" s="25">
        <v>3</v>
      </c>
      <c r="C157" s="11">
        <f>MergeRuns!A144</f>
        <v>44017.958333333336</v>
      </c>
      <c r="D157" s="13">
        <v>1.6528385010746525</v>
      </c>
      <c r="E157" s="18">
        <f t="shared" si="28"/>
        <v>1.6528385010746525</v>
      </c>
      <c r="F157" s="12">
        <v>0</v>
      </c>
      <c r="G157" s="43">
        <f t="shared" si="30"/>
        <v>0</v>
      </c>
      <c r="H157" s="43">
        <f t="shared" si="31"/>
        <v>5.2180482157382357E-15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10" customFormat="1" ht="15" thickBot="1" x14ac:dyDescent="0.35">
      <c r="A158" s="104">
        <f t="shared" si="27"/>
        <v>48</v>
      </c>
      <c r="B158" s="104">
        <v>3</v>
      </c>
      <c r="C158" s="92">
        <f>MergeRuns!A145</f>
        <v>44017.979166666664</v>
      </c>
      <c r="D158" s="93">
        <v>1.5686587321322221</v>
      </c>
      <c r="E158" s="105">
        <f t="shared" si="28"/>
        <v>1.5686587321322221</v>
      </c>
      <c r="F158" s="95">
        <v>0</v>
      </c>
      <c r="G158" s="106">
        <f t="shared" si="30"/>
        <v>0</v>
      </c>
      <c r="H158" s="106">
        <f t="shared" si="31"/>
        <v>5.2180482157382357E-15</v>
      </c>
      <c r="I158" s="97">
        <f t="shared" si="24"/>
        <v>0</v>
      </c>
      <c r="J158" s="98">
        <f t="shared" si="32"/>
        <v>0</v>
      </c>
      <c r="K158" s="107">
        <f t="shared" si="29"/>
        <v>0</v>
      </c>
      <c r="L158" s="106"/>
      <c r="M158" s="106"/>
      <c r="N158" s="108">
        <v>0</v>
      </c>
      <c r="O158" s="108">
        <v>0</v>
      </c>
      <c r="P158" s="109"/>
      <c r="Q158" s="109"/>
    </row>
    <row r="159" spans="1:28" s="161" customFormat="1" x14ac:dyDescent="0.3">
      <c r="A159" s="152">
        <v>1</v>
      </c>
      <c r="B159" s="152">
        <v>4</v>
      </c>
      <c r="C159" s="153">
        <f>MergeRuns!A146</f>
        <v>44018</v>
      </c>
      <c r="D159" s="154">
        <v>1.6030715795564192</v>
      </c>
      <c r="E159" s="155">
        <f t="shared" si="28"/>
        <v>1.6030715795564192</v>
      </c>
      <c r="F159" s="156">
        <v>0</v>
      </c>
      <c r="G159" s="157">
        <f t="shared" si="30"/>
        <v>0</v>
      </c>
      <c r="H159" s="157">
        <v>0</v>
      </c>
      <c r="I159" s="158">
        <f t="shared" si="24"/>
        <v>0</v>
      </c>
      <c r="J159" s="158">
        <f t="shared" si="32"/>
        <v>0</v>
      </c>
      <c r="K159" s="158">
        <f t="shared" si="29"/>
        <v>0</v>
      </c>
      <c r="L159" s="158">
        <f t="shared" ref="L159:L189" si="33">MIN(J159,F159)</f>
        <v>0</v>
      </c>
      <c r="M159" s="158">
        <f>J159-L159</f>
        <v>0</v>
      </c>
      <c r="N159" s="159">
        <v>-2.5</v>
      </c>
      <c r="O159" s="159">
        <v>0</v>
      </c>
      <c r="P159" s="160"/>
      <c r="Q159" s="160"/>
    </row>
    <row r="160" spans="1:28" x14ac:dyDescent="0.3">
      <c r="A160" s="24">
        <f>A159+1</f>
        <v>2</v>
      </c>
      <c r="B160" s="24">
        <v>4</v>
      </c>
      <c r="C160" s="11">
        <f>MergeRuns!A147</f>
        <v>44018.020833333336</v>
      </c>
      <c r="D160" s="13">
        <v>1.5417255241289731</v>
      </c>
      <c r="E160" s="14">
        <f t="shared" si="28"/>
        <v>1.5417255241289731</v>
      </c>
      <c r="F160" s="12">
        <v>0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MergeRuns!A148</f>
        <v>44018.041666666664</v>
      </c>
      <c r="D161" s="13">
        <v>1.4638550145199263</v>
      </c>
      <c r="E161" s="14">
        <f t="shared" si="28"/>
        <v>1.4638550145199263</v>
      </c>
      <c r="F161" s="12">
        <v>0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MergeRuns!A149</f>
        <v>44018.0625</v>
      </c>
      <c r="D162" s="13">
        <v>1.4150650793421633</v>
      </c>
      <c r="E162" s="14">
        <f t="shared" si="28"/>
        <v>1.4150650793421633</v>
      </c>
      <c r="F162" s="12">
        <v>0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MergeRuns!A150</f>
        <v>44018.083333333336</v>
      </c>
      <c r="D163" s="13">
        <v>1.4110297840026269</v>
      </c>
      <c r="E163" s="14">
        <f t="shared" si="28"/>
        <v>1.4110297840026269</v>
      </c>
      <c r="F163" s="12">
        <v>0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MergeRuns!A151</f>
        <v>44018.104166666664</v>
      </c>
      <c r="D164" s="13">
        <v>1.3801580659673205</v>
      </c>
      <c r="E164" s="14">
        <f t="shared" si="28"/>
        <v>1.3801580659673205</v>
      </c>
      <c r="F164" s="12">
        <v>0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MergeRuns!A152</f>
        <v>44018.125</v>
      </c>
      <c r="D165" s="13">
        <v>1.4409639117754436</v>
      </c>
      <c r="E165" s="14">
        <f t="shared" si="28"/>
        <v>1.4409639117754436</v>
      </c>
      <c r="F165" s="12">
        <v>0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MergeRuns!A153</f>
        <v>44018.145833333336</v>
      </c>
      <c r="D166" s="13">
        <v>1.4226867063525201</v>
      </c>
      <c r="E166" s="14">
        <f t="shared" si="28"/>
        <v>1.4226867063525201</v>
      </c>
      <c r="F166" s="12">
        <v>0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MergeRuns!A154</f>
        <v>44018.166666666664</v>
      </c>
      <c r="D167" s="13">
        <v>1.4808568110256144</v>
      </c>
      <c r="E167" s="14">
        <f t="shared" si="28"/>
        <v>1.4808568110256144</v>
      </c>
      <c r="F167" s="12">
        <v>3.1165160749128576E-2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MergeRuns!A155</f>
        <v>44018.1875</v>
      </c>
      <c r="D168" s="13">
        <v>1.584639152300388</v>
      </c>
      <c r="E168" s="14">
        <f t="shared" si="28"/>
        <v>1.584639152300388</v>
      </c>
      <c r="F168" s="12">
        <v>3.1165160749128576E-2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MergeRuns!A156</f>
        <v>44018.208333333336</v>
      </c>
      <c r="D169" s="13">
        <v>1.8299191369409167</v>
      </c>
      <c r="E169" s="14">
        <f t="shared" si="28"/>
        <v>1.8299191369409167</v>
      </c>
      <c r="F169" s="12">
        <v>9.0932639760772149E-2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MergeRuns!A157</f>
        <v>44018.229166666664</v>
      </c>
      <c r="D170" s="13">
        <v>2.0867255404656637</v>
      </c>
      <c r="E170" s="14">
        <f t="shared" si="28"/>
        <v>2.0867255404656637</v>
      </c>
      <c r="F170" s="12">
        <v>0.1500326558007451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MergeRuns!A158</f>
        <v>44018.25</v>
      </c>
      <c r="D171" s="13">
        <v>2.4619545124803688</v>
      </c>
      <c r="E171" s="14">
        <f t="shared" si="28"/>
        <v>2.5742479358458183</v>
      </c>
      <c r="F171" s="12">
        <v>0.38721870126017055</v>
      </c>
      <c r="G171" s="9">
        <f t="shared" si="30"/>
        <v>0.11229342336544945</v>
      </c>
      <c r="H171" s="9">
        <f t="shared" si="31"/>
        <v>5.6146711682724726E-2</v>
      </c>
      <c r="I171" s="32">
        <f t="shared" si="24"/>
        <v>0</v>
      </c>
      <c r="J171" s="8">
        <f t="shared" si="32"/>
        <v>-0.11229342336544945</v>
      </c>
      <c r="K171" s="8">
        <f t="shared" si="29"/>
        <v>0</v>
      </c>
      <c r="L171" s="8">
        <f t="shared" si="33"/>
        <v>-0.11229342336544945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MergeRuns!A159</f>
        <v>44018.270833333336</v>
      </c>
      <c r="D172" s="13">
        <v>2.5903685292518137</v>
      </c>
      <c r="E172" s="14">
        <f t="shared" si="28"/>
        <v>2.8250934315409797</v>
      </c>
      <c r="F172" s="12">
        <v>0.80939621479022827</v>
      </c>
      <c r="G172" s="9">
        <f t="shared" si="30"/>
        <v>0.23472490228916618</v>
      </c>
      <c r="H172" s="9">
        <f t="shared" si="31"/>
        <v>0.17350916282730783</v>
      </c>
      <c r="I172" s="32">
        <f t="shared" si="24"/>
        <v>0</v>
      </c>
      <c r="J172" s="8">
        <f t="shared" si="32"/>
        <v>-0.23472490228916618</v>
      </c>
      <c r="K172" s="8">
        <f t="shared" si="29"/>
        <v>0</v>
      </c>
      <c r="L172" s="8">
        <f t="shared" si="33"/>
        <v>-0.23472490228916618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MergeRuns!A160</f>
        <v>44018.291666666664</v>
      </c>
      <c r="D173" s="13">
        <v>2.5840688739938025</v>
      </c>
      <c r="E173" s="14">
        <f t="shared" si="28"/>
        <v>3.000309885055318</v>
      </c>
      <c r="F173" s="12">
        <v>1.4353138312466052</v>
      </c>
      <c r="G173" s="9">
        <f t="shared" si="30"/>
        <v>0.41624101106151545</v>
      </c>
      <c r="H173" s="9">
        <f t="shared" si="31"/>
        <v>0.38162966835806555</v>
      </c>
      <c r="I173" s="32">
        <f t="shared" si="24"/>
        <v>0</v>
      </c>
      <c r="J173" s="8">
        <f t="shared" si="32"/>
        <v>-0.41624101106151545</v>
      </c>
      <c r="K173" s="8">
        <f t="shared" si="29"/>
        <v>0</v>
      </c>
      <c r="L173" s="8">
        <f t="shared" si="33"/>
        <v>-0.41624101106151545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MergeRuns!A161</f>
        <v>44018.3125</v>
      </c>
      <c r="D174" s="13">
        <v>2.5671595189733072</v>
      </c>
      <c r="E174" s="14">
        <f t="shared" si="28"/>
        <v>3.117293996453339</v>
      </c>
      <c r="F174" s="12">
        <v>1.8970154395863172</v>
      </c>
      <c r="G174" s="9">
        <f t="shared" si="30"/>
        <v>0.55013447748003197</v>
      </c>
      <c r="H174" s="9">
        <f t="shared" si="31"/>
        <v>0.65669690709808148</v>
      </c>
      <c r="I174" s="32">
        <f t="shared" si="24"/>
        <v>0</v>
      </c>
      <c r="J174" s="8">
        <f t="shared" si="32"/>
        <v>-0.55013447748003197</v>
      </c>
      <c r="K174" s="8">
        <f t="shared" si="29"/>
        <v>0</v>
      </c>
      <c r="L174" s="8">
        <f t="shared" si="33"/>
        <v>-0.55013447748003197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MergeRuns!A162</f>
        <v>44018.333333333336</v>
      </c>
      <c r="D175" s="13">
        <v>2.4697683077628856</v>
      </c>
      <c r="E175" s="14">
        <f t="shared" si="28"/>
        <v>3.0146774291617877</v>
      </c>
      <c r="F175" s="12">
        <v>1.8789969703410416</v>
      </c>
      <c r="G175" s="9">
        <f t="shared" si="30"/>
        <v>0.54490912139890202</v>
      </c>
      <c r="H175" s="9">
        <f t="shared" si="31"/>
        <v>0.92915146779753255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-0.54490912139890202</v>
      </c>
      <c r="K175" s="8">
        <f t="shared" si="29"/>
        <v>0</v>
      </c>
      <c r="L175" s="8">
        <f t="shared" si="33"/>
        <v>-0.54490912139890202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MergeRuns!A163</f>
        <v>44018.354166666664</v>
      </c>
      <c r="D176" s="13">
        <v>2.4311558614635622</v>
      </c>
      <c r="E176" s="14">
        <f t="shared" si="28"/>
        <v>3.0238848599041637</v>
      </c>
      <c r="F176" s="12">
        <v>2.043893098071039</v>
      </c>
      <c r="G176" s="9">
        <f t="shared" si="30"/>
        <v>0.59272899844060123</v>
      </c>
      <c r="H176" s="9">
        <f t="shared" si="31"/>
        <v>1.2255159670178331</v>
      </c>
      <c r="I176" s="32">
        <f t="shared" si="36"/>
        <v>0</v>
      </c>
      <c r="J176" s="8">
        <f t="shared" si="32"/>
        <v>-0.59272899844060123</v>
      </c>
      <c r="K176" s="8">
        <f t="shared" si="29"/>
        <v>0</v>
      </c>
      <c r="L176" s="8">
        <f t="shared" si="33"/>
        <v>-0.59272899844060123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MergeRuns!A164</f>
        <v>44018.375</v>
      </c>
      <c r="D177" s="13">
        <v>2.4070359285601048</v>
      </c>
      <c r="E177" s="14">
        <f t="shared" si="28"/>
        <v>2.9832593042274751</v>
      </c>
      <c r="F177" s="12">
        <v>1.9869771574736912</v>
      </c>
      <c r="G177" s="9">
        <f t="shared" si="30"/>
        <v>0.57622337566737036</v>
      </c>
      <c r="H177" s="9">
        <f t="shared" si="31"/>
        <v>1.5136276548515182</v>
      </c>
      <c r="I177" s="32">
        <f t="shared" si="36"/>
        <v>0</v>
      </c>
      <c r="J177" s="8">
        <f t="shared" si="32"/>
        <v>-0.57622337566737036</v>
      </c>
      <c r="K177" s="8">
        <f t="shared" si="29"/>
        <v>0</v>
      </c>
      <c r="L177" s="8">
        <f t="shared" si="33"/>
        <v>-0.57622337566737036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MergeRuns!A165</f>
        <v>44018.395833333336</v>
      </c>
      <c r="D178" s="13">
        <v>2.342180941243579</v>
      </c>
      <c r="E178" s="14">
        <f t="shared" si="28"/>
        <v>2.9199747261470979</v>
      </c>
      <c r="F178" s="12">
        <v>1.9923923617362715</v>
      </c>
      <c r="G178" s="9">
        <f t="shared" si="30"/>
        <v>0.57779378490351874</v>
      </c>
      <c r="H178" s="9">
        <f t="shared" si="31"/>
        <v>1.8025245473032776</v>
      </c>
      <c r="I178" s="32">
        <f t="shared" si="36"/>
        <v>0</v>
      </c>
      <c r="J178" s="8">
        <f t="shared" si="32"/>
        <v>-0.57779378490351874</v>
      </c>
      <c r="K178" s="8">
        <f t="shared" si="29"/>
        <v>0</v>
      </c>
      <c r="L178" s="8">
        <f t="shared" si="33"/>
        <v>-0.57779378490351874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MergeRuns!A166</f>
        <v>44018.416666666664</v>
      </c>
      <c r="D179" s="13">
        <v>2.2815872344298143</v>
      </c>
      <c r="E179" s="14">
        <f t="shared" si="28"/>
        <v>2.9801674639255902</v>
      </c>
      <c r="F179" s="12">
        <v>2.4088973430888823</v>
      </c>
      <c r="G179" s="9">
        <f t="shared" si="30"/>
        <v>0.69858022949577581</v>
      </c>
      <c r="H179" s="9">
        <f t="shared" si="31"/>
        <v>2.1518146620511653</v>
      </c>
      <c r="I179" s="32">
        <f t="shared" si="36"/>
        <v>0</v>
      </c>
      <c r="J179" s="8">
        <f t="shared" si="32"/>
        <v>-0.69858022949577581</v>
      </c>
      <c r="K179" s="8">
        <f t="shared" si="29"/>
        <v>0</v>
      </c>
      <c r="L179" s="8">
        <f t="shared" si="33"/>
        <v>-0.69858022949577581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MergeRuns!A167</f>
        <v>44018.4375</v>
      </c>
      <c r="D180" s="13">
        <v>2.2327119216585727</v>
      </c>
      <c r="E180" s="14">
        <f t="shared" si="28"/>
        <v>2.931318705813732</v>
      </c>
      <c r="F180" s="12">
        <v>2.4089889108798603</v>
      </c>
      <c r="G180" s="9">
        <f t="shared" si="30"/>
        <v>0.69860678415515942</v>
      </c>
      <c r="H180" s="9">
        <f t="shared" si="31"/>
        <v>2.501118054128745</v>
      </c>
      <c r="I180" s="32">
        <f t="shared" si="36"/>
        <v>0</v>
      </c>
      <c r="J180" s="8">
        <f t="shared" si="32"/>
        <v>-0.69860678415515942</v>
      </c>
      <c r="K180" s="8">
        <f t="shared" si="29"/>
        <v>0</v>
      </c>
      <c r="L180" s="8">
        <f t="shared" si="33"/>
        <v>-0.69860678415515942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MergeRuns!A168</f>
        <v>44018.458333333336</v>
      </c>
      <c r="D181" s="13">
        <v>2.2231168965712715</v>
      </c>
      <c r="E181" s="14">
        <f t="shared" si="28"/>
        <v>3.0563098148376282</v>
      </c>
      <c r="F181" s="12">
        <v>2.8730790285046774</v>
      </c>
      <c r="G181" s="9">
        <f t="shared" si="30"/>
        <v>0.83319291826635644</v>
      </c>
      <c r="H181" s="9">
        <f t="shared" si="31"/>
        <v>2.9177145132619233</v>
      </c>
      <c r="I181" s="32">
        <f t="shared" si="36"/>
        <v>0</v>
      </c>
      <c r="J181" s="8">
        <f t="shared" si="32"/>
        <v>-0.83319291826635644</v>
      </c>
      <c r="K181" s="8">
        <f t="shared" si="29"/>
        <v>0</v>
      </c>
      <c r="L181" s="8">
        <f t="shared" si="33"/>
        <v>-0.83319291826635644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MergeRuns!A169</f>
        <v>44018.479166666664</v>
      </c>
      <c r="D182" s="13">
        <v>2.1716640002188932</v>
      </c>
      <c r="E182" s="14">
        <f t="shared" si="28"/>
        <v>3.0048834731446332</v>
      </c>
      <c r="F182" s="12">
        <v>2.8731705962956555</v>
      </c>
      <c r="G182" s="9">
        <f t="shared" si="30"/>
        <v>0.83321947292574006</v>
      </c>
      <c r="H182" s="9">
        <f t="shared" si="31"/>
        <v>3.3343242497247934</v>
      </c>
      <c r="I182" s="32">
        <f t="shared" si="36"/>
        <v>0</v>
      </c>
      <c r="J182" s="8">
        <f t="shared" si="32"/>
        <v>-0.83321947292574006</v>
      </c>
      <c r="K182" s="8">
        <f t="shared" si="29"/>
        <v>0</v>
      </c>
      <c r="L182" s="8">
        <f t="shared" si="33"/>
        <v>-0.83321947292574006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MergeRuns!A170</f>
        <v>44018.5</v>
      </c>
      <c r="D183" s="13">
        <v>2.0954885970705162</v>
      </c>
      <c r="E183" s="14">
        <f t="shared" si="28"/>
        <v>2.9544023257557384</v>
      </c>
      <c r="F183" s="12">
        <v>2.9617714782249047</v>
      </c>
      <c r="G183" s="9">
        <f t="shared" si="30"/>
        <v>0.85891372868522231</v>
      </c>
      <c r="H183" s="9">
        <f t="shared" si="31"/>
        <v>3.7637811140674047</v>
      </c>
      <c r="I183" s="32">
        <f t="shared" si="36"/>
        <v>0</v>
      </c>
      <c r="J183" s="8">
        <f t="shared" si="32"/>
        <v>-0.85891372868522231</v>
      </c>
      <c r="K183" s="8">
        <f t="shared" si="29"/>
        <v>0</v>
      </c>
      <c r="L183" s="8">
        <f t="shared" si="33"/>
        <v>-0.85891372868522231</v>
      </c>
      <c r="M183" s="8">
        <f t="shared" si="34"/>
        <v>0</v>
      </c>
      <c r="N183" s="7">
        <v>-2.5</v>
      </c>
      <c r="O183" s="7">
        <v>0</v>
      </c>
      <c r="P183" s="87"/>
      <c r="Q183" s="1"/>
    </row>
    <row r="184" spans="1:28" x14ac:dyDescent="0.3">
      <c r="A184" s="24">
        <f t="shared" si="35"/>
        <v>26</v>
      </c>
      <c r="B184" s="24">
        <v>4</v>
      </c>
      <c r="C184" s="11">
        <f>MergeRuns!A171</f>
        <v>44018.520833333336</v>
      </c>
      <c r="D184" s="13">
        <v>2.0341845708060564</v>
      </c>
      <c r="E184" s="14">
        <f t="shared" si="28"/>
        <v>2.8931248541506625</v>
      </c>
      <c r="F184" s="12">
        <v>2.9618630460158837</v>
      </c>
      <c r="G184" s="9">
        <f t="shared" si="30"/>
        <v>0.85894028334460626</v>
      </c>
      <c r="H184" s="9">
        <f t="shared" si="31"/>
        <v>4.1932512557397077</v>
      </c>
      <c r="I184" s="32">
        <f t="shared" si="36"/>
        <v>0</v>
      </c>
      <c r="J184" s="8">
        <f t="shared" si="32"/>
        <v>-0.85894028334460626</v>
      </c>
      <c r="K184" s="8">
        <f t="shared" si="29"/>
        <v>0</v>
      </c>
      <c r="L184" s="8">
        <f t="shared" si="33"/>
        <v>-0.85894028334460626</v>
      </c>
      <c r="M184" s="8">
        <f t="shared" si="34"/>
        <v>0</v>
      </c>
      <c r="N184" s="7">
        <v>-2.5</v>
      </c>
      <c r="O184" s="7">
        <v>0</v>
      </c>
      <c r="P184" s="87"/>
      <c r="Q184" s="1"/>
    </row>
    <row r="185" spans="1:28" x14ac:dyDescent="0.3">
      <c r="A185" s="24">
        <f t="shared" si="35"/>
        <v>27</v>
      </c>
      <c r="B185" s="24">
        <v>4</v>
      </c>
      <c r="C185" s="11">
        <f>MergeRuns!A172</f>
        <v>44018.541666666664</v>
      </c>
      <c r="D185" s="13">
        <v>2.0084214623935912</v>
      </c>
      <c r="E185" s="14">
        <f t="shared" si="28"/>
        <v>2.9080178745894472</v>
      </c>
      <c r="F185" s="12">
        <v>3.1020565937788129</v>
      </c>
      <c r="G185" s="9">
        <f t="shared" si="30"/>
        <v>0.89959641219585573</v>
      </c>
      <c r="H185" s="9">
        <f t="shared" si="31"/>
        <v>4.6430494618376352</v>
      </c>
      <c r="I185" s="32">
        <f t="shared" si="36"/>
        <v>0</v>
      </c>
      <c r="J185" s="8">
        <f t="shared" si="32"/>
        <v>-0.89959641219585573</v>
      </c>
      <c r="K185" s="8">
        <f t="shared" si="29"/>
        <v>0</v>
      </c>
      <c r="L185" s="8">
        <f t="shared" si="33"/>
        <v>-0.89959641219585573</v>
      </c>
      <c r="M185" s="8">
        <f t="shared" si="34"/>
        <v>0</v>
      </c>
      <c r="N185" s="7">
        <v>-2.5</v>
      </c>
      <c r="O185" s="7">
        <v>0</v>
      </c>
      <c r="P185" s="87"/>
      <c r="Q185" s="1"/>
    </row>
    <row r="186" spans="1:28" x14ac:dyDescent="0.3">
      <c r="A186" s="24">
        <f t="shared" si="35"/>
        <v>28</v>
      </c>
      <c r="B186" s="24">
        <v>4</v>
      </c>
      <c r="C186" s="11">
        <f>MergeRuns!A173</f>
        <v>44018.5625</v>
      </c>
      <c r="D186" s="13">
        <v>1.9867344672948724</v>
      </c>
      <c r="E186" s="14">
        <f t="shared" si="28"/>
        <v>2.8863574341501117</v>
      </c>
      <c r="F186" s="12">
        <v>3.102148161569791</v>
      </c>
      <c r="G186" s="9">
        <f t="shared" si="30"/>
        <v>0.89962296685523935</v>
      </c>
      <c r="H186" s="9">
        <f t="shared" si="31"/>
        <v>5.0928609452652545</v>
      </c>
      <c r="I186" s="32">
        <f t="shared" si="36"/>
        <v>0</v>
      </c>
      <c r="J186" s="8">
        <f t="shared" si="32"/>
        <v>-0.89962296685523935</v>
      </c>
      <c r="K186" s="8">
        <f t="shared" si="29"/>
        <v>0</v>
      </c>
      <c r="L186" s="8">
        <f t="shared" si="33"/>
        <v>-0.89962296685523935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MergeRuns!A174</f>
        <v>44018.583333333336</v>
      </c>
      <c r="D187" s="13">
        <v>2.0343671091029547</v>
      </c>
      <c r="E187" s="14">
        <f t="shared" si="28"/>
        <v>2.7762142353597583</v>
      </c>
      <c r="F187" s="12">
        <v>2.5580935388165642</v>
      </c>
      <c r="G187" s="9">
        <f t="shared" si="30"/>
        <v>0.7418471262568036</v>
      </c>
      <c r="H187" s="9">
        <f t="shared" si="31"/>
        <v>5.4637845083936565</v>
      </c>
      <c r="I187" s="32">
        <f t="shared" si="36"/>
        <v>0</v>
      </c>
      <c r="J187" s="8">
        <f t="shared" si="32"/>
        <v>-0.7418471262568036</v>
      </c>
      <c r="K187" s="8">
        <f t="shared" si="29"/>
        <v>0</v>
      </c>
      <c r="L187" s="8">
        <f t="shared" si="33"/>
        <v>-0.7418471262568036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MergeRuns!A175</f>
        <v>44018.604166666664</v>
      </c>
      <c r="D188" s="13">
        <v>2.15843696222126</v>
      </c>
      <c r="E188" s="18">
        <f t="shared" si="28"/>
        <v>2.8967582696979175</v>
      </c>
      <c r="F188" s="12">
        <v>2.5459355430229573</v>
      </c>
      <c r="G188" s="9">
        <f t="shared" si="30"/>
        <v>0.73832130747665758</v>
      </c>
      <c r="H188" s="9">
        <f t="shared" si="31"/>
        <v>5.8329451621319857</v>
      </c>
      <c r="I188" s="32">
        <f t="shared" si="36"/>
        <v>0</v>
      </c>
      <c r="J188" s="8">
        <f t="shared" si="32"/>
        <v>-0.73832130747665758</v>
      </c>
      <c r="K188" s="8">
        <f t="shared" si="29"/>
        <v>0</v>
      </c>
      <c r="L188" s="29">
        <f t="shared" si="33"/>
        <v>-0.73832130747665758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38" customFormat="1" x14ac:dyDescent="0.3">
      <c r="A189" s="127">
        <f t="shared" si="35"/>
        <v>31</v>
      </c>
      <c r="B189" s="127">
        <v>4</v>
      </c>
      <c r="C189" s="128">
        <f>MergeRuns!A176</f>
        <v>44018.625</v>
      </c>
      <c r="D189" s="129">
        <v>2.2913939166047368</v>
      </c>
      <c r="E189" s="130">
        <f t="shared" si="28"/>
        <v>2.6255035923407655</v>
      </c>
      <c r="F189" s="131">
        <v>2.3055843134476133</v>
      </c>
      <c r="G189" s="9">
        <f t="shared" si="30"/>
        <v>0.33410967573602868</v>
      </c>
      <c r="H189" s="132">
        <f t="shared" si="31"/>
        <v>6</v>
      </c>
      <c r="I189" s="133">
        <f t="shared" si="36"/>
        <v>0</v>
      </c>
      <c r="J189" s="134">
        <f t="shared" si="32"/>
        <v>-0.33410967573602868</v>
      </c>
      <c r="K189" s="134">
        <f t="shared" si="29"/>
        <v>0</v>
      </c>
      <c r="L189" s="134">
        <f t="shared" si="33"/>
        <v>-0.33410967573602868</v>
      </c>
      <c r="M189" s="134">
        <f t="shared" si="34"/>
        <v>0</v>
      </c>
      <c r="N189" s="135">
        <v>-2.5</v>
      </c>
      <c r="O189" s="135">
        <v>0</v>
      </c>
      <c r="P189" s="136"/>
      <c r="Q189" s="136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</row>
    <row r="190" spans="1:28" s="74" customFormat="1" x14ac:dyDescent="0.3">
      <c r="A190" s="59">
        <f>A189+1</f>
        <v>32</v>
      </c>
      <c r="B190" s="59">
        <v>4</v>
      </c>
      <c r="C190" s="60">
        <f>MergeRuns!A177</f>
        <v>44018.645833333336</v>
      </c>
      <c r="D190" s="122">
        <v>2.5205572873958104</v>
      </c>
      <c r="E190" s="61">
        <f t="shared" si="28"/>
        <v>1.7406956950919039</v>
      </c>
      <c r="F190" s="62">
        <v>2.2650121300505512</v>
      </c>
      <c r="G190" s="63">
        <f t="shared" si="30"/>
        <v>-0.7798615923039065</v>
      </c>
      <c r="H190" s="63">
        <f t="shared" si="31"/>
        <v>5.6100692038480471</v>
      </c>
      <c r="I190" s="65">
        <f t="shared" si="36"/>
        <v>0.7798615923039065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3">
      <c r="A191" s="67">
        <f t="shared" si="35"/>
        <v>33</v>
      </c>
      <c r="B191" s="67">
        <v>4</v>
      </c>
      <c r="C191" s="68">
        <f>MergeRuns!A178</f>
        <v>44018.666666666664</v>
      </c>
      <c r="D191" s="121">
        <v>2.6398663595366951</v>
      </c>
      <c r="E191" s="69">
        <f t="shared" si="28"/>
        <v>1.7335371507634509</v>
      </c>
      <c r="F191" s="70">
        <v>1.9718167699424827</v>
      </c>
      <c r="G191" s="71">
        <f t="shared" si="30"/>
        <v>-0.90632920877324419</v>
      </c>
      <c r="H191" s="71">
        <f t="shared" si="31"/>
        <v>5.1569045994614253</v>
      </c>
      <c r="I191" s="64">
        <f t="shared" si="36"/>
        <v>0.90632920877324419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3">
      <c r="A192" s="67">
        <f t="shared" si="35"/>
        <v>34</v>
      </c>
      <c r="B192" s="67">
        <v>4</v>
      </c>
      <c r="C192" s="68">
        <f>MergeRuns!A179</f>
        <v>44018.6875</v>
      </c>
      <c r="D192" s="121">
        <v>2.7748785531322948</v>
      </c>
      <c r="E192" s="69">
        <f t="shared" si="28"/>
        <v>1.7254364191477147</v>
      </c>
      <c r="F192" s="70">
        <v>1.8391282045805357</v>
      </c>
      <c r="G192" s="71">
        <f t="shared" si="30"/>
        <v>-1.0494421339845801</v>
      </c>
      <c r="H192" s="71">
        <f t="shared" si="31"/>
        <v>4.6321835324691349</v>
      </c>
      <c r="I192" s="64">
        <f t="shared" si="36"/>
        <v>1.0494421339845801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3">
      <c r="A193" s="67">
        <f t="shared" si="35"/>
        <v>35</v>
      </c>
      <c r="B193" s="67">
        <v>4</v>
      </c>
      <c r="C193" s="68">
        <f>MergeRuns!A180</f>
        <v>44018.708333333336</v>
      </c>
      <c r="D193" s="121">
        <v>2.9847903162910638</v>
      </c>
      <c r="E193" s="69">
        <f t="shared" si="28"/>
        <v>1.7128417133581888</v>
      </c>
      <c r="F193" s="70">
        <v>1.4115119971478309</v>
      </c>
      <c r="G193" s="71">
        <f t="shared" si="30"/>
        <v>-1.271948602932875</v>
      </c>
      <c r="H193" s="71">
        <f t="shared" si="31"/>
        <v>3.9962092310026973</v>
      </c>
      <c r="I193" s="64">
        <f t="shared" si="36"/>
        <v>1.271948602932875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3">
      <c r="A194" s="67">
        <f t="shared" si="35"/>
        <v>36</v>
      </c>
      <c r="B194" s="67">
        <v>4</v>
      </c>
      <c r="C194" s="68">
        <f>MergeRuns!A181</f>
        <v>44018.729166666664</v>
      </c>
      <c r="D194" s="121">
        <v>2.9776149698016328</v>
      </c>
      <c r="E194" s="69">
        <f t="shared" si="28"/>
        <v>1.7132722341475544</v>
      </c>
      <c r="F194" s="70">
        <v>1.0331141650026745</v>
      </c>
      <c r="G194" s="71">
        <f t="shared" si="30"/>
        <v>-1.2643427356540784</v>
      </c>
      <c r="H194" s="71">
        <f t="shared" si="31"/>
        <v>3.3640378631756582</v>
      </c>
      <c r="I194" s="64">
        <f t="shared" si="36"/>
        <v>1.2643427356540784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3">
      <c r="A195" s="67">
        <f t="shared" si="35"/>
        <v>37</v>
      </c>
      <c r="B195" s="67">
        <v>4</v>
      </c>
      <c r="C195" s="68">
        <f>MergeRuns!A182</f>
        <v>44018.75</v>
      </c>
      <c r="D195" s="121">
        <v>3.0152482672408407</v>
      </c>
      <c r="E195" s="69">
        <f t="shared" si="28"/>
        <v>1.711014236301202</v>
      </c>
      <c r="F195" s="70">
        <v>0.617146704957243</v>
      </c>
      <c r="G195" s="71">
        <f t="shared" si="30"/>
        <v>-1.3042340309396387</v>
      </c>
      <c r="H195" s="71">
        <f t="shared" si="31"/>
        <v>2.711920847705839</v>
      </c>
      <c r="I195" s="64">
        <f t="shared" si="36"/>
        <v>1.3042340309396387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3">
      <c r="A196" s="67">
        <f t="shared" si="35"/>
        <v>38</v>
      </c>
      <c r="B196" s="67">
        <v>4</v>
      </c>
      <c r="C196" s="68">
        <f>MergeRuns!A183</f>
        <v>44018.770833333336</v>
      </c>
      <c r="D196" s="121">
        <v>2.9572538019335761</v>
      </c>
      <c r="E196" s="69">
        <f t="shared" si="28"/>
        <v>1.7144939042196381</v>
      </c>
      <c r="F196" s="70">
        <v>0.37024540370305131</v>
      </c>
      <c r="G196" s="71">
        <f t="shared" si="30"/>
        <v>-1.242759897713938</v>
      </c>
      <c r="H196" s="71">
        <f t="shared" si="31"/>
        <v>2.0905408988488698</v>
      </c>
      <c r="I196" s="64">
        <f t="shared" si="36"/>
        <v>1.242759897713938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3">
      <c r="A197" s="67">
        <f t="shared" si="35"/>
        <v>39</v>
      </c>
      <c r="B197" s="67">
        <v>4</v>
      </c>
      <c r="C197" s="68">
        <f>MergeRuns!A184</f>
        <v>44018.791666666664</v>
      </c>
      <c r="D197" s="121">
        <v>2.8786841236704648</v>
      </c>
      <c r="E197" s="69">
        <f t="shared" si="28"/>
        <v>1.7192080849154248</v>
      </c>
      <c r="F197" s="70">
        <v>8.8894332380725916E-2</v>
      </c>
      <c r="G197" s="71">
        <f t="shared" si="30"/>
        <v>-1.15947603875504</v>
      </c>
      <c r="H197" s="71">
        <f t="shared" si="31"/>
        <v>1.5108028794713499</v>
      </c>
      <c r="I197" s="64">
        <f t="shared" si="36"/>
        <v>1.15947603875504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3">
      <c r="A198" s="67">
        <f t="shared" si="35"/>
        <v>40</v>
      </c>
      <c r="B198" s="67">
        <v>4</v>
      </c>
      <c r="C198" s="68">
        <f>MergeRuns!A185</f>
        <v>44018.8125</v>
      </c>
      <c r="D198" s="121">
        <v>2.8253064089755031</v>
      </c>
      <c r="E198" s="69">
        <f t="shared" si="28"/>
        <v>1.7224107477971222</v>
      </c>
      <c r="F198" s="70">
        <v>6.9242502833656516E-2</v>
      </c>
      <c r="G198" s="71">
        <f t="shared" si="30"/>
        <v>-1.1028956611783809</v>
      </c>
      <c r="H198" s="71">
        <f t="shared" si="31"/>
        <v>0.9593550488821595</v>
      </c>
      <c r="I198" s="64">
        <f t="shared" si="36"/>
        <v>1.1028956611783809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3">
      <c r="A199" s="75">
        <f t="shared" si="35"/>
        <v>41</v>
      </c>
      <c r="B199" s="75">
        <v>4</v>
      </c>
      <c r="C199" s="68">
        <f>MergeRuns!A186</f>
        <v>44018.833333333336</v>
      </c>
      <c r="D199" s="121">
        <v>2.7247443985456208</v>
      </c>
      <c r="E199" s="76">
        <f t="shared" si="28"/>
        <v>1.7284444684229154</v>
      </c>
      <c r="F199" s="70">
        <v>0</v>
      </c>
      <c r="G199" s="71">
        <f t="shared" si="30"/>
        <v>-0.99629993012270535</v>
      </c>
      <c r="H199" s="71">
        <f t="shared" si="31"/>
        <v>0.46120508382080683</v>
      </c>
      <c r="I199" s="64">
        <f t="shared" si="36"/>
        <v>0.99629993012270535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50" customFormat="1" x14ac:dyDescent="0.3">
      <c r="A200" s="139">
        <f t="shared" si="35"/>
        <v>42</v>
      </c>
      <c r="B200" s="139">
        <v>4</v>
      </c>
      <c r="C200" s="140">
        <f>MergeRuns!A187</f>
        <v>44018.854166666664</v>
      </c>
      <c r="D200" s="141">
        <v>2.6550370754502577</v>
      </c>
      <c r="E200" s="142">
        <f t="shared" si="28"/>
        <v>1.732626907808644</v>
      </c>
      <c r="F200" s="143">
        <v>0</v>
      </c>
      <c r="G200" s="144">
        <f t="shared" si="30"/>
        <v>-0.92241016764161365</v>
      </c>
      <c r="H200" s="144">
        <f t="shared" si="31"/>
        <v>0</v>
      </c>
      <c r="I200" s="145">
        <f t="shared" si="36"/>
        <v>0.92241016764161365</v>
      </c>
      <c r="J200" s="145">
        <f t="shared" si="32"/>
        <v>0</v>
      </c>
      <c r="K200" s="145">
        <f t="shared" si="29"/>
        <v>0</v>
      </c>
      <c r="L200" s="144"/>
      <c r="M200" s="144"/>
      <c r="N200" s="146">
        <v>0</v>
      </c>
      <c r="O200" s="146">
        <v>2.5</v>
      </c>
      <c r="P200" s="148"/>
      <c r="Q200" s="148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</row>
    <row r="201" spans="1:28" x14ac:dyDescent="0.3">
      <c r="A201" s="26">
        <f t="shared" si="35"/>
        <v>43</v>
      </c>
      <c r="B201" s="26">
        <v>4</v>
      </c>
      <c r="C201" s="21">
        <f>MergeRuns!A188</f>
        <v>44018.875</v>
      </c>
      <c r="D201" s="119">
        <v>2.5149242191280781</v>
      </c>
      <c r="E201" s="22">
        <f t="shared" si="28"/>
        <v>2.5149242191280781</v>
      </c>
      <c r="F201" s="27">
        <v>0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MergeRuns!A189</f>
        <v>44018.895833333336</v>
      </c>
      <c r="D202" s="13">
        <v>2.2642622737721179</v>
      </c>
      <c r="E202" s="14">
        <f t="shared" si="28"/>
        <v>2.2642622737721179</v>
      </c>
      <c r="F202" s="12">
        <v>0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MergeRuns!A190</f>
        <v>44018.916666666664</v>
      </c>
      <c r="D203" s="13">
        <v>1.9901522418733755</v>
      </c>
      <c r="E203" s="14">
        <f t="shared" si="28"/>
        <v>1.9901522418733755</v>
      </c>
      <c r="F203" s="12"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MergeRuns!A191</f>
        <v>44018.9375</v>
      </c>
      <c r="D204" s="13">
        <v>1.7778580270373614</v>
      </c>
      <c r="E204" s="14">
        <f t="shared" si="28"/>
        <v>1.7778580270373614</v>
      </c>
      <c r="F204" s="12">
        <v>0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MergeRuns!A192</f>
        <v>44018.958333333336</v>
      </c>
      <c r="D205" s="13">
        <v>1.6657581204753804</v>
      </c>
      <c r="E205" s="18">
        <f t="shared" si="28"/>
        <v>1.6657581204753804</v>
      </c>
      <c r="F205" s="12"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02" customFormat="1" ht="15" thickBot="1" x14ac:dyDescent="0.35">
      <c r="A206" s="91">
        <f t="shared" si="35"/>
        <v>48</v>
      </c>
      <c r="B206" s="91">
        <v>4</v>
      </c>
      <c r="C206" s="92">
        <f>MergeRuns!A193</f>
        <v>44018.979166666664</v>
      </c>
      <c r="D206" s="93">
        <v>1.5730943374536301</v>
      </c>
      <c r="E206" s="94">
        <f t="shared" si="28"/>
        <v>1.5730943374536301</v>
      </c>
      <c r="F206" s="95">
        <v>0</v>
      </c>
      <c r="G206" s="96">
        <f t="shared" si="30"/>
        <v>0</v>
      </c>
      <c r="H206" s="96">
        <f t="shared" si="31"/>
        <v>0</v>
      </c>
      <c r="I206" s="97">
        <f t="shared" si="36"/>
        <v>0</v>
      </c>
      <c r="J206" s="98">
        <f t="shared" si="32"/>
        <v>0</v>
      </c>
      <c r="K206" s="98">
        <f t="shared" si="29"/>
        <v>0</v>
      </c>
      <c r="L206" s="103"/>
      <c r="M206" s="103"/>
      <c r="N206" s="99">
        <v>0</v>
      </c>
      <c r="O206" s="99">
        <v>0</v>
      </c>
      <c r="P206" s="111"/>
      <c r="Q206" s="111"/>
    </row>
    <row r="207" spans="1:28" s="161" customFormat="1" x14ac:dyDescent="0.3">
      <c r="A207" s="152">
        <v>1</v>
      </c>
      <c r="B207" s="152">
        <v>5</v>
      </c>
      <c r="C207" s="153">
        <f>MergeRuns!A194</f>
        <v>44019</v>
      </c>
      <c r="D207" s="154">
        <v>1.6039144538960808</v>
      </c>
      <c r="E207" s="155">
        <f t="shared" ref="E207:E270" si="37">D207-J207-I207</f>
        <v>1.6039144538960808</v>
      </c>
      <c r="F207" s="156">
        <v>0</v>
      </c>
      <c r="G207" s="157">
        <f t="shared" si="30"/>
        <v>0</v>
      </c>
      <c r="H207" s="157">
        <v>0</v>
      </c>
      <c r="I207" s="158">
        <f t="shared" si="36"/>
        <v>0</v>
      </c>
      <c r="J207" s="158">
        <f t="shared" si="32"/>
        <v>0</v>
      </c>
      <c r="K207" s="158">
        <f t="shared" ref="K207:K270" si="38">IF(A207&lt;&gt;31,0,-2*((6-H206+((J207*0.5)))))</f>
        <v>0</v>
      </c>
      <c r="L207" s="158">
        <f t="shared" ref="L207:L237" si="39">MIN(J207,F207)</f>
        <v>0</v>
      </c>
      <c r="M207" s="158">
        <f>J207-L207</f>
        <v>0</v>
      </c>
      <c r="N207" s="159">
        <v>-2.5</v>
      </c>
      <c r="O207" s="159">
        <v>0</v>
      </c>
      <c r="P207" s="160"/>
      <c r="Q207" s="160"/>
    </row>
    <row r="208" spans="1:28" x14ac:dyDescent="0.3">
      <c r="A208" s="24">
        <f>A207+1</f>
        <v>2</v>
      </c>
      <c r="B208" s="24">
        <v>5</v>
      </c>
      <c r="C208" s="11">
        <f>MergeRuns!A195</f>
        <v>44019.020833333336</v>
      </c>
      <c r="D208" s="13">
        <v>1.5423638657516139</v>
      </c>
      <c r="E208" s="14">
        <f t="shared" si="37"/>
        <v>1.5423638657516139</v>
      </c>
      <c r="F208" s="12">
        <v>0</v>
      </c>
      <c r="G208" s="9">
        <f t="shared" ref="G208:G271" si="40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2">A208+1</f>
        <v>3</v>
      </c>
      <c r="B209" s="24">
        <v>5</v>
      </c>
      <c r="C209" s="11">
        <f>MergeRuns!A196</f>
        <v>44019.041666666664</v>
      </c>
      <c r="D209" s="13">
        <v>1.4799362077966749</v>
      </c>
      <c r="E209" s="14">
        <f t="shared" si="37"/>
        <v>1.4799362077966749</v>
      </c>
      <c r="F209" s="12">
        <v>0</v>
      </c>
      <c r="G209" s="9">
        <f t="shared" si="40"/>
        <v>0</v>
      </c>
      <c r="H209" s="9">
        <f t="shared" ref="H209:H272" si="43">H208+((G209*0.5))</f>
        <v>0</v>
      </c>
      <c r="I209" s="32">
        <f t="shared" si="36"/>
        <v>0</v>
      </c>
      <c r="J209" s="8">
        <f t="shared" ref="J209:J273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2"/>
        <v>4</v>
      </c>
      <c r="B210" s="24">
        <v>5</v>
      </c>
      <c r="C210" s="11">
        <f>MergeRuns!A197</f>
        <v>44019.0625</v>
      </c>
      <c r="D210" s="13">
        <v>1.4321822109219386</v>
      </c>
      <c r="E210" s="14">
        <f t="shared" si="37"/>
        <v>1.4321822109219386</v>
      </c>
      <c r="F210" s="12">
        <v>0</v>
      </c>
      <c r="G210" s="9">
        <f t="shared" si="40"/>
        <v>0</v>
      </c>
      <c r="H210" s="9">
        <f t="shared" si="43"/>
        <v>0</v>
      </c>
      <c r="I210" s="32">
        <f t="shared" si="36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2"/>
        <v>5</v>
      </c>
      <c r="B211" s="24">
        <v>5</v>
      </c>
      <c r="C211" s="11">
        <f>MergeRuns!A198</f>
        <v>44019.083333333336</v>
      </c>
      <c r="D211" s="13">
        <v>1.4286221307426743</v>
      </c>
      <c r="E211" s="14">
        <f t="shared" si="37"/>
        <v>1.4286221307426743</v>
      </c>
      <c r="F211" s="12">
        <v>0</v>
      </c>
      <c r="G211" s="9">
        <f t="shared" si="40"/>
        <v>0</v>
      </c>
      <c r="H211" s="9">
        <f t="shared" si="43"/>
        <v>0</v>
      </c>
      <c r="I211" s="32">
        <f t="shared" si="36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2"/>
        <v>6</v>
      </c>
      <c r="B212" s="24">
        <v>5</v>
      </c>
      <c r="C212" s="11">
        <f>MergeRuns!A199</f>
        <v>44019.104166666664</v>
      </c>
      <c r="D212" s="13">
        <v>1.3965606155144896</v>
      </c>
      <c r="E212" s="14">
        <f t="shared" si="37"/>
        <v>1.3965606155144896</v>
      </c>
      <c r="F212" s="12">
        <v>0</v>
      </c>
      <c r="G212" s="9">
        <f t="shared" si="40"/>
        <v>0</v>
      </c>
      <c r="H212" s="9">
        <f t="shared" si="43"/>
        <v>0</v>
      </c>
      <c r="I212" s="32">
        <f t="shared" si="36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2"/>
        <v>7</v>
      </c>
      <c r="B213" s="24">
        <v>5</v>
      </c>
      <c r="C213" s="11">
        <f>MergeRuns!A200</f>
        <v>44019.125</v>
      </c>
      <c r="D213" s="13">
        <v>1.3902477290650852</v>
      </c>
      <c r="E213" s="14">
        <f t="shared" si="37"/>
        <v>1.3902477290650852</v>
      </c>
      <c r="F213" s="12">
        <v>0</v>
      </c>
      <c r="G213" s="9">
        <f t="shared" si="40"/>
        <v>0</v>
      </c>
      <c r="H213" s="9">
        <f t="shared" si="43"/>
        <v>0</v>
      </c>
      <c r="I213" s="32">
        <f t="shared" si="36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2"/>
        <v>8</v>
      </c>
      <c r="B214" s="24">
        <v>5</v>
      </c>
      <c r="C214" s="11">
        <f>MergeRuns!A201</f>
        <v>44019.145833333336</v>
      </c>
      <c r="D214" s="13">
        <v>1.3707808532418893</v>
      </c>
      <c r="E214" s="14">
        <f t="shared" si="37"/>
        <v>1.3707808532418893</v>
      </c>
      <c r="F214" s="12">
        <v>0</v>
      </c>
      <c r="G214" s="9">
        <f t="shared" si="40"/>
        <v>0</v>
      </c>
      <c r="H214" s="9">
        <f t="shared" si="43"/>
        <v>0</v>
      </c>
      <c r="I214" s="32">
        <f t="shared" si="36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2"/>
        <v>9</v>
      </c>
      <c r="B215" s="24">
        <v>5</v>
      </c>
      <c r="C215" s="11">
        <f>MergeRuns!A202</f>
        <v>44019.166666666664</v>
      </c>
      <c r="D215" s="13">
        <v>1.4347116333936847</v>
      </c>
      <c r="E215" s="14">
        <f t="shared" si="37"/>
        <v>1.4347116333936847</v>
      </c>
      <c r="F215" s="12">
        <v>3.8008722405030976E-2</v>
      </c>
      <c r="G215" s="9">
        <f t="shared" si="40"/>
        <v>0</v>
      </c>
      <c r="H215" s="9">
        <f t="shared" si="43"/>
        <v>0</v>
      </c>
      <c r="I215" s="32">
        <f t="shared" si="36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2"/>
        <v>10</v>
      </c>
      <c r="B216" s="24">
        <v>5</v>
      </c>
      <c r="C216" s="11">
        <f>MergeRuns!A203</f>
        <v>44019.1875</v>
      </c>
      <c r="D216" s="13">
        <v>1.5370670774313204</v>
      </c>
      <c r="E216" s="14">
        <f t="shared" si="37"/>
        <v>1.5370670774313204</v>
      </c>
      <c r="F216" s="12">
        <v>4.093766341610984E-2</v>
      </c>
      <c r="G216" s="9">
        <f t="shared" si="40"/>
        <v>0</v>
      </c>
      <c r="H216" s="9">
        <f t="shared" si="43"/>
        <v>0</v>
      </c>
      <c r="I216" s="32">
        <f t="shared" si="36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2"/>
        <v>11</v>
      </c>
      <c r="B217" s="24">
        <v>5</v>
      </c>
      <c r="C217" s="11">
        <f>MergeRuns!A204</f>
        <v>44019.208333333336</v>
      </c>
      <c r="D217" s="13">
        <v>1.8660826234957395</v>
      </c>
      <c r="E217" s="14">
        <f t="shared" si="37"/>
        <v>1.8660826234957395</v>
      </c>
      <c r="F217" s="12">
        <v>0.13717827914518388</v>
      </c>
      <c r="G217" s="9">
        <f t="shared" si="40"/>
        <v>0</v>
      </c>
      <c r="H217" s="9">
        <f t="shared" si="43"/>
        <v>0</v>
      </c>
      <c r="I217" s="32">
        <f t="shared" si="36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2"/>
        <v>12</v>
      </c>
      <c r="B218" s="24">
        <v>5</v>
      </c>
      <c r="C218" s="11">
        <f>MergeRuns!A205</f>
        <v>44019.229166666664</v>
      </c>
      <c r="D218" s="13">
        <v>2.1390792304515633</v>
      </c>
      <c r="E218" s="14">
        <f t="shared" si="37"/>
        <v>2.1390792304515633</v>
      </c>
      <c r="F218" s="12">
        <v>0.22184688016435722</v>
      </c>
      <c r="G218" s="9">
        <f t="shared" si="40"/>
        <v>0</v>
      </c>
      <c r="H218" s="9">
        <f t="shared" si="43"/>
        <v>0</v>
      </c>
      <c r="I218" s="32">
        <f t="shared" si="36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2"/>
        <v>13</v>
      </c>
      <c r="B219" s="24">
        <v>5</v>
      </c>
      <c r="C219" s="11">
        <f>MergeRuns!A206</f>
        <v>44019.25</v>
      </c>
      <c r="D219" s="13">
        <v>2.5199233453117325</v>
      </c>
      <c r="E219" s="14">
        <f t="shared" si="37"/>
        <v>2.6725756480120162</v>
      </c>
      <c r="F219" s="12">
        <v>0.44897736088318763</v>
      </c>
      <c r="G219" s="9">
        <f t="shared" si="40"/>
        <v>0.15265230270028379</v>
      </c>
      <c r="H219" s="9">
        <f t="shared" si="43"/>
        <v>7.6326151350141896E-2</v>
      </c>
      <c r="I219" s="32">
        <f t="shared" si="36"/>
        <v>0</v>
      </c>
      <c r="J219" s="8">
        <f t="shared" si="44"/>
        <v>-0.15265230270028379</v>
      </c>
      <c r="K219" s="8">
        <f t="shared" si="38"/>
        <v>0</v>
      </c>
      <c r="L219" s="8">
        <f t="shared" si="39"/>
        <v>-0.15265230270028379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2"/>
        <v>14</v>
      </c>
      <c r="B220" s="24">
        <v>5</v>
      </c>
      <c r="C220" s="11">
        <f>MergeRuns!A207</f>
        <v>44019.270833333336</v>
      </c>
      <c r="D220" s="13">
        <v>2.6361895018925168</v>
      </c>
      <c r="E220" s="14">
        <f t="shared" si="37"/>
        <v>2.8731600637135273</v>
      </c>
      <c r="F220" s="12">
        <v>0.69697224065003038</v>
      </c>
      <c r="G220" s="9">
        <f t="shared" si="40"/>
        <v>0.23697056182101034</v>
      </c>
      <c r="H220" s="9">
        <f t="shared" si="43"/>
        <v>0.19481143226064707</v>
      </c>
      <c r="I220" s="32">
        <f t="shared" si="36"/>
        <v>0</v>
      </c>
      <c r="J220" s="8">
        <f t="shared" si="44"/>
        <v>-0.23697056182101034</v>
      </c>
      <c r="K220" s="8">
        <f t="shared" si="38"/>
        <v>0</v>
      </c>
      <c r="L220" s="8">
        <f t="shared" si="39"/>
        <v>-0.23697056182101034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2"/>
        <v>15</v>
      </c>
      <c r="B221" s="24">
        <v>5</v>
      </c>
      <c r="C221" s="11">
        <f>MergeRuns!A208</f>
        <v>44019.291666666664</v>
      </c>
      <c r="D221" s="13">
        <v>2.6055952236277289</v>
      </c>
      <c r="E221" s="14">
        <f t="shared" si="37"/>
        <v>2.8895253642294438</v>
      </c>
      <c r="F221" s="12">
        <v>0.8350886488285727</v>
      </c>
      <c r="G221" s="9">
        <f t="shared" si="40"/>
        <v>0.28393014060171473</v>
      </c>
      <c r="H221" s="9">
        <f t="shared" si="43"/>
        <v>0.33677650256150443</v>
      </c>
      <c r="I221" s="32">
        <f t="shared" si="36"/>
        <v>0</v>
      </c>
      <c r="J221" s="8">
        <f t="shared" si="44"/>
        <v>-0.28393014060171473</v>
      </c>
      <c r="K221" s="8">
        <f t="shared" si="38"/>
        <v>0</v>
      </c>
      <c r="L221" s="8">
        <f t="shared" si="39"/>
        <v>-0.28393014060171473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2"/>
        <v>16</v>
      </c>
      <c r="B222" s="24">
        <v>5</v>
      </c>
      <c r="C222" s="11">
        <f>MergeRuns!A209</f>
        <v>44019.3125</v>
      </c>
      <c r="D222" s="13">
        <v>2.5915465612960888</v>
      </c>
      <c r="E222" s="14">
        <f t="shared" si="37"/>
        <v>2.9982219149642044</v>
      </c>
      <c r="F222" s="12">
        <v>1.19610398137681</v>
      </c>
      <c r="G222" s="9">
        <f t="shared" si="40"/>
        <v>0.40667535366811541</v>
      </c>
      <c r="H222" s="9">
        <f t="shared" si="43"/>
        <v>0.54011417939556217</v>
      </c>
      <c r="I222" s="32">
        <f t="shared" si="36"/>
        <v>0</v>
      </c>
      <c r="J222" s="8">
        <f t="shared" si="44"/>
        <v>-0.40667535366811541</v>
      </c>
      <c r="K222" s="8">
        <f t="shared" si="38"/>
        <v>0</v>
      </c>
      <c r="L222" s="8">
        <f t="shared" si="39"/>
        <v>-0.40667535366811541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2"/>
        <v>17</v>
      </c>
      <c r="B223" s="24">
        <v>5</v>
      </c>
      <c r="C223" s="11">
        <f>MergeRuns!A210</f>
        <v>44019.333333333336</v>
      </c>
      <c r="D223" s="13">
        <v>2.448047903766394</v>
      </c>
      <c r="E223" s="14">
        <f t="shared" si="37"/>
        <v>2.9120771592562358</v>
      </c>
      <c r="F223" s="12">
        <v>1.3647919279112997</v>
      </c>
      <c r="G223" s="9">
        <f t="shared" si="40"/>
        <v>0.46402925548984192</v>
      </c>
      <c r="H223" s="9">
        <f t="shared" si="43"/>
        <v>0.77212880714048315</v>
      </c>
      <c r="I223" s="32">
        <f t="shared" si="36"/>
        <v>0</v>
      </c>
      <c r="J223" s="8">
        <f t="shared" si="44"/>
        <v>-0.46402925548984192</v>
      </c>
      <c r="K223" s="8">
        <f t="shared" si="38"/>
        <v>0</v>
      </c>
      <c r="L223" s="8">
        <f t="shared" si="39"/>
        <v>-0.46402925548984192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2"/>
        <v>18</v>
      </c>
      <c r="B224" s="24">
        <v>5</v>
      </c>
      <c r="C224" s="11">
        <f>MergeRuns!A211</f>
        <v>44019.354166666664</v>
      </c>
      <c r="D224" s="13">
        <v>2.4086618135330449</v>
      </c>
      <c r="E224" s="14">
        <f t="shared" si="37"/>
        <v>3.0275817083536638</v>
      </c>
      <c r="F224" s="12">
        <v>1.8203526318253496</v>
      </c>
      <c r="G224" s="9">
        <f t="shared" si="40"/>
        <v>0.61891989482061893</v>
      </c>
      <c r="H224" s="9">
        <f t="shared" si="43"/>
        <v>1.0815887545507925</v>
      </c>
      <c r="I224" s="32">
        <f t="shared" si="36"/>
        <v>0</v>
      </c>
      <c r="J224" s="8">
        <f t="shared" si="44"/>
        <v>-0.61891989482061893</v>
      </c>
      <c r="K224" s="8">
        <f t="shared" si="38"/>
        <v>0</v>
      </c>
      <c r="L224" s="8">
        <f t="shared" si="39"/>
        <v>-0.61891989482061893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2"/>
        <v>19</v>
      </c>
      <c r="B225" s="24">
        <v>5</v>
      </c>
      <c r="C225" s="11">
        <f>MergeRuns!A212</f>
        <v>44019.375</v>
      </c>
      <c r="D225" s="13">
        <v>2.3885194237795457</v>
      </c>
      <c r="E225" s="14">
        <f t="shared" si="37"/>
        <v>3.0686019064265948</v>
      </c>
      <c r="F225" s="12">
        <v>2.0002425960207324</v>
      </c>
      <c r="G225" s="9">
        <f t="shared" si="40"/>
        <v>0.68008248264704907</v>
      </c>
      <c r="H225" s="9">
        <f t="shared" si="43"/>
        <v>1.421629995874317</v>
      </c>
      <c r="I225" s="32">
        <f t="shared" si="36"/>
        <v>0</v>
      </c>
      <c r="J225" s="8">
        <f t="shared" si="44"/>
        <v>-0.68008248264704907</v>
      </c>
      <c r="K225" s="8">
        <f t="shared" si="38"/>
        <v>0</v>
      </c>
      <c r="L225" s="8">
        <f t="shared" si="39"/>
        <v>-0.68008248264704907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2"/>
        <v>20</v>
      </c>
      <c r="B226" s="24">
        <v>5</v>
      </c>
      <c r="C226" s="11">
        <f>MergeRuns!A213</f>
        <v>44019.395833333336</v>
      </c>
      <c r="D226" s="13">
        <v>2.3420539180155338</v>
      </c>
      <c r="E226" s="14">
        <f t="shared" si="37"/>
        <v>3.0669991684123152</v>
      </c>
      <c r="F226" s="12">
        <v>2.1321919129317095</v>
      </c>
      <c r="G226" s="9">
        <f t="shared" si="40"/>
        <v>0.72494525039678126</v>
      </c>
      <c r="H226" s="9">
        <f t="shared" si="43"/>
        <v>1.7841026210727078</v>
      </c>
      <c r="I226" s="32">
        <f t="shared" si="36"/>
        <v>0</v>
      </c>
      <c r="J226" s="8">
        <f t="shared" si="44"/>
        <v>-0.72494525039678126</v>
      </c>
      <c r="K226" s="8">
        <f t="shared" si="38"/>
        <v>0</v>
      </c>
      <c r="L226" s="8">
        <f t="shared" si="39"/>
        <v>-0.72494525039678126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2"/>
        <v>21</v>
      </c>
      <c r="B227" s="24">
        <v>5</v>
      </c>
      <c r="C227" s="11">
        <f>MergeRuns!A214</f>
        <v>44019.416666666664</v>
      </c>
      <c r="D227" s="13">
        <v>2.2574037436741365</v>
      </c>
      <c r="E227" s="14">
        <f t="shared" si="37"/>
        <v>2.992596397236257</v>
      </c>
      <c r="F227" s="12">
        <v>2.162331334006236</v>
      </c>
      <c r="G227" s="9">
        <f t="shared" si="40"/>
        <v>0.73519265356212027</v>
      </c>
      <c r="H227" s="9">
        <f t="shared" si="43"/>
        <v>2.151698947853768</v>
      </c>
      <c r="I227" s="32">
        <f t="shared" si="36"/>
        <v>0</v>
      </c>
      <c r="J227" s="8">
        <f t="shared" si="44"/>
        <v>-0.73519265356212027</v>
      </c>
      <c r="K227" s="8">
        <f t="shared" si="38"/>
        <v>0</v>
      </c>
      <c r="L227" s="8">
        <f t="shared" si="39"/>
        <v>-0.73519265356212027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2"/>
        <v>22</v>
      </c>
      <c r="B228" s="24">
        <v>5</v>
      </c>
      <c r="C228" s="11">
        <f>MergeRuns!A215</f>
        <v>44019.4375</v>
      </c>
      <c r="D228" s="13">
        <v>2.2249075578684936</v>
      </c>
      <c r="E228" s="14">
        <f t="shared" si="37"/>
        <v>2.9601313444795467</v>
      </c>
      <c r="F228" s="12">
        <v>2.162422901797215</v>
      </c>
      <c r="G228" s="9">
        <f t="shared" si="40"/>
        <v>0.73522378661105314</v>
      </c>
      <c r="H228" s="9">
        <f t="shared" si="43"/>
        <v>2.5193108411592946</v>
      </c>
      <c r="I228" s="32">
        <f t="shared" si="36"/>
        <v>0</v>
      </c>
      <c r="J228" s="8">
        <f t="shared" si="44"/>
        <v>-0.73522378661105314</v>
      </c>
      <c r="K228" s="8">
        <f t="shared" si="38"/>
        <v>0</v>
      </c>
      <c r="L228" s="8">
        <f t="shared" si="39"/>
        <v>-0.73522378661105314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2"/>
        <v>23</v>
      </c>
      <c r="B229" s="24">
        <v>5</v>
      </c>
      <c r="C229" s="11">
        <f>MergeRuns!A216</f>
        <v>44019.458333333336</v>
      </c>
      <c r="D229" s="13">
        <v>2.1986513754293213</v>
      </c>
      <c r="E229" s="14">
        <f t="shared" si="37"/>
        <v>3.1298243661752436</v>
      </c>
      <c r="F229" s="12">
        <v>2.7387440904291829</v>
      </c>
      <c r="G229" s="9">
        <f t="shared" si="40"/>
        <v>0.93117299074592219</v>
      </c>
      <c r="H229" s="9">
        <f t="shared" si="43"/>
        <v>2.9848973365322555</v>
      </c>
      <c r="I229" s="32">
        <f t="shared" si="36"/>
        <v>0</v>
      </c>
      <c r="J229" s="8">
        <f t="shared" si="44"/>
        <v>-0.93117299074592219</v>
      </c>
      <c r="K229" s="8">
        <f t="shared" si="38"/>
        <v>0</v>
      </c>
      <c r="L229" s="8">
        <f t="shared" si="39"/>
        <v>-0.93117299074592219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2"/>
        <v>24</v>
      </c>
      <c r="B230" s="24">
        <v>5</v>
      </c>
      <c r="C230" s="11">
        <f>MergeRuns!A217</f>
        <v>44019.479166666664</v>
      </c>
      <c r="D230" s="13">
        <v>2.1602813612896536</v>
      </c>
      <c r="E230" s="14">
        <f t="shared" si="37"/>
        <v>3.0914854850845086</v>
      </c>
      <c r="F230" s="12">
        <v>2.7388356582201618</v>
      </c>
      <c r="G230" s="9">
        <f t="shared" si="40"/>
        <v>0.93120412379485507</v>
      </c>
      <c r="H230" s="9">
        <f t="shared" si="43"/>
        <v>3.4504993984296832</v>
      </c>
      <c r="I230" s="32">
        <f t="shared" si="36"/>
        <v>0</v>
      </c>
      <c r="J230" s="8">
        <f t="shared" si="44"/>
        <v>-0.93120412379485507</v>
      </c>
      <c r="K230" s="8">
        <f t="shared" si="38"/>
        <v>0</v>
      </c>
      <c r="L230" s="8">
        <f t="shared" si="39"/>
        <v>-0.93120412379485507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2"/>
        <v>25</v>
      </c>
      <c r="B231" s="24">
        <v>5</v>
      </c>
      <c r="C231" s="11">
        <f>MergeRuns!A218</f>
        <v>44019.5</v>
      </c>
      <c r="D231" s="13">
        <v>2.0673103168304725</v>
      </c>
      <c r="E231" s="14">
        <f t="shared" si="37"/>
        <v>2.8962318203953479</v>
      </c>
      <c r="F231" s="12">
        <v>2.4380044222496333</v>
      </c>
      <c r="G231" s="9">
        <f t="shared" si="40"/>
        <v>0.82892150356487537</v>
      </c>
      <c r="H231" s="9">
        <f t="shared" si="43"/>
        <v>3.8649601502121209</v>
      </c>
      <c r="I231" s="32">
        <f t="shared" si="36"/>
        <v>0</v>
      </c>
      <c r="J231" s="8">
        <f t="shared" si="44"/>
        <v>-0.82892150356487537</v>
      </c>
      <c r="K231" s="8">
        <f t="shared" si="38"/>
        <v>0</v>
      </c>
      <c r="L231" s="8">
        <f t="shared" si="39"/>
        <v>-0.82892150356487537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2"/>
        <v>26</v>
      </c>
      <c r="B232" s="24">
        <v>5</v>
      </c>
      <c r="C232" s="11">
        <f>MergeRuns!A219</f>
        <v>44019.520833333336</v>
      </c>
      <c r="D232" s="13">
        <v>2.0014061585445901</v>
      </c>
      <c r="E232" s="14">
        <f t="shared" si="37"/>
        <v>2.8303587951583982</v>
      </c>
      <c r="F232" s="12">
        <v>2.4380959900406123</v>
      </c>
      <c r="G232" s="9">
        <f t="shared" si="40"/>
        <v>0.82895263661380825</v>
      </c>
      <c r="H232" s="9">
        <f t="shared" si="43"/>
        <v>4.2794364685190249</v>
      </c>
      <c r="I232" s="32">
        <f t="shared" si="36"/>
        <v>0</v>
      </c>
      <c r="J232" s="8">
        <f t="shared" si="44"/>
        <v>-0.82895263661380825</v>
      </c>
      <c r="K232" s="8">
        <f t="shared" si="38"/>
        <v>0</v>
      </c>
      <c r="L232" s="8">
        <f t="shared" si="39"/>
        <v>-0.82895263661380825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2"/>
        <v>27</v>
      </c>
      <c r="B233" s="24">
        <v>5</v>
      </c>
      <c r="C233" s="11">
        <f>MergeRuns!A220</f>
        <v>44019.541666666664</v>
      </c>
      <c r="D233" s="13">
        <v>1.9499837455900244</v>
      </c>
      <c r="E233" s="14">
        <f t="shared" si="37"/>
        <v>2.6781520269928514</v>
      </c>
      <c r="F233" s="12">
        <v>2.1416714158906678</v>
      </c>
      <c r="G233" s="9">
        <f t="shared" si="40"/>
        <v>0.72816828140282708</v>
      </c>
      <c r="H233" s="9">
        <f t="shared" si="43"/>
        <v>4.6435206092204382</v>
      </c>
      <c r="I233" s="32">
        <f t="shared" si="36"/>
        <v>0</v>
      </c>
      <c r="J233" s="8">
        <f t="shared" si="44"/>
        <v>-0.72816828140282708</v>
      </c>
      <c r="K233" s="8">
        <f t="shared" si="38"/>
        <v>0</v>
      </c>
      <c r="L233" s="8">
        <f t="shared" si="39"/>
        <v>-0.72816828140282708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2"/>
        <v>28</v>
      </c>
      <c r="B234" s="24">
        <v>5</v>
      </c>
      <c r="C234" s="11">
        <f>MergeRuns!A221</f>
        <v>44019.5625</v>
      </c>
      <c r="D234" s="13">
        <v>1.9290450351046637</v>
      </c>
      <c r="E234" s="14">
        <f t="shared" si="37"/>
        <v>2.6572444495564236</v>
      </c>
      <c r="F234" s="12">
        <v>2.1417629836816467</v>
      </c>
      <c r="G234" s="9">
        <f t="shared" si="40"/>
        <v>0.72819941445175995</v>
      </c>
      <c r="H234" s="9">
        <f t="shared" si="43"/>
        <v>5.0076203164463182</v>
      </c>
      <c r="I234" s="32">
        <f t="shared" si="36"/>
        <v>0</v>
      </c>
      <c r="J234" s="8">
        <f t="shared" si="44"/>
        <v>-0.72819941445175995</v>
      </c>
      <c r="K234" s="8">
        <f t="shared" si="38"/>
        <v>0</v>
      </c>
      <c r="L234" s="8">
        <f t="shared" si="39"/>
        <v>-0.72819941445175995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2"/>
        <v>29</v>
      </c>
      <c r="B235" s="24">
        <v>5</v>
      </c>
      <c r="C235" s="11">
        <f>MergeRuns!A222</f>
        <v>44019.583333333336</v>
      </c>
      <c r="D235" s="13">
        <v>1.9856673192380572</v>
      </c>
      <c r="E235" s="14">
        <f t="shared" si="37"/>
        <v>2.657181284885092</v>
      </c>
      <c r="F235" s="12">
        <v>1.9750410754324559</v>
      </c>
      <c r="G235" s="9">
        <f t="shared" si="40"/>
        <v>0.67151396564703503</v>
      </c>
      <c r="H235" s="9">
        <f t="shared" si="43"/>
        <v>5.3433772992698358</v>
      </c>
      <c r="I235" s="32">
        <f t="shared" si="36"/>
        <v>0</v>
      </c>
      <c r="J235" s="8">
        <f t="shared" si="44"/>
        <v>-0.67151396564703503</v>
      </c>
      <c r="K235" s="8">
        <f t="shared" si="38"/>
        <v>0</v>
      </c>
      <c r="L235" s="8">
        <f t="shared" si="39"/>
        <v>-0.67151396564703503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2"/>
        <v>30</v>
      </c>
      <c r="B236" s="25">
        <v>5</v>
      </c>
      <c r="C236" s="11">
        <f>MergeRuns!A223</f>
        <v>44019.604166666664</v>
      </c>
      <c r="D236" s="13">
        <v>2.0995560202817862</v>
      </c>
      <c r="E236" s="18">
        <f t="shared" si="37"/>
        <v>2.8009409151018918</v>
      </c>
      <c r="F236" s="12">
        <v>2.062896749470899</v>
      </c>
      <c r="G236" s="9">
        <f t="shared" si="40"/>
        <v>0.70138489482010569</v>
      </c>
      <c r="H236" s="9">
        <f t="shared" si="43"/>
        <v>5.6940697466798884</v>
      </c>
      <c r="I236" s="32">
        <f t="shared" si="36"/>
        <v>0</v>
      </c>
      <c r="J236" s="8">
        <f t="shared" si="44"/>
        <v>-0.70138489482010569</v>
      </c>
      <c r="K236" s="8">
        <f t="shared" si="38"/>
        <v>0</v>
      </c>
      <c r="L236" s="29">
        <f t="shared" si="39"/>
        <v>-0.70138489482010569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38" customFormat="1" x14ac:dyDescent="0.3">
      <c r="A237" s="127">
        <f t="shared" si="42"/>
        <v>31</v>
      </c>
      <c r="B237" s="127">
        <v>5</v>
      </c>
      <c r="C237" s="128">
        <f>MergeRuns!A224</f>
        <v>44019.625</v>
      </c>
      <c r="D237" s="129">
        <v>2.2934218257866368</v>
      </c>
      <c r="E237" s="130">
        <f t="shared" si="37"/>
        <v>2.90528233242686</v>
      </c>
      <c r="F237" s="131">
        <v>2.3031627273556143</v>
      </c>
      <c r="G237" s="132">
        <f>-SUM(I237,J237,K237)</f>
        <v>0.61186050664022318</v>
      </c>
      <c r="H237" s="132">
        <f t="shared" si="43"/>
        <v>6</v>
      </c>
      <c r="I237" s="133">
        <f t="shared" si="36"/>
        <v>0</v>
      </c>
      <c r="J237" s="134">
        <f t="shared" si="44"/>
        <v>-0.61186050664022318</v>
      </c>
      <c r="K237" s="134">
        <f t="shared" si="38"/>
        <v>0</v>
      </c>
      <c r="L237" s="134">
        <f t="shared" si="39"/>
        <v>-0.61186050664022318</v>
      </c>
      <c r="M237" s="134">
        <f t="shared" si="41"/>
        <v>0</v>
      </c>
      <c r="N237" s="135">
        <v>-2.5</v>
      </c>
      <c r="O237" s="135">
        <v>0</v>
      </c>
      <c r="P237" s="136"/>
      <c r="Q237" s="136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 spans="1:28" s="74" customFormat="1" x14ac:dyDescent="0.3">
      <c r="A238" s="59">
        <f>A237+1</f>
        <v>32</v>
      </c>
      <c r="B238" s="59">
        <v>5</v>
      </c>
      <c r="C238" s="60">
        <f>MergeRuns!A225</f>
        <v>44019.645833333336</v>
      </c>
      <c r="D238" s="122">
        <v>2.5072470400603279</v>
      </c>
      <c r="E238" s="61">
        <f t="shared" si="37"/>
        <v>1.7566649843753677</v>
      </c>
      <c r="F238" s="62">
        <v>2.3162297976114798</v>
      </c>
      <c r="G238" s="63">
        <f t="shared" si="40"/>
        <v>-0.75058205568496028</v>
      </c>
      <c r="H238" s="63">
        <f t="shared" si="43"/>
        <v>5.6247089721575199</v>
      </c>
      <c r="I238" s="65">
        <f t="shared" si="36"/>
        <v>0.75058205568496028</v>
      </c>
      <c r="J238" s="65">
        <f t="shared" si="44"/>
        <v>0</v>
      </c>
      <c r="K238" s="65">
        <f t="shared" si="38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3">
      <c r="A239" s="67">
        <f t="shared" si="42"/>
        <v>33</v>
      </c>
      <c r="B239" s="67">
        <v>5</v>
      </c>
      <c r="C239" s="68">
        <f>MergeRuns!A226</f>
        <v>44019.666666666664</v>
      </c>
      <c r="D239" s="121">
        <v>2.716111384463078</v>
      </c>
      <c r="E239" s="69">
        <f t="shared" si="37"/>
        <v>1.7441331237112023</v>
      </c>
      <c r="F239" s="70">
        <v>1.6965980320932532</v>
      </c>
      <c r="G239" s="71">
        <f t="shared" si="40"/>
        <v>-0.97197826075187566</v>
      </c>
      <c r="H239" s="71">
        <f t="shared" si="43"/>
        <v>5.1387198417815823</v>
      </c>
      <c r="I239" s="64">
        <f t="shared" ref="I239:I302" si="45">MAX(0,MIN(O239,H238*2,(D239*(1+VLOOKUP(B239,$B$2:$R$9,17,FALSE))-VLOOKUP(B239,$B$2:$D$9,3,FALSE))))</f>
        <v>0.97197826075187566</v>
      </c>
      <c r="J239" s="64">
        <f t="shared" si="44"/>
        <v>0</v>
      </c>
      <c r="K239" s="64">
        <f t="shared" si="38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3">
      <c r="A240" s="67">
        <f t="shared" si="42"/>
        <v>34</v>
      </c>
      <c r="B240" s="67">
        <v>5</v>
      </c>
      <c r="C240" s="68">
        <f>MergeRuns!A227</f>
        <v>44019.6875</v>
      </c>
      <c r="D240" s="121">
        <v>2.8429660969476265</v>
      </c>
      <c r="E240" s="69">
        <f t="shared" si="37"/>
        <v>1.7365218409621295</v>
      </c>
      <c r="F240" s="70">
        <v>1.5965623328565224</v>
      </c>
      <c r="G240" s="71">
        <f t="shared" si="40"/>
        <v>-1.106444255985497</v>
      </c>
      <c r="H240" s="71">
        <f t="shared" si="43"/>
        <v>4.5854977137888335</v>
      </c>
      <c r="I240" s="64">
        <f t="shared" si="45"/>
        <v>1.106444255985497</v>
      </c>
      <c r="J240" s="64">
        <f t="shared" si="44"/>
        <v>0</v>
      </c>
      <c r="K240" s="64">
        <f t="shared" si="38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3">
      <c r="A241" s="67">
        <f t="shared" si="42"/>
        <v>35</v>
      </c>
      <c r="B241" s="67">
        <v>5</v>
      </c>
      <c r="C241" s="68">
        <f>MergeRuns!A228</f>
        <v>44019.708333333336</v>
      </c>
      <c r="D241" s="121">
        <v>3.0197015598434538</v>
      </c>
      <c r="E241" s="69">
        <f t="shared" si="37"/>
        <v>1.7259177131883798</v>
      </c>
      <c r="F241" s="70">
        <v>1.1499045191258741</v>
      </c>
      <c r="G241" s="71">
        <f t="shared" si="40"/>
        <v>-1.293783846655074</v>
      </c>
      <c r="H241" s="71">
        <f t="shared" si="43"/>
        <v>3.9386057904612963</v>
      </c>
      <c r="I241" s="64">
        <f t="shared" si="45"/>
        <v>1.293783846655074</v>
      </c>
      <c r="J241" s="64">
        <f t="shared" si="44"/>
        <v>0</v>
      </c>
      <c r="K241" s="64">
        <f t="shared" si="38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3">
      <c r="A242" s="67">
        <f t="shared" si="42"/>
        <v>36</v>
      </c>
      <c r="B242" s="67">
        <v>5</v>
      </c>
      <c r="C242" s="68">
        <f>MergeRuns!A229</f>
        <v>44019.729166666664</v>
      </c>
      <c r="D242" s="121">
        <v>3.0088226326555088</v>
      </c>
      <c r="E242" s="69">
        <f t="shared" si="37"/>
        <v>1.7265704488196567</v>
      </c>
      <c r="F242" s="70">
        <v>0.97026887818857155</v>
      </c>
      <c r="G242" s="71">
        <f t="shared" si="40"/>
        <v>-1.282252183835852</v>
      </c>
      <c r="H242" s="71">
        <f t="shared" si="43"/>
        <v>3.2974796985433703</v>
      </c>
      <c r="I242" s="64">
        <f t="shared" si="45"/>
        <v>1.282252183835852</v>
      </c>
      <c r="J242" s="64">
        <f t="shared" si="44"/>
        <v>0</v>
      </c>
      <c r="K242" s="64">
        <f t="shared" si="38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3">
      <c r="A243" s="67">
        <f t="shared" si="42"/>
        <v>37</v>
      </c>
      <c r="B243" s="67">
        <v>5</v>
      </c>
      <c r="C243" s="68">
        <f>MergeRuns!A230</f>
        <v>44019.75</v>
      </c>
      <c r="D243" s="121">
        <v>2.9977962696137195</v>
      </c>
      <c r="E243" s="69">
        <f t="shared" si="37"/>
        <v>1.7272320306021638</v>
      </c>
      <c r="F243" s="70">
        <v>0.52977684230371713</v>
      </c>
      <c r="G243" s="71">
        <f t="shared" si="40"/>
        <v>-1.2705642390115557</v>
      </c>
      <c r="H243" s="71">
        <f t="shared" si="43"/>
        <v>2.6621975790375925</v>
      </c>
      <c r="I243" s="64">
        <f t="shared" si="45"/>
        <v>1.2705642390115557</v>
      </c>
      <c r="J243" s="64">
        <f t="shared" si="44"/>
        <v>0</v>
      </c>
      <c r="K243" s="64">
        <f t="shared" si="38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3">
      <c r="A244" s="67">
        <f t="shared" si="42"/>
        <v>38</v>
      </c>
      <c r="B244" s="67">
        <v>5</v>
      </c>
      <c r="C244" s="68">
        <f>MergeRuns!A231</f>
        <v>44019.770833333336</v>
      </c>
      <c r="D244" s="121">
        <v>2.9431416606732403</v>
      </c>
      <c r="E244" s="69">
        <f t="shared" si="37"/>
        <v>1.7305113071385927</v>
      </c>
      <c r="F244" s="70">
        <v>0.38653894059838473</v>
      </c>
      <c r="G244" s="71">
        <f t="shared" si="40"/>
        <v>-1.2126303535346477</v>
      </c>
      <c r="H244" s="71">
        <f t="shared" si="43"/>
        <v>2.0558824022702686</v>
      </c>
      <c r="I244" s="64">
        <f t="shared" si="45"/>
        <v>1.2126303535346477</v>
      </c>
      <c r="J244" s="64">
        <f t="shared" si="44"/>
        <v>0</v>
      </c>
      <c r="K244" s="64">
        <f t="shared" si="38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3">
      <c r="A245" s="67">
        <f t="shared" si="42"/>
        <v>39</v>
      </c>
      <c r="B245" s="67">
        <v>5</v>
      </c>
      <c r="C245" s="68">
        <f>MergeRuns!A232</f>
        <v>44019.791666666664</v>
      </c>
      <c r="D245" s="121">
        <v>2.8632622706197157</v>
      </c>
      <c r="E245" s="69">
        <f t="shared" si="37"/>
        <v>1.7353040705418041</v>
      </c>
      <c r="F245" s="70">
        <v>7.2948161009838419E-2</v>
      </c>
      <c r="G245" s="71">
        <f t="shared" si="40"/>
        <v>-1.1279582000779116</v>
      </c>
      <c r="H245" s="71">
        <f t="shared" si="43"/>
        <v>1.4919033022313128</v>
      </c>
      <c r="I245" s="64">
        <f t="shared" si="45"/>
        <v>1.1279582000779116</v>
      </c>
      <c r="J245" s="64">
        <f t="shared" si="44"/>
        <v>0</v>
      </c>
      <c r="K245" s="64">
        <f t="shared" si="38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3">
      <c r="A246" s="67">
        <f t="shared" si="42"/>
        <v>40</v>
      </c>
      <c r="B246" s="67">
        <v>5</v>
      </c>
      <c r="C246" s="68">
        <f>MergeRuns!A233</f>
        <v>44019.8125</v>
      </c>
      <c r="D246" s="121">
        <v>2.8027333865945332</v>
      </c>
      <c r="E246" s="69">
        <f t="shared" si="37"/>
        <v>1.7389358035833151</v>
      </c>
      <c r="F246" s="70">
        <v>6.7776564361425068E-2</v>
      </c>
      <c r="G246" s="71">
        <f t="shared" si="40"/>
        <v>-1.0637975830112181</v>
      </c>
      <c r="H246" s="71">
        <f t="shared" si="43"/>
        <v>0.96000451072570381</v>
      </c>
      <c r="I246" s="64">
        <f t="shared" si="45"/>
        <v>1.0637975830112181</v>
      </c>
      <c r="J246" s="64">
        <f t="shared" si="44"/>
        <v>0</v>
      </c>
      <c r="K246" s="64">
        <f t="shared" si="38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3">
      <c r="A247" s="75">
        <f t="shared" si="42"/>
        <v>41</v>
      </c>
      <c r="B247" s="75">
        <v>5</v>
      </c>
      <c r="C247" s="68">
        <f>MergeRuns!A234</f>
        <v>44019.833333333336</v>
      </c>
      <c r="D247" s="121">
        <v>2.7487605631242769</v>
      </c>
      <c r="E247" s="76">
        <f t="shared" si="37"/>
        <v>1.7421741729915303</v>
      </c>
      <c r="F247" s="70">
        <v>0</v>
      </c>
      <c r="G247" s="71">
        <f t="shared" si="40"/>
        <v>-1.0065863901327465</v>
      </c>
      <c r="H247" s="71">
        <f t="shared" si="43"/>
        <v>0.45671131565933054</v>
      </c>
      <c r="I247" s="64">
        <f t="shared" si="45"/>
        <v>1.0065863901327465</v>
      </c>
      <c r="J247" s="64">
        <f t="shared" si="44"/>
        <v>0</v>
      </c>
      <c r="K247" s="64">
        <f t="shared" si="38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50" customFormat="1" x14ac:dyDescent="0.3">
      <c r="A248" s="139">
        <f t="shared" si="42"/>
        <v>42</v>
      </c>
      <c r="B248" s="139">
        <v>5</v>
      </c>
      <c r="C248" s="140">
        <f>MergeRuns!A235</f>
        <v>44019.854166666664</v>
      </c>
      <c r="D248" s="141">
        <v>2.6608702246204206</v>
      </c>
      <c r="E248" s="142">
        <f t="shared" si="37"/>
        <v>1.7474475933017617</v>
      </c>
      <c r="F248" s="143">
        <v>0</v>
      </c>
      <c r="G248" s="144">
        <f t="shared" si="40"/>
        <v>-0.91342263131865886</v>
      </c>
      <c r="H248" s="144">
        <f t="shared" si="43"/>
        <v>1.1102230246251565E-15</v>
      </c>
      <c r="I248" s="145">
        <f t="shared" si="45"/>
        <v>0.91342263131865886</v>
      </c>
      <c r="J248" s="145">
        <f t="shared" si="44"/>
        <v>0</v>
      </c>
      <c r="K248" s="145">
        <f t="shared" si="38"/>
        <v>0</v>
      </c>
      <c r="L248" s="144"/>
      <c r="M248" s="144"/>
      <c r="N248" s="146">
        <v>0</v>
      </c>
      <c r="O248" s="146">
        <v>2.5</v>
      </c>
      <c r="P248" s="148"/>
      <c r="Q248" s="148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</row>
    <row r="249" spans="1:28" x14ac:dyDescent="0.3">
      <c r="A249" s="26">
        <f t="shared" si="42"/>
        <v>43</v>
      </c>
      <c r="B249" s="26">
        <v>5</v>
      </c>
      <c r="C249" s="21">
        <f>MergeRuns!A236</f>
        <v>44019.875</v>
      </c>
      <c r="D249" s="119">
        <v>2.4596108973391217</v>
      </c>
      <c r="E249" s="22">
        <f t="shared" si="37"/>
        <v>2.4596108973391217</v>
      </c>
      <c r="F249" s="27">
        <v>0</v>
      </c>
      <c r="G249" s="42">
        <f t="shared" si="40"/>
        <v>0</v>
      </c>
      <c r="H249" s="42">
        <f t="shared" si="43"/>
        <v>1.1102230246251565E-15</v>
      </c>
      <c r="I249" s="31">
        <f t="shared" si="45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2"/>
        <v>44</v>
      </c>
      <c r="B250" s="24">
        <v>5</v>
      </c>
      <c r="C250" s="11">
        <f>MergeRuns!A237</f>
        <v>44019.895833333336</v>
      </c>
      <c r="D250" s="13">
        <v>2.2242768386940908</v>
      </c>
      <c r="E250" s="14">
        <f t="shared" si="37"/>
        <v>2.2242768386940908</v>
      </c>
      <c r="F250" s="12">
        <v>0</v>
      </c>
      <c r="G250" s="9">
        <f t="shared" si="40"/>
        <v>0</v>
      </c>
      <c r="H250" s="9">
        <f t="shared" si="43"/>
        <v>1.1102230246251565E-15</v>
      </c>
      <c r="I250" s="32">
        <f t="shared" si="45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2"/>
        <v>45</v>
      </c>
      <c r="B251" s="24">
        <v>5</v>
      </c>
      <c r="C251" s="11">
        <f>MergeRuns!A238</f>
        <v>44019.916666666664</v>
      </c>
      <c r="D251" s="13">
        <v>1.99068345375116</v>
      </c>
      <c r="E251" s="14">
        <f t="shared" si="37"/>
        <v>1.99068345375116</v>
      </c>
      <c r="F251" s="12">
        <v>0</v>
      </c>
      <c r="G251" s="9">
        <f t="shared" si="40"/>
        <v>0</v>
      </c>
      <c r="H251" s="9">
        <f t="shared" si="43"/>
        <v>1.1102230246251565E-15</v>
      </c>
      <c r="I251" s="32">
        <f t="shared" si="45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2"/>
        <v>46</v>
      </c>
      <c r="B252" s="24">
        <v>5</v>
      </c>
      <c r="C252" s="11">
        <f>MergeRuns!A239</f>
        <v>44019.9375</v>
      </c>
      <c r="D252" s="13">
        <v>1.7735057333080955</v>
      </c>
      <c r="E252" s="14">
        <f t="shared" si="37"/>
        <v>1.7735057333080955</v>
      </c>
      <c r="F252" s="12">
        <v>0</v>
      </c>
      <c r="G252" s="9">
        <f t="shared" si="40"/>
        <v>0</v>
      </c>
      <c r="H252" s="9">
        <f t="shared" si="43"/>
        <v>1.1102230246251565E-15</v>
      </c>
      <c r="I252" s="32">
        <f t="shared" si="45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2"/>
        <v>47</v>
      </c>
      <c r="B253" s="25">
        <v>5</v>
      </c>
      <c r="C253" s="11">
        <f>MergeRuns!A240</f>
        <v>44019.958333333336</v>
      </c>
      <c r="D253" s="13">
        <v>1.6605488745600485</v>
      </c>
      <c r="E253" s="18">
        <f t="shared" si="37"/>
        <v>1.6605488745600485</v>
      </c>
      <c r="F253" s="12">
        <v>0</v>
      </c>
      <c r="G253" s="43">
        <f t="shared" si="40"/>
        <v>0</v>
      </c>
      <c r="H253" s="43">
        <f t="shared" si="43"/>
        <v>1.1102230246251565E-15</v>
      </c>
      <c r="I253" s="32">
        <f t="shared" si="45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02" customFormat="1" ht="15" thickBot="1" x14ac:dyDescent="0.35">
      <c r="A254" s="91">
        <f t="shared" si="42"/>
        <v>48</v>
      </c>
      <c r="B254" s="91">
        <v>5</v>
      </c>
      <c r="C254" s="92">
        <f>MergeRuns!A241</f>
        <v>44019.979166666664</v>
      </c>
      <c r="D254" s="93">
        <v>1.5671085270478657</v>
      </c>
      <c r="E254" s="94">
        <f t="shared" si="37"/>
        <v>1.5671085270478657</v>
      </c>
      <c r="F254" s="95">
        <v>0</v>
      </c>
      <c r="G254" s="96">
        <f t="shared" si="40"/>
        <v>0</v>
      </c>
      <c r="H254" s="96">
        <f t="shared" si="43"/>
        <v>1.1102230246251565E-15</v>
      </c>
      <c r="I254" s="97">
        <f t="shared" si="45"/>
        <v>0</v>
      </c>
      <c r="J254" s="98">
        <f t="shared" si="44"/>
        <v>0</v>
      </c>
      <c r="K254" s="98">
        <f t="shared" si="38"/>
        <v>0</v>
      </c>
      <c r="L254" s="103"/>
      <c r="M254" s="103"/>
      <c r="N254" s="99">
        <v>0</v>
      </c>
      <c r="O254" s="99">
        <v>0</v>
      </c>
      <c r="P254" s="111"/>
      <c r="Q254" s="111"/>
    </row>
    <row r="255" spans="1:28" s="161" customFormat="1" x14ac:dyDescent="0.3">
      <c r="A255" s="152">
        <v>1</v>
      </c>
      <c r="B255" s="152">
        <v>6</v>
      </c>
      <c r="C255" s="153">
        <f>MergeRuns!A242</f>
        <v>44020</v>
      </c>
      <c r="D255" s="154">
        <v>1.5744639722866762</v>
      </c>
      <c r="E255" s="155">
        <f t="shared" si="37"/>
        <v>1.5744639722866762</v>
      </c>
      <c r="F255" s="156">
        <v>0</v>
      </c>
      <c r="G255" s="157">
        <f t="shared" si="40"/>
        <v>0</v>
      </c>
      <c r="H255" s="157">
        <v>0</v>
      </c>
      <c r="I255" s="158">
        <f t="shared" si="45"/>
        <v>0</v>
      </c>
      <c r="J255" s="158">
        <f t="shared" si="44"/>
        <v>0</v>
      </c>
      <c r="K255" s="158">
        <f t="shared" si="38"/>
        <v>0</v>
      </c>
      <c r="L255" s="158">
        <f t="shared" ref="L255:L285" si="46">MIN(J255,F255)</f>
        <v>0</v>
      </c>
      <c r="M255" s="158">
        <f>J255-L255</f>
        <v>0</v>
      </c>
      <c r="N255" s="159">
        <v>-2.5</v>
      </c>
      <c r="O255" s="159">
        <v>0</v>
      </c>
      <c r="P255" s="160"/>
      <c r="Q255" s="160"/>
    </row>
    <row r="256" spans="1:28" x14ac:dyDescent="0.3">
      <c r="A256" s="24">
        <f>A255+1</f>
        <v>2</v>
      </c>
      <c r="B256" s="24">
        <v>6</v>
      </c>
      <c r="C256" s="11">
        <f>MergeRuns!A243</f>
        <v>44020.020833333336</v>
      </c>
      <c r="D256" s="13">
        <v>1.5131178716086291</v>
      </c>
      <c r="E256" s="14">
        <f t="shared" si="37"/>
        <v>1.5131178716086291</v>
      </c>
      <c r="F256" s="12">
        <v>0</v>
      </c>
      <c r="G256" s="9">
        <f t="shared" si="40"/>
        <v>0</v>
      </c>
      <c r="H256" s="9">
        <f t="shared" si="43"/>
        <v>0</v>
      </c>
      <c r="I256" s="32">
        <f t="shared" si="45"/>
        <v>0</v>
      </c>
      <c r="J256" s="8">
        <f t="shared" si="44"/>
        <v>0</v>
      </c>
      <c r="K256" s="8">
        <f t="shared" si="38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8">A256+1</f>
        <v>3</v>
      </c>
      <c r="B257" s="24">
        <v>6</v>
      </c>
      <c r="C257" s="11">
        <f>MergeRuns!A244</f>
        <v>44020.041666666664</v>
      </c>
      <c r="D257" s="13">
        <v>1.4497838171734978</v>
      </c>
      <c r="E257" s="14">
        <f t="shared" si="37"/>
        <v>1.4497838171734978</v>
      </c>
      <c r="F257" s="12">
        <v>0</v>
      </c>
      <c r="G257" s="9">
        <f t="shared" si="40"/>
        <v>0</v>
      </c>
      <c r="H257" s="9">
        <f t="shared" si="43"/>
        <v>0</v>
      </c>
      <c r="I257" s="32">
        <f t="shared" si="45"/>
        <v>0</v>
      </c>
      <c r="J257" s="8">
        <f t="shared" si="44"/>
        <v>0</v>
      </c>
      <c r="K257" s="8">
        <f t="shared" si="38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8"/>
        <v>4</v>
      </c>
      <c r="B258" s="24">
        <v>6</v>
      </c>
      <c r="C258" s="11">
        <f>MergeRuns!A245</f>
        <v>44020.0625</v>
      </c>
      <c r="D258" s="13">
        <v>1.4009938367451336</v>
      </c>
      <c r="E258" s="14">
        <f t="shared" si="37"/>
        <v>1.4009938367451336</v>
      </c>
      <c r="F258" s="12">
        <v>0</v>
      </c>
      <c r="G258" s="9">
        <f t="shared" si="40"/>
        <v>0</v>
      </c>
      <c r="H258" s="9">
        <f t="shared" si="43"/>
        <v>0</v>
      </c>
      <c r="I258" s="32">
        <f t="shared" si="45"/>
        <v>0</v>
      </c>
      <c r="J258" s="8">
        <f t="shared" si="44"/>
        <v>0</v>
      </c>
      <c r="K258" s="8">
        <f t="shared" si="38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8"/>
        <v>5</v>
      </c>
      <c r="B259" s="24">
        <v>6</v>
      </c>
      <c r="C259" s="11">
        <f>MergeRuns!A246</f>
        <v>44020.083333333336</v>
      </c>
      <c r="D259" s="13">
        <v>1.3980045543008741</v>
      </c>
      <c r="E259" s="14">
        <f t="shared" si="37"/>
        <v>1.3980045543008741</v>
      </c>
      <c r="F259" s="12">
        <v>0</v>
      </c>
      <c r="G259" s="9">
        <f t="shared" si="40"/>
        <v>0</v>
      </c>
      <c r="H259" s="9">
        <f t="shared" si="43"/>
        <v>0</v>
      </c>
      <c r="I259" s="32">
        <f t="shared" si="45"/>
        <v>0</v>
      </c>
      <c r="J259" s="8">
        <f t="shared" si="44"/>
        <v>0</v>
      </c>
      <c r="K259" s="8">
        <f t="shared" si="38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8"/>
        <v>6</v>
      </c>
      <c r="B260" s="24">
        <v>6</v>
      </c>
      <c r="C260" s="11">
        <f>MergeRuns!A247</f>
        <v>44020.104166666664</v>
      </c>
      <c r="D260" s="13">
        <v>1.365692254715968</v>
      </c>
      <c r="E260" s="14">
        <f t="shared" si="37"/>
        <v>1.365692254715968</v>
      </c>
      <c r="F260" s="12">
        <v>0</v>
      </c>
      <c r="G260" s="9">
        <f t="shared" si="40"/>
        <v>0</v>
      </c>
      <c r="H260" s="9">
        <f t="shared" si="43"/>
        <v>0</v>
      </c>
      <c r="I260" s="32">
        <f t="shared" si="45"/>
        <v>0</v>
      </c>
      <c r="J260" s="8">
        <f t="shared" si="44"/>
        <v>0</v>
      </c>
      <c r="K260" s="8">
        <f t="shared" si="38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8"/>
        <v>7</v>
      </c>
      <c r="B261" s="24">
        <v>6</v>
      </c>
      <c r="C261" s="11">
        <f>MergeRuns!A248</f>
        <v>44020.125</v>
      </c>
      <c r="D261" s="13">
        <v>1.3684802296146683</v>
      </c>
      <c r="E261" s="14">
        <f t="shared" si="37"/>
        <v>1.3684802296146683</v>
      </c>
      <c r="F261" s="12">
        <v>0</v>
      </c>
      <c r="G261" s="9">
        <f t="shared" si="40"/>
        <v>0</v>
      </c>
      <c r="H261" s="9">
        <f t="shared" si="43"/>
        <v>0</v>
      </c>
      <c r="I261" s="32">
        <f t="shared" si="45"/>
        <v>0</v>
      </c>
      <c r="J261" s="8">
        <f t="shared" si="44"/>
        <v>0</v>
      </c>
      <c r="K261" s="8">
        <f t="shared" si="38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8"/>
        <v>8</v>
      </c>
      <c r="B262" s="24">
        <v>6</v>
      </c>
      <c r="C262" s="11">
        <f>MergeRuns!A249</f>
        <v>44020.145833333336</v>
      </c>
      <c r="D262" s="13">
        <v>1.3491571570138445</v>
      </c>
      <c r="E262" s="14">
        <f t="shared" si="37"/>
        <v>1.3491571570138445</v>
      </c>
      <c r="F262" s="12">
        <v>0</v>
      </c>
      <c r="G262" s="9">
        <f t="shared" si="40"/>
        <v>0</v>
      </c>
      <c r="H262" s="9">
        <f t="shared" si="43"/>
        <v>0</v>
      </c>
      <c r="I262" s="32">
        <f t="shared" si="45"/>
        <v>0</v>
      </c>
      <c r="J262" s="8">
        <f t="shared" si="44"/>
        <v>0</v>
      </c>
      <c r="K262" s="8">
        <f t="shared" si="38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8"/>
        <v>9</v>
      </c>
      <c r="B263" s="24">
        <v>6</v>
      </c>
      <c r="C263" s="11">
        <f>MergeRuns!A250</f>
        <v>44020.166666666664</v>
      </c>
      <c r="D263" s="13">
        <v>1.4016448141702498</v>
      </c>
      <c r="E263" s="14">
        <f t="shared" si="37"/>
        <v>1.4016448141702498</v>
      </c>
      <c r="F263" s="12">
        <v>2.3580052111946345E-3</v>
      </c>
      <c r="G263" s="9">
        <f t="shared" si="40"/>
        <v>0</v>
      </c>
      <c r="H263" s="9">
        <f t="shared" si="43"/>
        <v>0</v>
      </c>
      <c r="I263" s="32">
        <f t="shared" si="45"/>
        <v>0</v>
      </c>
      <c r="J263" s="8">
        <f t="shared" si="44"/>
        <v>0</v>
      </c>
      <c r="K263" s="8">
        <f t="shared" si="38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8"/>
        <v>10</v>
      </c>
      <c r="B264" s="24">
        <v>6</v>
      </c>
      <c r="C264" s="11">
        <f>MergeRuns!A251</f>
        <v>44020.1875</v>
      </c>
      <c r="D264" s="13">
        <v>1.5092134139128173</v>
      </c>
      <c r="E264" s="14">
        <f t="shared" si="37"/>
        <v>1.5092134139128173</v>
      </c>
      <c r="F264" s="12">
        <v>2.3580052111946345E-3</v>
      </c>
      <c r="G264" s="9">
        <f t="shared" si="40"/>
        <v>0</v>
      </c>
      <c r="H264" s="9">
        <f t="shared" si="43"/>
        <v>0</v>
      </c>
      <c r="I264" s="32">
        <f t="shared" si="45"/>
        <v>0</v>
      </c>
      <c r="J264" s="8">
        <f t="shared" si="44"/>
        <v>0</v>
      </c>
      <c r="K264" s="8">
        <f t="shared" si="38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8"/>
        <v>11</v>
      </c>
      <c r="B265" s="24">
        <v>6</v>
      </c>
      <c r="C265" s="11">
        <f>MergeRuns!A252</f>
        <v>44020.208333333336</v>
      </c>
      <c r="D265" s="13">
        <v>1.8389109972201754</v>
      </c>
      <c r="E265" s="14">
        <f t="shared" si="37"/>
        <v>1.8389109972201754</v>
      </c>
      <c r="F265" s="12">
        <v>6.1164630409927534E-2</v>
      </c>
      <c r="G265" s="9">
        <f t="shared" si="40"/>
        <v>0</v>
      </c>
      <c r="H265" s="9">
        <f t="shared" si="43"/>
        <v>0</v>
      </c>
      <c r="I265" s="32">
        <f t="shared" si="45"/>
        <v>0</v>
      </c>
      <c r="J265" s="8">
        <f t="shared" si="44"/>
        <v>0</v>
      </c>
      <c r="K265" s="8">
        <f t="shared" si="38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8"/>
        <v>12</v>
      </c>
      <c r="B266" s="24">
        <v>6</v>
      </c>
      <c r="C266" s="11">
        <f>MergeRuns!A253</f>
        <v>44020.229166666664</v>
      </c>
      <c r="D266" s="13">
        <v>2.0869110534843465</v>
      </c>
      <c r="E266" s="14">
        <f t="shared" si="37"/>
        <v>2.0869110534843465</v>
      </c>
      <c r="F266" s="12">
        <v>9.5000620920424994E-2</v>
      </c>
      <c r="G266" s="9">
        <f t="shared" si="40"/>
        <v>0</v>
      </c>
      <c r="H266" s="9">
        <f t="shared" si="43"/>
        <v>0</v>
      </c>
      <c r="I266" s="32">
        <f t="shared" si="45"/>
        <v>0</v>
      </c>
      <c r="J266" s="8">
        <f t="shared" si="44"/>
        <v>0</v>
      </c>
      <c r="K266" s="8">
        <f t="shared" si="38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8"/>
        <v>13</v>
      </c>
      <c r="B267" s="24">
        <v>6</v>
      </c>
      <c r="C267" s="11">
        <f>MergeRuns!A254</f>
        <v>44020.25</v>
      </c>
      <c r="D267" s="13">
        <v>2.5071430186732364</v>
      </c>
      <c r="E267" s="14">
        <f t="shared" si="37"/>
        <v>2.6596831757089143</v>
      </c>
      <c r="F267" s="12">
        <v>0.29909834712878053</v>
      </c>
      <c r="G267" s="9">
        <f t="shared" si="40"/>
        <v>0.15254015703567808</v>
      </c>
      <c r="H267" s="9">
        <f t="shared" si="43"/>
        <v>7.6270078517839041E-2</v>
      </c>
      <c r="I267" s="32">
        <f t="shared" si="45"/>
        <v>0</v>
      </c>
      <c r="J267" s="8">
        <f t="shared" si="44"/>
        <v>-0.15254015703567808</v>
      </c>
      <c r="K267" s="8">
        <f t="shared" si="38"/>
        <v>0</v>
      </c>
      <c r="L267" s="8">
        <f t="shared" si="46"/>
        <v>-0.15254015703567808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8"/>
        <v>14</v>
      </c>
      <c r="B268" s="24">
        <v>6</v>
      </c>
      <c r="C268" s="11">
        <f>MergeRuns!A255</f>
        <v>44020.270833333336</v>
      </c>
      <c r="D268" s="13">
        <v>2.6069973577472512</v>
      </c>
      <c r="E268" s="14">
        <f t="shared" si="37"/>
        <v>2.8184468081600267</v>
      </c>
      <c r="F268" s="12">
        <v>0.41460676551524578</v>
      </c>
      <c r="G268" s="9">
        <f t="shared" si="40"/>
        <v>0.21144945041277535</v>
      </c>
      <c r="H268" s="9">
        <f t="shared" si="43"/>
        <v>0.18199480372422672</v>
      </c>
      <c r="I268" s="32">
        <f t="shared" si="45"/>
        <v>0</v>
      </c>
      <c r="J268" s="8">
        <f t="shared" si="44"/>
        <v>-0.21144945041277535</v>
      </c>
      <c r="K268" s="8">
        <f t="shared" si="38"/>
        <v>0</v>
      </c>
      <c r="L268" s="8">
        <f t="shared" si="46"/>
        <v>-0.21144945041277535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8"/>
        <v>15</v>
      </c>
      <c r="B269" s="24">
        <v>6</v>
      </c>
      <c r="C269" s="11">
        <f>MergeRuns!A256</f>
        <v>44020.291666666664</v>
      </c>
      <c r="D269" s="13">
        <v>2.7140313429453</v>
      </c>
      <c r="E269" s="14">
        <f t="shared" si="37"/>
        <v>3.0139945356450517</v>
      </c>
      <c r="F269" s="12">
        <v>0.58816312294068929</v>
      </c>
      <c r="G269" s="9">
        <f t="shared" si="40"/>
        <v>0.29996319269975152</v>
      </c>
      <c r="H269" s="9">
        <f t="shared" si="43"/>
        <v>0.33197640007410245</v>
      </c>
      <c r="I269" s="32">
        <f t="shared" si="45"/>
        <v>0</v>
      </c>
      <c r="J269" s="8">
        <f t="shared" si="44"/>
        <v>-0.29996319269975152</v>
      </c>
      <c r="K269" s="8">
        <f t="shared" si="38"/>
        <v>0</v>
      </c>
      <c r="L269" s="8">
        <f t="shared" si="46"/>
        <v>-0.29996319269975152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8"/>
        <v>16</v>
      </c>
      <c r="B270" s="24">
        <v>6</v>
      </c>
      <c r="C270" s="11">
        <f>MergeRuns!A257</f>
        <v>44020.3125</v>
      </c>
      <c r="D270" s="13">
        <v>2.7013940468623066</v>
      </c>
      <c r="E270" s="14">
        <f t="shared" si="37"/>
        <v>3.0386374272148733</v>
      </c>
      <c r="F270" s="12">
        <v>0.66126153010307209</v>
      </c>
      <c r="G270" s="9">
        <f t="shared" si="40"/>
        <v>0.33724338035256679</v>
      </c>
      <c r="H270" s="9">
        <f t="shared" si="43"/>
        <v>0.50059809025038582</v>
      </c>
      <c r="I270" s="32">
        <f t="shared" si="45"/>
        <v>0</v>
      </c>
      <c r="J270" s="8">
        <f t="shared" si="44"/>
        <v>-0.33724338035256679</v>
      </c>
      <c r="K270" s="8">
        <f t="shared" si="38"/>
        <v>0</v>
      </c>
      <c r="L270" s="8">
        <f t="shared" si="46"/>
        <v>-0.33724338035256679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8"/>
        <v>17</v>
      </c>
      <c r="B271" s="24">
        <v>6</v>
      </c>
      <c r="C271" s="11">
        <f>MergeRuns!A258</f>
        <v>44020.333333333336</v>
      </c>
      <c r="D271" s="13">
        <v>2.7538442206668186</v>
      </c>
      <c r="E271" s="14">
        <f t="shared" ref="E271:E334" si="49">D271-J271-I271</f>
        <v>3.1831243540079592</v>
      </c>
      <c r="F271" s="12">
        <v>0.84172575164929586</v>
      </c>
      <c r="G271" s="9">
        <f t="shared" si="40"/>
        <v>0.4292801333411409</v>
      </c>
      <c r="H271" s="9">
        <f t="shared" si="43"/>
        <v>0.71523815692095627</v>
      </c>
      <c r="I271" s="32">
        <f t="shared" si="45"/>
        <v>0</v>
      </c>
      <c r="J271" s="8">
        <f t="shared" si="44"/>
        <v>-0.4292801333411409</v>
      </c>
      <c r="K271" s="8">
        <f t="shared" ref="K271:K332" si="50">IF(A271&lt;&gt;31,0,-2*((6-H270+((J271*0.5)))))</f>
        <v>0</v>
      </c>
      <c r="L271" s="8">
        <f t="shared" si="46"/>
        <v>-0.4292801333411409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8"/>
        <v>18</v>
      </c>
      <c r="B272" s="24">
        <v>6</v>
      </c>
      <c r="C272" s="11">
        <f>MergeRuns!A259</f>
        <v>44020.354166666664</v>
      </c>
      <c r="D272" s="13">
        <v>2.7210763604557582</v>
      </c>
      <c r="E272" s="14">
        <f t="shared" si="49"/>
        <v>3.2076887443533115</v>
      </c>
      <c r="F272" s="12">
        <v>0.9541419292108887</v>
      </c>
      <c r="G272" s="9">
        <f t="shared" ref="G272:G335" si="51">-SUM(I272,J272,K272)</f>
        <v>0.48661238389755324</v>
      </c>
      <c r="H272" s="9">
        <f t="shared" si="43"/>
        <v>0.95854434886973294</v>
      </c>
      <c r="I272" s="32">
        <f t="shared" si="45"/>
        <v>0</v>
      </c>
      <c r="J272" s="8">
        <f t="shared" si="44"/>
        <v>-0.48661238389755324</v>
      </c>
      <c r="K272" s="8">
        <f t="shared" si="50"/>
        <v>0</v>
      </c>
      <c r="L272" s="8">
        <f t="shared" si="46"/>
        <v>-0.48661238389755324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8"/>
        <v>19</v>
      </c>
      <c r="B273" s="24">
        <v>6</v>
      </c>
      <c r="C273" s="11">
        <f>MergeRuns!A260</f>
        <v>44020.375</v>
      </c>
      <c r="D273" s="13">
        <v>2.737089330081834</v>
      </c>
      <c r="E273" s="14">
        <f t="shared" si="49"/>
        <v>3.2493139911927083</v>
      </c>
      <c r="F273" s="12">
        <v>1.0043620806095572</v>
      </c>
      <c r="G273" s="9">
        <f t="shared" si="51"/>
        <v>0.51222466111087417</v>
      </c>
      <c r="H273" s="9">
        <f t="shared" ref="H273:H336" si="52">H272+((G273*0.5))</f>
        <v>1.2146566794251701</v>
      </c>
      <c r="I273" s="32">
        <f t="shared" si="45"/>
        <v>0</v>
      </c>
      <c r="J273" s="8">
        <f t="shared" si="44"/>
        <v>-0.51222466111087417</v>
      </c>
      <c r="K273" s="8">
        <f t="shared" si="50"/>
        <v>0</v>
      </c>
      <c r="L273" s="8">
        <f t="shared" si="46"/>
        <v>-0.51222466111087417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8"/>
        <v>20</v>
      </c>
      <c r="B274" s="24">
        <v>6</v>
      </c>
      <c r="C274" s="11">
        <f>MergeRuns!A261</f>
        <v>44020.395833333336</v>
      </c>
      <c r="D274" s="13">
        <v>2.6979479079495046</v>
      </c>
      <c r="E274" s="14">
        <f t="shared" si="49"/>
        <v>3.2148905637681509</v>
      </c>
      <c r="F274" s="12">
        <v>1.0136130506247971</v>
      </c>
      <c r="G274" s="9">
        <f t="shared" si="51"/>
        <v>0.51694265581864651</v>
      </c>
      <c r="H274" s="9">
        <f t="shared" si="52"/>
        <v>1.4731280073344935</v>
      </c>
      <c r="I274" s="32">
        <f t="shared" si="45"/>
        <v>0</v>
      </c>
      <c r="J274" s="8">
        <f t="shared" ref="J274:J285" si="53">IF(F274&gt;VLOOKUP(B274,$B$2:$F$9,5,FALSE),MAX(N274,-F274*(VLOOKUP(B274,$B$2:$E$9,4,FALSE)),-2*(6-H273),-(VLOOKUP(B274,$B$2:$G$9,6,FALSE)-D274)),0)*(IF(F274&lt;VLOOKUP(B274,$B$1:$Q$9,15,FALSE),VLOOKUP(B274,$B$1:$Q$9,16,FALSE),1))</f>
        <v>-0.51694265581864651</v>
      </c>
      <c r="K274" s="8">
        <f t="shared" si="50"/>
        <v>0</v>
      </c>
      <c r="L274" s="8">
        <f t="shared" si="46"/>
        <v>-0.51694265581864651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8"/>
        <v>21</v>
      </c>
      <c r="B275" s="24">
        <v>6</v>
      </c>
      <c r="C275" s="11">
        <f>MergeRuns!A262</f>
        <v>44020.416666666664</v>
      </c>
      <c r="D275" s="13">
        <v>2.5999323047668121</v>
      </c>
      <c r="E275" s="14">
        <f t="shared" si="49"/>
        <v>3.180318774777005</v>
      </c>
      <c r="F275" s="12">
        <v>1.1380126862944953</v>
      </c>
      <c r="G275" s="9">
        <f t="shared" si="51"/>
        <v>0.58038647001019261</v>
      </c>
      <c r="H275" s="9">
        <f t="shared" si="52"/>
        <v>1.7633212423395896</v>
      </c>
      <c r="I275" s="32">
        <f t="shared" si="45"/>
        <v>0</v>
      </c>
      <c r="J275" s="8">
        <f t="shared" si="53"/>
        <v>-0.58038647001019261</v>
      </c>
      <c r="K275" s="8">
        <f t="shared" si="50"/>
        <v>0</v>
      </c>
      <c r="L275" s="8">
        <f t="shared" si="46"/>
        <v>-0.58038647001019261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8"/>
        <v>22</v>
      </c>
      <c r="B276" s="24">
        <v>6</v>
      </c>
      <c r="C276" s="11">
        <f>MergeRuns!A263</f>
        <v>44020.4375</v>
      </c>
      <c r="D276" s="13">
        <v>2.574485589422137</v>
      </c>
      <c r="E276" s="14">
        <f t="shared" si="49"/>
        <v>3.1783453212638473</v>
      </c>
      <c r="F276" s="12">
        <v>1.1840386898857065</v>
      </c>
      <c r="G276" s="9">
        <f t="shared" si="51"/>
        <v>0.60385973184171027</v>
      </c>
      <c r="H276" s="9">
        <f t="shared" si="52"/>
        <v>2.065251108260445</v>
      </c>
      <c r="I276" s="32">
        <f t="shared" si="45"/>
        <v>0</v>
      </c>
      <c r="J276" s="8">
        <f t="shared" si="53"/>
        <v>-0.60385973184171027</v>
      </c>
      <c r="K276" s="8">
        <f t="shared" si="50"/>
        <v>0</v>
      </c>
      <c r="L276" s="8">
        <f t="shared" si="46"/>
        <v>-0.60385973184171027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8"/>
        <v>23</v>
      </c>
      <c r="B277" s="24">
        <v>6</v>
      </c>
      <c r="C277" s="11">
        <f>MergeRuns!A264</f>
        <v>44020.458333333336</v>
      </c>
      <c r="D277" s="13">
        <v>2.6214831528963689</v>
      </c>
      <c r="E277" s="14">
        <f t="shared" si="49"/>
        <v>3.2467285898197842</v>
      </c>
      <c r="F277" s="12">
        <v>1.2259714449478734</v>
      </c>
      <c r="G277" s="9">
        <f t="shared" si="51"/>
        <v>0.62524543692341539</v>
      </c>
      <c r="H277" s="9">
        <f t="shared" si="52"/>
        <v>2.3778738267221526</v>
      </c>
      <c r="I277" s="32">
        <f t="shared" si="45"/>
        <v>0</v>
      </c>
      <c r="J277" s="8">
        <f t="shared" si="53"/>
        <v>-0.62524543692341539</v>
      </c>
      <c r="K277" s="8">
        <f t="shared" si="50"/>
        <v>0</v>
      </c>
      <c r="L277" s="8">
        <f t="shared" si="46"/>
        <v>-0.62524543692341539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8"/>
        <v>24</v>
      </c>
      <c r="B278" s="24">
        <v>6</v>
      </c>
      <c r="C278" s="11">
        <f>MergeRuns!A265</f>
        <v>44020.479166666664</v>
      </c>
      <c r="D278" s="13">
        <v>2.5927767464094122</v>
      </c>
      <c r="E278" s="14">
        <f t="shared" si="49"/>
        <v>3.2724598848748361</v>
      </c>
      <c r="F278" s="12">
        <v>1.3327120362067129</v>
      </c>
      <c r="G278" s="9">
        <f t="shared" si="51"/>
        <v>0.67968313846542361</v>
      </c>
      <c r="H278" s="9">
        <f t="shared" si="52"/>
        <v>2.7177153959548646</v>
      </c>
      <c r="I278" s="32">
        <f t="shared" si="45"/>
        <v>0</v>
      </c>
      <c r="J278" s="8">
        <f t="shared" si="53"/>
        <v>-0.67968313846542361</v>
      </c>
      <c r="K278" s="8">
        <f t="shared" si="50"/>
        <v>0</v>
      </c>
      <c r="L278" s="8">
        <f t="shared" si="46"/>
        <v>-0.67968313846542361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8"/>
        <v>25</v>
      </c>
      <c r="B279" s="24">
        <v>6</v>
      </c>
      <c r="C279" s="11">
        <f>MergeRuns!A266</f>
        <v>44020.5</v>
      </c>
      <c r="D279" s="13">
        <v>2.3096956342562054</v>
      </c>
      <c r="E279" s="14">
        <f t="shared" si="49"/>
        <v>3.3677373234973977</v>
      </c>
      <c r="F279" s="12">
        <v>2.0745915475317491</v>
      </c>
      <c r="G279" s="9">
        <f>-SUM(I279,J279,K279)-0.08</f>
        <v>0.97804168924119217</v>
      </c>
      <c r="H279" s="9">
        <f t="shared" si="52"/>
        <v>3.2067362405754607</v>
      </c>
      <c r="I279" s="32">
        <f t="shared" si="45"/>
        <v>0</v>
      </c>
      <c r="J279" s="8">
        <f t="shared" si="53"/>
        <v>-1.0580416892411921</v>
      </c>
      <c r="K279" s="8">
        <f t="shared" si="50"/>
        <v>0</v>
      </c>
      <c r="L279" s="8">
        <f t="shared" si="46"/>
        <v>-1.0580416892411921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8"/>
        <v>26</v>
      </c>
      <c r="B280" s="24">
        <v>6</v>
      </c>
      <c r="C280" s="11">
        <f>MergeRuns!A267</f>
        <v>44020.520833333336</v>
      </c>
      <c r="D280" s="13">
        <v>2.2516983435711468</v>
      </c>
      <c r="E280" s="14">
        <f t="shared" si="49"/>
        <v>3.3182874439607146</v>
      </c>
      <c r="F280" s="12">
        <v>2.0913511772344466</v>
      </c>
      <c r="G280" s="9">
        <f>-SUM(I280,J280,K280)-0.08</f>
        <v>0.98658910038956782</v>
      </c>
      <c r="H280" s="9">
        <f t="shared" si="52"/>
        <v>3.7000307907702448</v>
      </c>
      <c r="I280" s="32">
        <f t="shared" si="45"/>
        <v>0</v>
      </c>
      <c r="J280" s="8">
        <f t="shared" si="53"/>
        <v>-1.0665891003895678</v>
      </c>
      <c r="K280" s="8">
        <f t="shared" si="50"/>
        <v>0</v>
      </c>
      <c r="L280" s="8">
        <f t="shared" si="46"/>
        <v>-1.0665891003895678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8"/>
        <v>27</v>
      </c>
      <c r="B281" s="24">
        <v>6</v>
      </c>
      <c r="C281" s="11">
        <f>MergeRuns!A268</f>
        <v>44020.541666666664</v>
      </c>
      <c r="D281" s="13">
        <v>2.0805582305856216</v>
      </c>
      <c r="E281" s="14">
        <f t="shared" si="49"/>
        <v>3.0128865632436876</v>
      </c>
      <c r="F281" s="12">
        <v>1.8280947699177768</v>
      </c>
      <c r="G281" s="9">
        <f t="shared" si="51"/>
        <v>0.93232833265806614</v>
      </c>
      <c r="H281" s="9">
        <f t="shared" si="52"/>
        <v>4.166194957099278</v>
      </c>
      <c r="I281" s="32">
        <f t="shared" si="45"/>
        <v>0</v>
      </c>
      <c r="J281" s="8">
        <f t="shared" si="53"/>
        <v>-0.93232833265806614</v>
      </c>
      <c r="K281" s="8">
        <f t="shared" si="50"/>
        <v>0</v>
      </c>
      <c r="L281" s="8">
        <f t="shared" si="46"/>
        <v>-0.93232833265806614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8"/>
        <v>28</v>
      </c>
      <c r="B282" s="24">
        <v>6</v>
      </c>
      <c r="C282" s="11">
        <f>MergeRuns!A269</f>
        <v>44020.5625</v>
      </c>
      <c r="D282" s="13">
        <v>2.0685367740402247</v>
      </c>
      <c r="E282" s="14">
        <f t="shared" si="49"/>
        <v>3.0009118062716897</v>
      </c>
      <c r="F282" s="12">
        <v>1.8281863377087548</v>
      </c>
      <c r="G282" s="9">
        <f t="shared" si="51"/>
        <v>0.93237503223146501</v>
      </c>
      <c r="H282" s="9">
        <f t="shared" si="52"/>
        <v>4.6323824732150101</v>
      </c>
      <c r="I282" s="32">
        <f t="shared" si="45"/>
        <v>0</v>
      </c>
      <c r="J282" s="8">
        <f t="shared" si="53"/>
        <v>-0.93237503223146501</v>
      </c>
      <c r="K282" s="8">
        <f t="shared" si="50"/>
        <v>0</v>
      </c>
      <c r="L282" s="8">
        <f t="shared" si="46"/>
        <v>-0.93237503223146501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8"/>
        <v>29</v>
      </c>
      <c r="B283" s="24">
        <v>6</v>
      </c>
      <c r="C283" s="11">
        <f>MergeRuns!A270</f>
        <v>44020.583333333336</v>
      </c>
      <c r="D283" s="13">
        <v>2.0907271064450113</v>
      </c>
      <c r="E283" s="14">
        <f t="shared" si="49"/>
        <v>3.281102510076134</v>
      </c>
      <c r="F283" s="12">
        <v>2.3340694188845537</v>
      </c>
      <c r="G283" s="9">
        <f>-SUM(I283,J283,K283)-0.2</f>
        <v>0.99037540363112253</v>
      </c>
      <c r="H283" s="9">
        <f t="shared" si="52"/>
        <v>5.1275701750305718</v>
      </c>
      <c r="I283" s="32">
        <f t="shared" si="45"/>
        <v>0</v>
      </c>
      <c r="J283" s="8">
        <f t="shared" si="53"/>
        <v>-1.1903754036311225</v>
      </c>
      <c r="K283" s="8">
        <f t="shared" si="50"/>
        <v>0</v>
      </c>
      <c r="L283" s="8">
        <f t="shared" si="46"/>
        <v>-1.1903754036311225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8"/>
        <v>30</v>
      </c>
      <c r="B284" s="25">
        <v>6</v>
      </c>
      <c r="C284" s="11">
        <f>MergeRuns!A271</f>
        <v>44020.604166666664</v>
      </c>
      <c r="D284" s="13">
        <v>2.2193616821252662</v>
      </c>
      <c r="E284" s="18">
        <f t="shared" si="49"/>
        <v>3.3482878070838904</v>
      </c>
      <c r="F284" s="12">
        <v>2.2135806371737723</v>
      </c>
      <c r="G284" s="9">
        <f>-SUM(I284,J284,K284)-0.15</f>
        <v>0.97892612495862397</v>
      </c>
      <c r="H284" s="9">
        <f t="shared" si="52"/>
        <v>5.6170332375098839</v>
      </c>
      <c r="I284" s="32">
        <f t="shared" si="45"/>
        <v>0</v>
      </c>
      <c r="J284" s="8">
        <f t="shared" si="53"/>
        <v>-1.128926124958624</v>
      </c>
      <c r="K284" s="8">
        <f t="shared" si="50"/>
        <v>0</v>
      </c>
      <c r="L284" s="29">
        <f t="shared" si="46"/>
        <v>-1.128926124958624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38" customFormat="1" x14ac:dyDescent="0.3">
      <c r="A285" s="127">
        <f t="shared" si="48"/>
        <v>31</v>
      </c>
      <c r="B285" s="127">
        <v>6</v>
      </c>
      <c r="C285" s="128">
        <f>MergeRuns!A272</f>
        <v>44020.625</v>
      </c>
      <c r="D285" s="129">
        <v>2.5792509557577064</v>
      </c>
      <c r="E285" s="130">
        <f t="shared" si="49"/>
        <v>3.3451844807379385</v>
      </c>
      <c r="F285" s="131">
        <v>1.5040860627519319</v>
      </c>
      <c r="G285" s="132">
        <f t="shared" si="51"/>
        <v>0.76593352498023215</v>
      </c>
      <c r="H285" s="132">
        <f t="shared" si="52"/>
        <v>6</v>
      </c>
      <c r="I285" s="133">
        <f t="shared" si="45"/>
        <v>0</v>
      </c>
      <c r="J285" s="134">
        <f t="shared" si="53"/>
        <v>-0.76593352498023215</v>
      </c>
      <c r="K285" s="134">
        <f t="shared" si="50"/>
        <v>0</v>
      </c>
      <c r="L285" s="134">
        <f t="shared" si="46"/>
        <v>-0.76593352498023215</v>
      </c>
      <c r="M285" s="134">
        <f t="shared" si="47"/>
        <v>0</v>
      </c>
      <c r="N285" s="135">
        <v>-2.5</v>
      </c>
      <c r="O285" s="135">
        <v>0</v>
      </c>
      <c r="P285" s="136"/>
      <c r="Q285" s="136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 spans="1:28" s="74" customFormat="1" x14ac:dyDescent="0.3">
      <c r="A286" s="59">
        <f>A285+1</f>
        <v>32</v>
      </c>
      <c r="B286" s="59">
        <v>6</v>
      </c>
      <c r="C286" s="60">
        <f>MergeRuns!A273</f>
        <v>44020.645833333336</v>
      </c>
      <c r="D286" s="122">
        <v>2.7631921860146185</v>
      </c>
      <c r="E286" s="61">
        <f t="shared" si="49"/>
        <v>1.8472092097794524</v>
      </c>
      <c r="F286" s="62">
        <v>1.4035410793514438</v>
      </c>
      <c r="G286" s="63">
        <f t="shared" si="51"/>
        <v>-0.91598297623516611</v>
      </c>
      <c r="H286" s="63">
        <f t="shared" si="52"/>
        <v>5.5420085118824165</v>
      </c>
      <c r="I286" s="65">
        <f t="shared" si="45"/>
        <v>0.91598297623516611</v>
      </c>
      <c r="J286" s="65">
        <f t="shared" ref="J286:J336" si="54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0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3">
      <c r="A287" s="67">
        <f t="shared" si="48"/>
        <v>33</v>
      </c>
      <c r="B287" s="67">
        <v>6</v>
      </c>
      <c r="C287" s="68">
        <f>MergeRuns!A274</f>
        <v>44020.666666666664</v>
      </c>
      <c r="D287" s="121">
        <v>3.0325608268024418</v>
      </c>
      <c r="E287" s="69">
        <f t="shared" si="49"/>
        <v>1.8310470913321826</v>
      </c>
      <c r="F287" s="70">
        <v>0.97262324877250739</v>
      </c>
      <c r="G287" s="71">
        <f t="shared" si="51"/>
        <v>-1.2015137354702592</v>
      </c>
      <c r="H287" s="71">
        <f t="shared" si="52"/>
        <v>4.9412516441472869</v>
      </c>
      <c r="I287" s="64">
        <f t="shared" si="45"/>
        <v>1.2015137354702592</v>
      </c>
      <c r="J287" s="64">
        <f t="shared" si="54"/>
        <v>0</v>
      </c>
      <c r="K287" s="64">
        <f t="shared" si="50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3">
      <c r="A288" s="67">
        <f t="shared" si="48"/>
        <v>34</v>
      </c>
      <c r="B288" s="67">
        <v>6</v>
      </c>
      <c r="C288" s="68">
        <f>MergeRuns!A275</f>
        <v>44020.6875</v>
      </c>
      <c r="D288" s="121">
        <v>3.1693964140610182</v>
      </c>
      <c r="E288" s="69">
        <f t="shared" si="49"/>
        <v>1.8228369560966682</v>
      </c>
      <c r="F288" s="70">
        <v>0.90770294628795167</v>
      </c>
      <c r="G288" s="71">
        <f t="shared" si="51"/>
        <v>-1.3465594579643501</v>
      </c>
      <c r="H288" s="71">
        <f t="shared" si="52"/>
        <v>4.2679719151651119</v>
      </c>
      <c r="I288" s="64">
        <f t="shared" si="45"/>
        <v>1.3465594579643501</v>
      </c>
      <c r="J288" s="64">
        <f t="shared" si="54"/>
        <v>0</v>
      </c>
      <c r="K288" s="64">
        <f t="shared" si="50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3">
      <c r="A289" s="67">
        <f t="shared" si="48"/>
        <v>35</v>
      </c>
      <c r="B289" s="67">
        <v>6</v>
      </c>
      <c r="C289" s="68">
        <f>MergeRuns!A276</f>
        <v>44020.708333333336</v>
      </c>
      <c r="D289" s="121">
        <v>3.1023335203221665</v>
      </c>
      <c r="E289" s="69">
        <f t="shared" si="49"/>
        <v>1.8268607297209991</v>
      </c>
      <c r="F289" s="70">
        <v>0.57649543438798856</v>
      </c>
      <c r="G289" s="71">
        <f t="shared" si="51"/>
        <v>-1.2754727906011674</v>
      </c>
      <c r="H289" s="71">
        <f t="shared" si="52"/>
        <v>3.6302355198645282</v>
      </c>
      <c r="I289" s="64">
        <f t="shared" si="45"/>
        <v>1.2754727906011674</v>
      </c>
      <c r="J289" s="64">
        <f t="shared" si="54"/>
        <v>0</v>
      </c>
      <c r="K289" s="64">
        <f t="shared" si="50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3">
      <c r="A290" s="67">
        <f t="shared" si="48"/>
        <v>36</v>
      </c>
      <c r="B290" s="67">
        <v>6</v>
      </c>
      <c r="C290" s="68">
        <f>MergeRuns!A277</f>
        <v>44020.729166666664</v>
      </c>
      <c r="D290" s="121">
        <v>3.0866326890798552</v>
      </c>
      <c r="E290" s="69">
        <f t="shared" si="49"/>
        <v>1.8278027795955381</v>
      </c>
      <c r="F290" s="70">
        <v>0.48003553980539992</v>
      </c>
      <c r="G290" s="71">
        <f t="shared" si="51"/>
        <v>-1.2588299094843172</v>
      </c>
      <c r="H290" s="71">
        <f t="shared" si="52"/>
        <v>3.0008205651223694</v>
      </c>
      <c r="I290" s="64">
        <f t="shared" si="45"/>
        <v>1.2588299094843172</v>
      </c>
      <c r="J290" s="64">
        <f t="shared" si="54"/>
        <v>0</v>
      </c>
      <c r="K290" s="64">
        <f t="shared" si="50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3">
      <c r="A291" s="67">
        <f t="shared" si="48"/>
        <v>37</v>
      </c>
      <c r="B291" s="67">
        <v>6</v>
      </c>
      <c r="C291" s="68">
        <f>MergeRuns!A278</f>
        <v>44020.75</v>
      </c>
      <c r="D291" s="121">
        <v>3.0089332229133738</v>
      </c>
      <c r="E291" s="69">
        <f t="shared" si="49"/>
        <v>1.8324647475655267</v>
      </c>
      <c r="F291" s="70">
        <v>0.36525010600921659</v>
      </c>
      <c r="G291" s="71">
        <f t="shared" si="51"/>
        <v>-1.1764684753478472</v>
      </c>
      <c r="H291" s="71">
        <f t="shared" si="52"/>
        <v>2.4125863274484458</v>
      </c>
      <c r="I291" s="64">
        <f t="shared" si="45"/>
        <v>1.1764684753478472</v>
      </c>
      <c r="J291" s="64">
        <f t="shared" si="54"/>
        <v>0</v>
      </c>
      <c r="K291" s="64">
        <f t="shared" si="50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3">
      <c r="A292" s="67">
        <f t="shared" si="48"/>
        <v>38</v>
      </c>
      <c r="B292" s="67">
        <v>6</v>
      </c>
      <c r="C292" s="68">
        <f>MergeRuns!A279</f>
        <v>44020.770833333336</v>
      </c>
      <c r="D292" s="121">
        <v>2.9542786139728947</v>
      </c>
      <c r="E292" s="69">
        <f t="shared" si="49"/>
        <v>1.8357440241019556</v>
      </c>
      <c r="F292" s="70">
        <v>0.25853166979750292</v>
      </c>
      <c r="G292" s="71">
        <f t="shared" si="51"/>
        <v>-1.1185345898709391</v>
      </c>
      <c r="H292" s="71">
        <f t="shared" si="52"/>
        <v>1.8533190325129762</v>
      </c>
      <c r="I292" s="64">
        <f t="shared" si="45"/>
        <v>1.1185345898709391</v>
      </c>
      <c r="J292" s="64">
        <f t="shared" si="54"/>
        <v>0</v>
      </c>
      <c r="K292" s="64">
        <f t="shared" si="50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3">
      <c r="A293" s="67">
        <f t="shared" si="48"/>
        <v>39</v>
      </c>
      <c r="B293" s="67">
        <v>6</v>
      </c>
      <c r="C293" s="68">
        <f>MergeRuns!A280</f>
        <v>44020.791666666664</v>
      </c>
      <c r="D293" s="121">
        <v>2.8788732922448874</v>
      </c>
      <c r="E293" s="69">
        <f t="shared" si="49"/>
        <v>1.8402683434056359</v>
      </c>
      <c r="F293" s="70">
        <v>5.716264163706225E-2</v>
      </c>
      <c r="G293" s="71">
        <f t="shared" si="51"/>
        <v>-1.0386049488392515</v>
      </c>
      <c r="H293" s="71">
        <f t="shared" si="52"/>
        <v>1.3340165580933505</v>
      </c>
      <c r="I293" s="64">
        <f t="shared" si="45"/>
        <v>1.0386049488392515</v>
      </c>
      <c r="J293" s="64">
        <f t="shared" si="54"/>
        <v>0</v>
      </c>
      <c r="K293" s="64">
        <f t="shared" si="50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3">
      <c r="A294" s="67">
        <f t="shared" si="48"/>
        <v>40</v>
      </c>
      <c r="B294" s="67">
        <v>6</v>
      </c>
      <c r="C294" s="68">
        <f>MergeRuns!A281</f>
        <v>44020.8125</v>
      </c>
      <c r="D294" s="121">
        <v>2.8252881487944341</v>
      </c>
      <c r="E294" s="69">
        <f t="shared" si="49"/>
        <v>1.8434834520126633</v>
      </c>
      <c r="F294" s="70">
        <v>5.1991044988648871E-2</v>
      </c>
      <c r="G294" s="71">
        <f t="shared" si="51"/>
        <v>-0.98180469678177085</v>
      </c>
      <c r="H294" s="71">
        <f t="shared" si="52"/>
        <v>0.84311420970246509</v>
      </c>
      <c r="I294" s="64">
        <f t="shared" si="45"/>
        <v>0.98180469678177085</v>
      </c>
      <c r="J294" s="64">
        <f t="shared" si="54"/>
        <v>0</v>
      </c>
      <c r="K294" s="64">
        <f t="shared" si="50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3">
      <c r="A295" s="75">
        <f t="shared" si="48"/>
        <v>41</v>
      </c>
      <c r="B295" s="75">
        <v>6</v>
      </c>
      <c r="C295" s="68">
        <f>MergeRuns!A282</f>
        <v>44020.833333333336</v>
      </c>
      <c r="D295" s="121">
        <v>2.7323004886006936</v>
      </c>
      <c r="E295" s="76">
        <f t="shared" si="49"/>
        <v>1.8490627116242875</v>
      </c>
      <c r="F295" s="70">
        <v>0</v>
      </c>
      <c r="G295" s="71">
        <f t="shared" si="51"/>
        <v>-0.88323777697640615</v>
      </c>
      <c r="H295" s="71">
        <f t="shared" si="52"/>
        <v>0.40149532121426201</v>
      </c>
      <c r="I295" s="64">
        <f t="shared" si="45"/>
        <v>0.88323777697640615</v>
      </c>
      <c r="J295" s="64">
        <f t="shared" si="54"/>
        <v>0</v>
      </c>
      <c r="K295" s="64">
        <f t="shared" si="50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50" customFormat="1" x14ac:dyDescent="0.3">
      <c r="A296" s="139">
        <f t="shared" si="48"/>
        <v>42</v>
      </c>
      <c r="B296" s="139">
        <v>6</v>
      </c>
      <c r="C296" s="140">
        <f>MergeRuns!A283</f>
        <v>44020.854166666664</v>
      </c>
      <c r="D296" s="141">
        <v>2.6565956446876018</v>
      </c>
      <c r="E296" s="142">
        <f t="shared" si="49"/>
        <v>1.8536050022590778</v>
      </c>
      <c r="F296" s="143">
        <v>0</v>
      </c>
      <c r="G296" s="144">
        <f t="shared" si="51"/>
        <v>-0.80299064242852403</v>
      </c>
      <c r="H296" s="144">
        <f t="shared" si="52"/>
        <v>0</v>
      </c>
      <c r="I296" s="145">
        <f t="shared" si="45"/>
        <v>0.80299064242852403</v>
      </c>
      <c r="J296" s="145">
        <f t="shared" si="54"/>
        <v>0</v>
      </c>
      <c r="K296" s="145">
        <f t="shared" si="50"/>
        <v>0</v>
      </c>
      <c r="L296" s="144"/>
      <c r="M296" s="144"/>
      <c r="N296" s="146">
        <v>0</v>
      </c>
      <c r="O296" s="146">
        <v>2.5</v>
      </c>
      <c r="P296" s="148"/>
      <c r="Q296" s="148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</row>
    <row r="297" spans="1:28" x14ac:dyDescent="0.3">
      <c r="A297" s="26">
        <f t="shared" si="48"/>
        <v>43</v>
      </c>
      <c r="B297" s="26">
        <v>6</v>
      </c>
      <c r="C297" s="21">
        <f>MergeRuns!A284</f>
        <v>44020.875</v>
      </c>
      <c r="D297" s="119">
        <v>2.4677175136371612</v>
      </c>
      <c r="E297" s="22">
        <f t="shared" si="49"/>
        <v>2.4677175136371612</v>
      </c>
      <c r="F297" s="27">
        <v>0</v>
      </c>
      <c r="G297" s="42">
        <f t="shared" si="51"/>
        <v>0</v>
      </c>
      <c r="H297" s="42">
        <f t="shared" si="52"/>
        <v>0</v>
      </c>
      <c r="I297" s="31">
        <f t="shared" si="45"/>
        <v>0</v>
      </c>
      <c r="J297" s="28">
        <f t="shared" si="54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8"/>
        <v>44</v>
      </c>
      <c r="B298" s="24">
        <v>6</v>
      </c>
      <c r="C298" s="11">
        <f>MergeRuns!A285</f>
        <v>44020.895833333336</v>
      </c>
      <c r="D298" s="13">
        <v>2.2264979808092562</v>
      </c>
      <c r="E298" s="14">
        <f t="shared" si="49"/>
        <v>2.2264979808092562</v>
      </c>
      <c r="F298" s="12">
        <v>0</v>
      </c>
      <c r="G298" s="9">
        <f t="shared" si="51"/>
        <v>0</v>
      </c>
      <c r="H298" s="9">
        <f t="shared" si="52"/>
        <v>0</v>
      </c>
      <c r="I298" s="32">
        <f t="shared" si="45"/>
        <v>0</v>
      </c>
      <c r="J298" s="8">
        <f t="shared" si="54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8"/>
        <v>45</v>
      </c>
      <c r="B299" s="24">
        <v>6</v>
      </c>
      <c r="C299" s="11">
        <f>MergeRuns!A286</f>
        <v>44020.916666666664</v>
      </c>
      <c r="D299" s="13">
        <v>1.9932244271149764</v>
      </c>
      <c r="E299" s="14">
        <f t="shared" si="49"/>
        <v>1.9932244271149764</v>
      </c>
      <c r="F299" s="12">
        <v>0</v>
      </c>
      <c r="G299" s="9">
        <f t="shared" si="51"/>
        <v>0</v>
      </c>
      <c r="H299" s="9">
        <f t="shared" si="52"/>
        <v>0</v>
      </c>
      <c r="I299" s="32">
        <f t="shared" si="45"/>
        <v>0</v>
      </c>
      <c r="J299" s="8">
        <f t="shared" si="54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8"/>
        <v>46</v>
      </c>
      <c r="B300" s="24">
        <v>6</v>
      </c>
      <c r="C300" s="11">
        <f>MergeRuns!A287</f>
        <v>44020.9375</v>
      </c>
      <c r="D300" s="13">
        <v>1.7760467066719114</v>
      </c>
      <c r="E300" s="14">
        <f t="shared" si="49"/>
        <v>1.7760467066719114</v>
      </c>
      <c r="F300" s="12">
        <v>0</v>
      </c>
      <c r="G300" s="9">
        <f t="shared" si="51"/>
        <v>0</v>
      </c>
      <c r="H300" s="9">
        <f t="shared" si="52"/>
        <v>0</v>
      </c>
      <c r="I300" s="32">
        <f t="shared" si="45"/>
        <v>0</v>
      </c>
      <c r="J300" s="8">
        <f t="shared" si="54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8"/>
        <v>47</v>
      </c>
      <c r="B301" s="25">
        <v>6</v>
      </c>
      <c r="C301" s="11">
        <f>MergeRuns!A288</f>
        <v>44020.958333333336</v>
      </c>
      <c r="D301" s="13">
        <v>1.663401531193643</v>
      </c>
      <c r="E301" s="18">
        <f t="shared" si="49"/>
        <v>1.663401531193643</v>
      </c>
      <c r="F301" s="12">
        <v>0</v>
      </c>
      <c r="G301" s="43">
        <f t="shared" si="51"/>
        <v>0</v>
      </c>
      <c r="H301" s="43">
        <f t="shared" si="52"/>
        <v>0</v>
      </c>
      <c r="I301" s="32">
        <f t="shared" si="45"/>
        <v>0</v>
      </c>
      <c r="J301" s="8">
        <f t="shared" si="54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02" customFormat="1" ht="15" thickBot="1" x14ac:dyDescent="0.35">
      <c r="A302" s="91">
        <f t="shared" si="48"/>
        <v>48</v>
      </c>
      <c r="B302" s="91">
        <v>6</v>
      </c>
      <c r="C302" s="92">
        <f>MergeRuns!A289</f>
        <v>44020.979166666664</v>
      </c>
      <c r="D302" s="93">
        <v>1.5699611886642466</v>
      </c>
      <c r="E302" s="94">
        <f t="shared" si="49"/>
        <v>1.5699611886642466</v>
      </c>
      <c r="F302" s="95">
        <v>0</v>
      </c>
      <c r="G302" s="96">
        <f t="shared" si="51"/>
        <v>0</v>
      </c>
      <c r="H302" s="96">
        <f t="shared" si="52"/>
        <v>0</v>
      </c>
      <c r="I302" s="97">
        <f t="shared" si="45"/>
        <v>0</v>
      </c>
      <c r="J302" s="98">
        <f t="shared" si="54"/>
        <v>0</v>
      </c>
      <c r="K302" s="98">
        <f t="shared" si="50"/>
        <v>0</v>
      </c>
      <c r="L302" s="103"/>
      <c r="M302" s="103"/>
      <c r="N302" s="99">
        <v>0</v>
      </c>
      <c r="O302" s="99">
        <v>0</v>
      </c>
      <c r="P302" s="111"/>
      <c r="Q302" s="111"/>
    </row>
    <row r="303" spans="1:28" s="161" customFormat="1" x14ac:dyDescent="0.3">
      <c r="A303" s="152">
        <v>1</v>
      </c>
      <c r="B303" s="152">
        <v>7</v>
      </c>
      <c r="C303" s="153">
        <f>MergeRuns!A290</f>
        <v>44021</v>
      </c>
      <c r="D303" s="154">
        <v>1.5761570758110022</v>
      </c>
      <c r="E303" s="155">
        <f t="shared" si="49"/>
        <v>1.5761570758110022</v>
      </c>
      <c r="F303" s="156">
        <v>0</v>
      </c>
      <c r="G303" s="157">
        <f t="shared" si="51"/>
        <v>0</v>
      </c>
      <c r="H303" s="157">
        <v>0</v>
      </c>
      <c r="I303" s="158">
        <f t="shared" ref="I303:I350" si="55">MAX(0,MIN(O303,H302*2,(D303*(1+VLOOKUP(B303,$B$2:$R$9,17,FALSE))-VLOOKUP(B303,$B$2:$D$9,3,FALSE))))</f>
        <v>0</v>
      </c>
      <c r="J303" s="158">
        <f t="shared" si="54"/>
        <v>0</v>
      </c>
      <c r="K303" s="158">
        <f t="shared" si="50"/>
        <v>0</v>
      </c>
      <c r="L303" s="158">
        <f t="shared" ref="L303:L333" si="56">MIN(J303,F303)</f>
        <v>0</v>
      </c>
      <c r="M303" s="158">
        <f>J303-L303</f>
        <v>0</v>
      </c>
      <c r="N303" s="159">
        <v>-2.5</v>
      </c>
      <c r="O303" s="159">
        <v>0</v>
      </c>
      <c r="P303" s="160"/>
      <c r="Q303" s="160"/>
    </row>
    <row r="304" spans="1:28" x14ac:dyDescent="0.3">
      <c r="A304" s="24">
        <f>A303+1</f>
        <v>2</v>
      </c>
      <c r="B304" s="24">
        <v>7</v>
      </c>
      <c r="C304" s="11">
        <f>MergeRuns!A291</f>
        <v>44021.020833333336</v>
      </c>
      <c r="D304" s="13">
        <v>1.5148109801157412</v>
      </c>
      <c r="E304" s="14">
        <f t="shared" si="49"/>
        <v>1.5148109801157412</v>
      </c>
      <c r="F304" s="12">
        <v>0</v>
      </c>
      <c r="G304" s="9">
        <f t="shared" si="51"/>
        <v>0</v>
      </c>
      <c r="H304" s="9">
        <f t="shared" si="52"/>
        <v>0</v>
      </c>
      <c r="I304" s="32">
        <f t="shared" si="55"/>
        <v>0</v>
      </c>
      <c r="J304" s="8">
        <f t="shared" si="54"/>
        <v>0</v>
      </c>
      <c r="K304" s="8">
        <f t="shared" si="50"/>
        <v>0</v>
      </c>
      <c r="L304" s="8">
        <f t="shared" si="56"/>
        <v>0</v>
      </c>
      <c r="M304" s="8">
        <f t="shared" ref="M304:M333" si="57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8">A304+1</f>
        <v>3</v>
      </c>
      <c r="B305" s="24">
        <v>7</v>
      </c>
      <c r="C305" s="11">
        <f>MergeRuns!A292</f>
        <v>44021.041666666664</v>
      </c>
      <c r="D305" s="13">
        <v>1.4497838171734978</v>
      </c>
      <c r="E305" s="14">
        <f t="shared" si="49"/>
        <v>1.4497838171734978</v>
      </c>
      <c r="F305" s="12">
        <v>0</v>
      </c>
      <c r="G305" s="9">
        <f t="shared" si="51"/>
        <v>0</v>
      </c>
      <c r="H305" s="9">
        <f t="shared" si="52"/>
        <v>0</v>
      </c>
      <c r="I305" s="32">
        <f t="shared" si="55"/>
        <v>0</v>
      </c>
      <c r="J305" s="8">
        <f t="shared" si="54"/>
        <v>0</v>
      </c>
      <c r="K305" s="8">
        <f t="shared" si="50"/>
        <v>0</v>
      </c>
      <c r="L305" s="8">
        <f t="shared" si="56"/>
        <v>0</v>
      </c>
      <c r="M305" s="8">
        <f t="shared" si="57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8"/>
        <v>4</v>
      </c>
      <c r="B306" s="24">
        <v>7</v>
      </c>
      <c r="C306" s="11">
        <f>MergeRuns!A293</f>
        <v>44021.0625</v>
      </c>
      <c r="D306" s="13">
        <v>1.4009938367451336</v>
      </c>
      <c r="E306" s="14">
        <f t="shared" si="49"/>
        <v>1.4009938367451336</v>
      </c>
      <c r="F306" s="12">
        <v>0</v>
      </c>
      <c r="G306" s="9">
        <f t="shared" si="51"/>
        <v>0</v>
      </c>
      <c r="H306" s="9">
        <f t="shared" si="52"/>
        <v>0</v>
      </c>
      <c r="I306" s="32">
        <f t="shared" si="55"/>
        <v>0</v>
      </c>
      <c r="J306" s="8">
        <f t="shared" si="54"/>
        <v>0</v>
      </c>
      <c r="K306" s="8">
        <f t="shared" si="50"/>
        <v>0</v>
      </c>
      <c r="L306" s="8">
        <f t="shared" si="56"/>
        <v>0</v>
      </c>
      <c r="M306" s="8">
        <f t="shared" si="57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8"/>
        <v>5</v>
      </c>
      <c r="B307" s="24">
        <v>7</v>
      </c>
      <c r="C307" s="11">
        <f>MergeRuns!A294</f>
        <v>44021.083333333336</v>
      </c>
      <c r="D307" s="13">
        <v>1.3980045543008741</v>
      </c>
      <c r="E307" s="14">
        <f t="shared" si="49"/>
        <v>1.3980045543008741</v>
      </c>
      <c r="F307" s="12">
        <v>0</v>
      </c>
      <c r="G307" s="9">
        <f t="shared" si="51"/>
        <v>0</v>
      </c>
      <c r="H307" s="9">
        <f t="shared" si="52"/>
        <v>0</v>
      </c>
      <c r="I307" s="32">
        <f t="shared" si="55"/>
        <v>0</v>
      </c>
      <c r="J307" s="8">
        <f t="shared" si="54"/>
        <v>0</v>
      </c>
      <c r="K307" s="8">
        <f t="shared" si="50"/>
        <v>0</v>
      </c>
      <c r="L307" s="8">
        <f t="shared" si="56"/>
        <v>0</v>
      </c>
      <c r="M307" s="8">
        <f t="shared" si="57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8"/>
        <v>6</v>
      </c>
      <c r="B308" s="24">
        <v>7</v>
      </c>
      <c r="C308" s="11">
        <f>MergeRuns!A295</f>
        <v>44021.104166666664</v>
      </c>
      <c r="D308" s="13">
        <v>1.365692254715968</v>
      </c>
      <c r="E308" s="14">
        <f t="shared" si="49"/>
        <v>1.365692254715968</v>
      </c>
      <c r="F308" s="12">
        <v>0</v>
      </c>
      <c r="G308" s="9">
        <f t="shared" si="51"/>
        <v>0</v>
      </c>
      <c r="H308" s="9">
        <f t="shared" si="52"/>
        <v>0</v>
      </c>
      <c r="I308" s="32">
        <f t="shared" si="55"/>
        <v>0</v>
      </c>
      <c r="J308" s="8">
        <f t="shared" si="54"/>
        <v>0</v>
      </c>
      <c r="K308" s="8">
        <f t="shared" si="50"/>
        <v>0</v>
      </c>
      <c r="L308" s="8">
        <f t="shared" si="56"/>
        <v>0</v>
      </c>
      <c r="M308" s="8">
        <f t="shared" si="57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8"/>
        <v>7</v>
      </c>
      <c r="B309" s="24">
        <v>7</v>
      </c>
      <c r="C309" s="11">
        <f>MergeRuns!A296</f>
        <v>44021.125</v>
      </c>
      <c r="D309" s="13">
        <v>1.3684802296146683</v>
      </c>
      <c r="E309" s="14">
        <f t="shared" si="49"/>
        <v>1.3684802296146683</v>
      </c>
      <c r="F309" s="12">
        <v>0</v>
      </c>
      <c r="G309" s="9">
        <f t="shared" si="51"/>
        <v>0</v>
      </c>
      <c r="H309" s="9">
        <f t="shared" si="52"/>
        <v>0</v>
      </c>
      <c r="I309" s="32">
        <f t="shared" si="55"/>
        <v>0</v>
      </c>
      <c r="J309" s="8">
        <f t="shared" si="54"/>
        <v>0</v>
      </c>
      <c r="K309" s="8">
        <f t="shared" si="50"/>
        <v>0</v>
      </c>
      <c r="L309" s="8">
        <f t="shared" si="56"/>
        <v>0</v>
      </c>
      <c r="M309" s="8">
        <f t="shared" si="57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8"/>
        <v>8</v>
      </c>
      <c r="B310" s="24">
        <v>7</v>
      </c>
      <c r="C310" s="11">
        <f>MergeRuns!A297</f>
        <v>44021.145833333336</v>
      </c>
      <c r="D310" s="13">
        <v>1.3491571570138445</v>
      </c>
      <c r="E310" s="14">
        <f t="shared" si="49"/>
        <v>1.3491571570138445</v>
      </c>
      <c r="F310" s="12">
        <v>0</v>
      </c>
      <c r="G310" s="9">
        <f t="shared" si="51"/>
        <v>0</v>
      </c>
      <c r="H310" s="9">
        <f t="shared" si="52"/>
        <v>0</v>
      </c>
      <c r="I310" s="32">
        <f t="shared" si="55"/>
        <v>0</v>
      </c>
      <c r="J310" s="8">
        <f t="shared" si="54"/>
        <v>0</v>
      </c>
      <c r="K310" s="8">
        <f t="shared" si="50"/>
        <v>0</v>
      </c>
      <c r="L310" s="8">
        <f t="shared" si="56"/>
        <v>0</v>
      </c>
      <c r="M310" s="8">
        <f t="shared" si="57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8"/>
        <v>9</v>
      </c>
      <c r="B311" s="24">
        <v>7</v>
      </c>
      <c r="C311" s="11">
        <f>MergeRuns!A298</f>
        <v>44021.166666666664</v>
      </c>
      <c r="D311" s="13">
        <v>1.4016448141702498</v>
      </c>
      <c r="E311" s="14">
        <f t="shared" si="49"/>
        <v>1.4016448141702498</v>
      </c>
      <c r="F311" s="12">
        <v>1.3062506798094821E-2</v>
      </c>
      <c r="G311" s="9">
        <f t="shared" si="51"/>
        <v>0</v>
      </c>
      <c r="H311" s="9">
        <f t="shared" si="52"/>
        <v>0</v>
      </c>
      <c r="I311" s="32">
        <f t="shared" si="55"/>
        <v>0</v>
      </c>
      <c r="J311" s="8">
        <f t="shared" si="54"/>
        <v>0</v>
      </c>
      <c r="K311" s="8">
        <f t="shared" si="50"/>
        <v>0</v>
      </c>
      <c r="L311" s="8">
        <f t="shared" si="56"/>
        <v>0</v>
      </c>
      <c r="M311" s="8">
        <f t="shared" si="57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8"/>
        <v>10</v>
      </c>
      <c r="B312" s="24">
        <v>7</v>
      </c>
      <c r="C312" s="11">
        <f>MergeRuns!A299</f>
        <v>44021.1875</v>
      </c>
      <c r="D312" s="13">
        <v>1.5092134139128173</v>
      </c>
      <c r="E312" s="14">
        <f t="shared" si="49"/>
        <v>1.5092134139128173</v>
      </c>
      <c r="F312" s="12">
        <v>1.3062506798094821E-2</v>
      </c>
      <c r="G312" s="9">
        <f t="shared" si="51"/>
        <v>0</v>
      </c>
      <c r="H312" s="9">
        <f t="shared" si="52"/>
        <v>0</v>
      </c>
      <c r="I312" s="32">
        <f t="shared" si="55"/>
        <v>0</v>
      </c>
      <c r="J312" s="8">
        <f t="shared" si="54"/>
        <v>0</v>
      </c>
      <c r="K312" s="8">
        <f t="shared" si="50"/>
        <v>0</v>
      </c>
      <c r="L312" s="8">
        <f t="shared" si="56"/>
        <v>0</v>
      </c>
      <c r="M312" s="8">
        <f t="shared" si="57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8"/>
        <v>11</v>
      </c>
      <c r="B313" s="24">
        <v>7</v>
      </c>
      <c r="C313" s="11">
        <f>MergeRuns!A300</f>
        <v>44021.208333333336</v>
      </c>
      <c r="D313" s="13">
        <v>1.838113754262704</v>
      </c>
      <c r="E313" s="14">
        <f t="shared" si="49"/>
        <v>1.838113754262704</v>
      </c>
      <c r="F313" s="12">
        <v>7.4164840802737525E-2</v>
      </c>
      <c r="G313" s="9">
        <f t="shared" si="51"/>
        <v>0</v>
      </c>
      <c r="H313" s="9">
        <f t="shared" si="52"/>
        <v>0</v>
      </c>
      <c r="I313" s="32">
        <f t="shared" si="55"/>
        <v>0</v>
      </c>
      <c r="J313" s="8">
        <f t="shared" si="54"/>
        <v>0</v>
      </c>
      <c r="K313" s="8">
        <f t="shared" si="50"/>
        <v>0</v>
      </c>
      <c r="L313" s="8">
        <f t="shared" si="56"/>
        <v>0</v>
      </c>
      <c r="M313" s="8">
        <f t="shared" si="57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8"/>
        <v>12</v>
      </c>
      <c r="B314" s="24">
        <v>7</v>
      </c>
      <c r="C314" s="11">
        <f>MergeRuns!A301</f>
        <v>44021.229166666664</v>
      </c>
      <c r="D314" s="13">
        <v>2.0906821717021238</v>
      </c>
      <c r="E314" s="14">
        <f t="shared" si="49"/>
        <v>2.0906821717021238</v>
      </c>
      <c r="F314" s="12">
        <v>0.11280006892153219</v>
      </c>
      <c r="G314" s="9">
        <f t="shared" si="51"/>
        <v>0</v>
      </c>
      <c r="H314" s="9">
        <f t="shared" si="52"/>
        <v>0</v>
      </c>
      <c r="I314" s="32">
        <f t="shared" si="55"/>
        <v>0</v>
      </c>
      <c r="J314" s="8">
        <f t="shared" si="54"/>
        <v>0</v>
      </c>
      <c r="K314" s="8">
        <f t="shared" si="50"/>
        <v>0</v>
      </c>
      <c r="L314" s="8">
        <f t="shared" si="56"/>
        <v>0</v>
      </c>
      <c r="M314" s="8">
        <f t="shared" si="57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8"/>
        <v>13</v>
      </c>
      <c r="B315" s="24">
        <v>7</v>
      </c>
      <c r="C315" s="11">
        <f>MergeRuns!A302</f>
        <v>44021.25</v>
      </c>
      <c r="D315" s="13">
        <v>2.4951968708079595</v>
      </c>
      <c r="E315" s="14">
        <f t="shared" si="49"/>
        <v>2.6434629262778642</v>
      </c>
      <c r="F315" s="12">
        <v>0.30258378667327507</v>
      </c>
      <c r="G315" s="9">
        <f t="shared" si="51"/>
        <v>0.14826605546990479</v>
      </c>
      <c r="H315" s="9">
        <f t="shared" si="52"/>
        <v>7.4133027734952395E-2</v>
      </c>
      <c r="I315" s="32">
        <f t="shared" si="55"/>
        <v>0</v>
      </c>
      <c r="J315" s="8">
        <f t="shared" si="54"/>
        <v>-0.14826605546990479</v>
      </c>
      <c r="K315" s="8">
        <f t="shared" si="50"/>
        <v>0</v>
      </c>
      <c r="L315" s="8">
        <f t="shared" si="56"/>
        <v>-0.14826605546990479</v>
      </c>
      <c r="M315" s="8">
        <f t="shared" si="57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8"/>
        <v>14</v>
      </c>
      <c r="B316" s="24">
        <v>7</v>
      </c>
      <c r="C316" s="11">
        <f>MergeRuns!A303</f>
        <v>44021.270833333336</v>
      </c>
      <c r="D316" s="13">
        <v>2.5937150648518905</v>
      </c>
      <c r="E316" s="14">
        <f t="shared" si="49"/>
        <v>2.7594344444210708</v>
      </c>
      <c r="F316" s="12">
        <v>0.33820281544730696</v>
      </c>
      <c r="G316" s="9">
        <f t="shared" si="51"/>
        <v>0.1657193795691804</v>
      </c>
      <c r="H316" s="9">
        <f t="shared" si="52"/>
        <v>0.15699271751954258</v>
      </c>
      <c r="I316" s="32">
        <f t="shared" si="55"/>
        <v>0</v>
      </c>
      <c r="J316" s="8">
        <f t="shared" si="54"/>
        <v>-0.1657193795691804</v>
      </c>
      <c r="K316" s="8">
        <f t="shared" si="50"/>
        <v>0</v>
      </c>
      <c r="L316" s="8">
        <f t="shared" si="56"/>
        <v>-0.1657193795691804</v>
      </c>
      <c r="M316" s="8">
        <f t="shared" si="57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8"/>
        <v>15</v>
      </c>
      <c r="B317" s="24">
        <v>7</v>
      </c>
      <c r="C317" s="11">
        <f>MergeRuns!A304</f>
        <v>44021.291666666664</v>
      </c>
      <c r="D317" s="13">
        <v>2.694544533254529</v>
      </c>
      <c r="E317" s="14">
        <f t="shared" si="49"/>
        <v>2.9912532252944701</v>
      </c>
      <c r="F317" s="12">
        <v>0.60552794293865508</v>
      </c>
      <c r="G317" s="9">
        <f t="shared" si="51"/>
        <v>0.29670869203994099</v>
      </c>
      <c r="H317" s="9">
        <f t="shared" si="52"/>
        <v>0.30534706353951308</v>
      </c>
      <c r="I317" s="32">
        <f t="shared" si="55"/>
        <v>0</v>
      </c>
      <c r="J317" s="8">
        <f t="shared" si="54"/>
        <v>-0.29670869203994099</v>
      </c>
      <c r="K317" s="8">
        <f t="shared" si="50"/>
        <v>0</v>
      </c>
      <c r="L317" s="8">
        <f t="shared" si="56"/>
        <v>-0.29670869203994099</v>
      </c>
      <c r="M317" s="8">
        <f t="shared" si="57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8"/>
        <v>16</v>
      </c>
      <c r="B318" s="24">
        <v>7</v>
      </c>
      <c r="C318" s="11">
        <f>MergeRuns!A305</f>
        <v>44021.3125</v>
      </c>
      <c r="D318" s="13">
        <v>2.6819072371715356</v>
      </c>
      <c r="E318" s="14">
        <f t="shared" si="49"/>
        <v>3.026373923591648</v>
      </c>
      <c r="F318" s="12">
        <v>0.70299323759206611</v>
      </c>
      <c r="G318" s="9">
        <f t="shared" si="51"/>
        <v>0.34446668642011241</v>
      </c>
      <c r="H318" s="9">
        <f t="shared" si="52"/>
        <v>0.47758040674956925</v>
      </c>
      <c r="I318" s="32">
        <f t="shared" si="55"/>
        <v>0</v>
      </c>
      <c r="J318" s="8">
        <f t="shared" si="54"/>
        <v>-0.34446668642011241</v>
      </c>
      <c r="K318" s="8">
        <f t="shared" si="50"/>
        <v>0</v>
      </c>
      <c r="L318" s="8">
        <f t="shared" si="56"/>
        <v>-0.34446668642011241</v>
      </c>
      <c r="M318" s="8">
        <f t="shared" si="57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8"/>
        <v>17</v>
      </c>
      <c r="B319" s="24">
        <v>7</v>
      </c>
      <c r="C319" s="11">
        <f>MergeRuns!A306</f>
        <v>44021.333333333336</v>
      </c>
      <c r="D319" s="13">
        <v>2.7553697868777611</v>
      </c>
      <c r="E319" s="14">
        <f t="shared" si="49"/>
        <v>3.1511122964694831</v>
      </c>
      <c r="F319" s="12">
        <v>0.80763777467698383</v>
      </c>
      <c r="G319" s="9">
        <f t="shared" si="51"/>
        <v>0.39574250959172208</v>
      </c>
      <c r="H319" s="9">
        <f t="shared" si="52"/>
        <v>0.67545166154543024</v>
      </c>
      <c r="I319" s="32">
        <f t="shared" si="55"/>
        <v>0</v>
      </c>
      <c r="J319" s="8">
        <f t="shared" si="54"/>
        <v>-0.39574250959172208</v>
      </c>
      <c r="K319" s="8">
        <f t="shared" si="50"/>
        <v>0</v>
      </c>
      <c r="L319" s="8">
        <f t="shared" si="56"/>
        <v>-0.39574250959172208</v>
      </c>
      <c r="M319" s="8">
        <f t="shared" si="57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8"/>
        <v>18</v>
      </c>
      <c r="B320" s="24">
        <v>7</v>
      </c>
      <c r="C320" s="11">
        <f>MergeRuns!A307</f>
        <v>44021.354166666664</v>
      </c>
      <c r="D320" s="13">
        <v>2.7211905604180542</v>
      </c>
      <c r="E320" s="14">
        <f t="shared" si="49"/>
        <v>3.1598024878872319</v>
      </c>
      <c r="F320" s="12">
        <v>0.89512638259015898</v>
      </c>
      <c r="G320" s="9">
        <f t="shared" si="51"/>
        <v>0.43861192746917788</v>
      </c>
      <c r="H320" s="9">
        <f t="shared" si="52"/>
        <v>0.89475762528001912</v>
      </c>
      <c r="I320" s="32">
        <f t="shared" si="55"/>
        <v>0</v>
      </c>
      <c r="J320" s="8">
        <f t="shared" si="54"/>
        <v>-0.43861192746917788</v>
      </c>
      <c r="K320" s="8">
        <f t="shared" si="50"/>
        <v>0</v>
      </c>
      <c r="L320" s="8">
        <f t="shared" si="56"/>
        <v>-0.43861192746917788</v>
      </c>
      <c r="M320" s="8">
        <f t="shared" si="57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8"/>
        <v>19</v>
      </c>
      <c r="B321" s="24">
        <v>7</v>
      </c>
      <c r="C321" s="11">
        <f>MergeRuns!A308</f>
        <v>44021.375</v>
      </c>
      <c r="D321" s="13">
        <v>2.6585300774400693</v>
      </c>
      <c r="E321" s="14">
        <f t="shared" si="49"/>
        <v>3.3155146405789044</v>
      </c>
      <c r="F321" s="12">
        <v>1.3407848227323167</v>
      </c>
      <c r="G321" s="9">
        <f t="shared" si="51"/>
        <v>0.65698456313883513</v>
      </c>
      <c r="H321" s="9">
        <f t="shared" si="52"/>
        <v>1.2232499068494367</v>
      </c>
      <c r="I321" s="32">
        <f t="shared" si="55"/>
        <v>0</v>
      </c>
      <c r="J321" s="8">
        <f t="shared" si="54"/>
        <v>-0.65698456313883513</v>
      </c>
      <c r="K321" s="8">
        <f t="shared" si="50"/>
        <v>0</v>
      </c>
      <c r="L321" s="8">
        <f t="shared" si="56"/>
        <v>-0.65698456313883513</v>
      </c>
      <c r="M321" s="8">
        <f t="shared" si="57"/>
        <v>0</v>
      </c>
      <c r="N321" s="7">
        <v>-2.5</v>
      </c>
      <c r="O321" s="7">
        <v>0</v>
      </c>
      <c r="P321" s="1"/>
      <c r="Q321" s="1"/>
      <c r="R321">
        <f>VLOOKUP($B$16,$B$2:$F$9,5,FALSE)</f>
        <v>0.3</v>
      </c>
    </row>
    <row r="322" spans="1:28" x14ac:dyDescent="0.3">
      <c r="A322" s="24">
        <f t="shared" si="58"/>
        <v>20</v>
      </c>
      <c r="B322" s="24">
        <v>7</v>
      </c>
      <c r="C322" s="11">
        <f>MergeRuns!A309</f>
        <v>44021.395833333336</v>
      </c>
      <c r="D322" s="13">
        <v>2.6109792434094761</v>
      </c>
      <c r="E322" s="14">
        <f t="shared" si="49"/>
        <v>3.2787815099679887</v>
      </c>
      <c r="F322" s="12">
        <v>1.3628617684867605</v>
      </c>
      <c r="G322" s="9">
        <f t="shared" si="51"/>
        <v>0.6678022665585126</v>
      </c>
      <c r="H322" s="9">
        <f t="shared" si="52"/>
        <v>1.557151040128693</v>
      </c>
      <c r="I322" s="32">
        <f t="shared" si="55"/>
        <v>0</v>
      </c>
      <c r="J322" s="8">
        <f t="shared" si="54"/>
        <v>-0.6678022665585126</v>
      </c>
      <c r="K322" s="8">
        <f t="shared" si="50"/>
        <v>0</v>
      </c>
      <c r="L322" s="8">
        <f t="shared" si="56"/>
        <v>-0.6678022665585126</v>
      </c>
      <c r="M322" s="8">
        <f t="shared" si="57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8"/>
        <v>21</v>
      </c>
      <c r="B323" s="24">
        <v>7</v>
      </c>
      <c r="C323" s="11">
        <f>MergeRuns!A310</f>
        <v>44021.416666666664</v>
      </c>
      <c r="D323" s="13">
        <v>2.5647215248848592</v>
      </c>
      <c r="E323" s="14">
        <f t="shared" si="49"/>
        <v>3.3903422108955237</v>
      </c>
      <c r="F323" s="12">
        <v>1.6849401755319682</v>
      </c>
      <c r="G323" s="9">
        <f t="shared" si="51"/>
        <v>0.82562068601066441</v>
      </c>
      <c r="H323" s="9">
        <f t="shared" si="52"/>
        <v>1.9699613831340252</v>
      </c>
      <c r="I323" s="32">
        <f t="shared" si="55"/>
        <v>0</v>
      </c>
      <c r="J323" s="8">
        <f t="shared" si="54"/>
        <v>-0.82562068601066441</v>
      </c>
      <c r="K323" s="8">
        <f t="shared" si="50"/>
        <v>0</v>
      </c>
      <c r="L323" s="8">
        <f t="shared" si="56"/>
        <v>-0.82562068601066441</v>
      </c>
      <c r="M323" s="8">
        <f t="shared" si="57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8"/>
        <v>22</v>
      </c>
      <c r="B324" s="24">
        <v>7</v>
      </c>
      <c r="C324" s="11">
        <f>MergeRuns!A311</f>
        <v>44021.4375</v>
      </c>
      <c r="D324" s="13">
        <v>2.5372423056567239</v>
      </c>
      <c r="E324" s="14">
        <f t="shared" si="49"/>
        <v>3.2483207174320876</v>
      </c>
      <c r="F324" s="12">
        <v>1.4511804321946196</v>
      </c>
      <c r="G324" s="9">
        <f t="shared" si="51"/>
        <v>0.71107841177536357</v>
      </c>
      <c r="H324" s="9">
        <f t="shared" si="52"/>
        <v>2.3255005890217069</v>
      </c>
      <c r="I324" s="32">
        <f t="shared" si="55"/>
        <v>0</v>
      </c>
      <c r="J324" s="8">
        <f t="shared" si="54"/>
        <v>-0.71107841177536357</v>
      </c>
      <c r="K324" s="8">
        <f t="shared" si="50"/>
        <v>0</v>
      </c>
      <c r="L324" s="8">
        <f t="shared" si="56"/>
        <v>-0.71107841177536357</v>
      </c>
      <c r="M324" s="8">
        <f t="shared" si="57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8"/>
        <v>23</v>
      </c>
      <c r="B325" s="24">
        <v>7</v>
      </c>
      <c r="C325" s="11">
        <f>MergeRuns!A312</f>
        <v>44021.458333333336</v>
      </c>
      <c r="D325" s="13">
        <v>2.4863891747761406</v>
      </c>
      <c r="E325" s="14">
        <f t="shared" si="49"/>
        <v>3.4328897172265909</v>
      </c>
      <c r="F325" s="12">
        <v>1.9316337601029594</v>
      </c>
      <c r="G325" s="9">
        <f t="shared" si="51"/>
        <v>0.94650054245045012</v>
      </c>
      <c r="H325" s="9">
        <f t="shared" si="52"/>
        <v>2.798750860246932</v>
      </c>
      <c r="I325" s="32">
        <f t="shared" si="55"/>
        <v>0</v>
      </c>
      <c r="J325" s="8">
        <f t="shared" si="54"/>
        <v>-0.94650054245045012</v>
      </c>
      <c r="K325" s="8">
        <f t="shared" si="50"/>
        <v>0</v>
      </c>
      <c r="L325" s="8">
        <f t="shared" si="56"/>
        <v>-0.94650054245045012</v>
      </c>
      <c r="M325" s="8">
        <f t="shared" si="57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8"/>
        <v>24</v>
      </c>
      <c r="B326" s="24">
        <v>7</v>
      </c>
      <c r="C326" s="11">
        <f>MergeRuns!A313</f>
        <v>44021.479166666664</v>
      </c>
      <c r="D326" s="13">
        <v>2.456382419131697</v>
      </c>
      <c r="E326" s="14">
        <f t="shared" si="49"/>
        <v>3.3836913546000957</v>
      </c>
      <c r="F326" s="12">
        <v>1.8924672152416298</v>
      </c>
      <c r="G326" s="9">
        <f t="shared" si="51"/>
        <v>0.92730893546839854</v>
      </c>
      <c r="H326" s="9">
        <f t="shared" si="52"/>
        <v>3.2624053279811314</v>
      </c>
      <c r="I326" s="32">
        <f t="shared" si="55"/>
        <v>0</v>
      </c>
      <c r="J326" s="8">
        <f t="shared" si="54"/>
        <v>-0.92730893546839854</v>
      </c>
      <c r="K326" s="8">
        <f t="shared" si="50"/>
        <v>0</v>
      </c>
      <c r="L326" s="8">
        <f t="shared" si="56"/>
        <v>-0.92730893546839854</v>
      </c>
      <c r="M326" s="8">
        <f t="shared" si="57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8"/>
        <v>25</v>
      </c>
      <c r="B327" s="24">
        <v>7</v>
      </c>
      <c r="C327" s="11">
        <f>MergeRuns!A314</f>
        <v>44021.5</v>
      </c>
      <c r="D327" s="13">
        <v>2.3505084813874397</v>
      </c>
      <c r="E327" s="14">
        <f t="shared" si="49"/>
        <v>3.2643818840484933</v>
      </c>
      <c r="F327" s="12">
        <v>1.865047760532762</v>
      </c>
      <c r="G327" s="9">
        <f t="shared" si="51"/>
        <v>0.91387340266105332</v>
      </c>
      <c r="H327" s="9">
        <f t="shared" si="52"/>
        <v>3.7193420293116581</v>
      </c>
      <c r="I327" s="32">
        <f t="shared" si="55"/>
        <v>0</v>
      </c>
      <c r="J327" s="8">
        <f t="shared" si="54"/>
        <v>-0.91387340266105332</v>
      </c>
      <c r="K327" s="8">
        <f t="shared" si="50"/>
        <v>0</v>
      </c>
      <c r="L327" s="8">
        <f t="shared" si="56"/>
        <v>-0.91387340266105332</v>
      </c>
      <c r="M327" s="8">
        <f t="shared" si="57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8"/>
        <v>26</v>
      </c>
      <c r="B328" s="24">
        <v>7</v>
      </c>
      <c r="C328" s="11">
        <f>MergeRuns!A315</f>
        <v>44021.520833333336</v>
      </c>
      <c r="D328" s="13">
        <v>2.2925112433540433</v>
      </c>
      <c r="E328" s="14">
        <f t="shared" si="49"/>
        <v>3.2065062965296951</v>
      </c>
      <c r="F328" s="12">
        <v>1.8652960268890852</v>
      </c>
      <c r="G328" s="9">
        <f t="shared" si="51"/>
        <v>0.91399505317565177</v>
      </c>
      <c r="H328" s="9">
        <f t="shared" si="52"/>
        <v>4.1763395558994842</v>
      </c>
      <c r="I328" s="32">
        <f t="shared" si="55"/>
        <v>0</v>
      </c>
      <c r="J328" s="8">
        <f t="shared" si="54"/>
        <v>-0.91399505317565177</v>
      </c>
      <c r="K328" s="8">
        <f t="shared" si="50"/>
        <v>0</v>
      </c>
      <c r="L328" s="8">
        <f t="shared" si="56"/>
        <v>-0.91399505317565177</v>
      </c>
      <c r="M328" s="8">
        <f t="shared" si="57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8"/>
        <v>27</v>
      </c>
      <c r="B329" s="24">
        <v>7</v>
      </c>
      <c r="C329" s="11">
        <f>MergeRuns!A316</f>
        <v>44021.541666666664</v>
      </c>
      <c r="D329" s="13">
        <v>2.3150240443261803</v>
      </c>
      <c r="E329" s="14">
        <f t="shared" si="49"/>
        <v>3.2130577712971062</v>
      </c>
      <c r="F329" s="12">
        <v>1.8327218917773997</v>
      </c>
      <c r="G329" s="9">
        <f t="shared" si="51"/>
        <v>0.89803372697092587</v>
      </c>
      <c r="H329" s="9">
        <f t="shared" si="52"/>
        <v>4.6253564193849472</v>
      </c>
      <c r="I329" s="32">
        <f t="shared" si="55"/>
        <v>0</v>
      </c>
      <c r="J329" s="8">
        <f t="shared" si="54"/>
        <v>-0.89803372697092587</v>
      </c>
      <c r="K329" s="8">
        <f t="shared" si="50"/>
        <v>0</v>
      </c>
      <c r="L329" s="8">
        <f t="shared" si="56"/>
        <v>-0.89803372697092587</v>
      </c>
      <c r="M329" s="8">
        <f t="shared" si="57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8"/>
        <v>28</v>
      </c>
      <c r="B330" s="24">
        <v>7</v>
      </c>
      <c r="C330" s="11">
        <f>MergeRuns!A317</f>
        <v>44021.5625</v>
      </c>
      <c r="D330" s="13">
        <v>2.3080795452279479</v>
      </c>
      <c r="E330" s="14">
        <f t="shared" si="49"/>
        <v>3.1802407477055663</v>
      </c>
      <c r="F330" s="12">
        <v>1.7799208213828943</v>
      </c>
      <c r="G330" s="9">
        <f t="shared" si="51"/>
        <v>0.87216120247761819</v>
      </c>
      <c r="H330" s="9">
        <f t="shared" si="52"/>
        <v>5.0614370206237567</v>
      </c>
      <c r="I330" s="32">
        <f t="shared" si="55"/>
        <v>0</v>
      </c>
      <c r="J330" s="8">
        <f t="shared" si="54"/>
        <v>-0.87216120247761819</v>
      </c>
      <c r="K330" s="8">
        <f t="shared" si="50"/>
        <v>0</v>
      </c>
      <c r="L330" s="8">
        <f t="shared" si="56"/>
        <v>-0.87216120247761819</v>
      </c>
      <c r="M330" s="8">
        <f t="shared" si="57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8"/>
        <v>29</v>
      </c>
      <c r="B331" s="24">
        <v>7</v>
      </c>
      <c r="C331" s="11">
        <f>MergeRuns!A318</f>
        <v>44021.583333333336</v>
      </c>
      <c r="D331" s="13">
        <v>2.4008802282720056</v>
      </c>
      <c r="E331" s="14">
        <f t="shared" si="49"/>
        <v>3.2019403377186819</v>
      </c>
      <c r="F331" s="12">
        <v>1.6348165498911755</v>
      </c>
      <c r="G331" s="9">
        <f t="shared" si="51"/>
        <v>0.80106010944667605</v>
      </c>
      <c r="H331" s="9">
        <f t="shared" si="52"/>
        <v>5.4619670753470944</v>
      </c>
      <c r="I331" s="32">
        <f t="shared" si="55"/>
        <v>0</v>
      </c>
      <c r="J331" s="8">
        <f t="shared" si="54"/>
        <v>-0.80106010944667605</v>
      </c>
      <c r="K331" s="8">
        <f t="shared" si="50"/>
        <v>0</v>
      </c>
      <c r="L331" s="8">
        <f t="shared" si="56"/>
        <v>-0.80106010944667605</v>
      </c>
      <c r="M331" s="8">
        <f t="shared" si="57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8"/>
        <v>30</v>
      </c>
      <c r="B332" s="25">
        <v>7</v>
      </c>
      <c r="C332" s="11">
        <f>MergeRuns!A319</f>
        <v>44021.604166666664</v>
      </c>
      <c r="D332" s="13">
        <v>2.5382917332770485</v>
      </c>
      <c r="E332" s="18">
        <f t="shared" si="49"/>
        <v>3.3449815269858099</v>
      </c>
      <c r="F332" s="12">
        <v>1.6463057014464515</v>
      </c>
      <c r="G332" s="9">
        <f t="shared" si="51"/>
        <v>0.80668979370876126</v>
      </c>
      <c r="H332" s="9">
        <f t="shared" si="52"/>
        <v>5.865311972201475</v>
      </c>
      <c r="I332" s="32">
        <f t="shared" si="55"/>
        <v>0</v>
      </c>
      <c r="J332" s="8">
        <f t="shared" si="54"/>
        <v>-0.80668979370876126</v>
      </c>
      <c r="K332" s="8">
        <f t="shared" si="50"/>
        <v>0</v>
      </c>
      <c r="L332" s="29">
        <f t="shared" si="56"/>
        <v>-0.80668979370876126</v>
      </c>
      <c r="M332" s="29">
        <f t="shared" si="57"/>
        <v>0</v>
      </c>
      <c r="N332" s="17">
        <v>-2.5</v>
      </c>
      <c r="O332" s="17">
        <v>0</v>
      </c>
      <c r="P332" s="1"/>
      <c r="Q332" s="1"/>
    </row>
    <row r="333" spans="1:28" s="138" customFormat="1" x14ac:dyDescent="0.3">
      <c r="A333" s="127">
        <f t="shared" si="58"/>
        <v>31</v>
      </c>
      <c r="B333" s="127">
        <v>7</v>
      </c>
      <c r="C333" s="128">
        <f>MergeRuns!A320</f>
        <v>44021.625</v>
      </c>
      <c r="D333" s="129">
        <v>2.7285481886882836</v>
      </c>
      <c r="E333" s="130">
        <f t="shared" si="49"/>
        <v>2.9979242442853336</v>
      </c>
      <c r="F333" s="131">
        <v>0.95562922419210206</v>
      </c>
      <c r="G333" s="132">
        <f>-SUM(I333,J333,K333)</f>
        <v>0.26937605559704991</v>
      </c>
      <c r="H333" s="132">
        <f>H332+((G333*0.5))</f>
        <v>6</v>
      </c>
      <c r="I333" s="133">
        <f t="shared" si="55"/>
        <v>0</v>
      </c>
      <c r="J333" s="134">
        <f t="shared" si="54"/>
        <v>-0.26937605559704991</v>
      </c>
      <c r="K333" s="134">
        <f>IF(A333&lt;&gt;31,0,-2*((6-H332+((J333*0.5)))))</f>
        <v>0</v>
      </c>
      <c r="L333" s="134">
        <f t="shared" si="56"/>
        <v>-0.26937605559704991</v>
      </c>
      <c r="M333" s="134">
        <f t="shared" si="57"/>
        <v>0</v>
      </c>
      <c r="N333" s="135">
        <v>-2.5</v>
      </c>
      <c r="O333" s="135">
        <v>0</v>
      </c>
      <c r="P333" s="136"/>
      <c r="Q333" s="136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 spans="1:28" s="74" customFormat="1" x14ac:dyDescent="0.3">
      <c r="A334" s="59">
        <f>A333+1</f>
        <v>32</v>
      </c>
      <c r="B334" s="59">
        <v>7</v>
      </c>
      <c r="C334" s="60">
        <f>MergeRuns!A321</f>
        <v>44021.645833333336</v>
      </c>
      <c r="D334" s="122">
        <v>2.9331921645409422</v>
      </c>
      <c r="E334" s="61">
        <f t="shared" si="49"/>
        <v>1.8381565582472668</v>
      </c>
      <c r="F334" s="62">
        <v>0.84108763413829024</v>
      </c>
      <c r="G334" s="63">
        <f t="shared" si="51"/>
        <v>-1.0950356062936755</v>
      </c>
      <c r="H334" s="63">
        <f t="shared" si="52"/>
        <v>5.452482196853162</v>
      </c>
      <c r="I334" s="65">
        <f t="shared" si="55"/>
        <v>1.0950356062936755</v>
      </c>
      <c r="J334" s="65">
        <f t="shared" si="54"/>
        <v>0</v>
      </c>
      <c r="K334" s="65">
        <f t="shared" ref="K334:K350" si="59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3">
      <c r="A335" s="67">
        <f t="shared" si="58"/>
        <v>33</v>
      </c>
      <c r="B335" s="67">
        <v>7</v>
      </c>
      <c r="C335" s="68">
        <f>MergeRuns!A322</f>
        <v>44021.666666666664</v>
      </c>
      <c r="D335" s="121">
        <v>2.9528539891793608</v>
      </c>
      <c r="E335" s="69">
        <f t="shared" ref="E335:E350" si="60">D335-J335-I335</f>
        <v>1.8369768487689617</v>
      </c>
      <c r="F335" s="70">
        <v>0.52947393145713351</v>
      </c>
      <c r="G335" s="71">
        <f t="shared" si="51"/>
        <v>-1.1158771404103991</v>
      </c>
      <c r="H335" s="71">
        <f t="shared" si="52"/>
        <v>4.8945436266479625</v>
      </c>
      <c r="I335" s="64">
        <f t="shared" si="55"/>
        <v>1.1158771404103991</v>
      </c>
      <c r="J335" s="64">
        <f t="shared" si="54"/>
        <v>0</v>
      </c>
      <c r="K335" s="64">
        <f t="shared" si="59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3">
      <c r="A336" s="67">
        <f t="shared" si="58"/>
        <v>34</v>
      </c>
      <c r="B336" s="67">
        <v>7</v>
      </c>
      <c r="C336" s="68">
        <f>MergeRuns!A323</f>
        <v>44021.6875</v>
      </c>
      <c r="D336" s="121">
        <v>3.1001663765805993</v>
      </c>
      <c r="E336" s="69">
        <f t="shared" si="60"/>
        <v>1.8281381055248875</v>
      </c>
      <c r="F336" s="70">
        <v>0.58436843960309803</v>
      </c>
      <c r="G336" s="71">
        <f t="shared" ref="G336:G350" si="61">-SUM(I336,J336,K336)</f>
        <v>-1.2720282710557118</v>
      </c>
      <c r="H336" s="71">
        <f t="shared" si="52"/>
        <v>4.2585294911201066</v>
      </c>
      <c r="I336" s="64">
        <f t="shared" si="55"/>
        <v>1.2720282710557118</v>
      </c>
      <c r="J336" s="64">
        <f t="shared" si="54"/>
        <v>0</v>
      </c>
      <c r="K336" s="64">
        <f t="shared" si="59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3">
      <c r="A337" s="67">
        <f t="shared" si="58"/>
        <v>35</v>
      </c>
      <c r="B337" s="67">
        <v>7</v>
      </c>
      <c r="C337" s="68">
        <f>MergeRuns!A324</f>
        <v>44021.708333333336</v>
      </c>
      <c r="D337" s="121">
        <v>3.0993778581690439</v>
      </c>
      <c r="E337" s="69">
        <f t="shared" si="60"/>
        <v>1.8281854166295806</v>
      </c>
      <c r="F337" s="70">
        <v>0.90876683166779582</v>
      </c>
      <c r="G337" s="71">
        <f t="shared" si="61"/>
        <v>-1.2711924415394633</v>
      </c>
      <c r="H337" s="71">
        <f t="shared" ref="H337:H350" si="62">H336+((G337*0.5))</f>
        <v>3.6229332703503747</v>
      </c>
      <c r="I337" s="64">
        <f t="shared" si="55"/>
        <v>1.2711924415394633</v>
      </c>
      <c r="J337" s="64">
        <f t="shared" ref="J337:J350" si="63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59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3">
      <c r="A338" s="67">
        <f t="shared" si="58"/>
        <v>36</v>
      </c>
      <c r="B338" s="67">
        <v>7</v>
      </c>
      <c r="C338" s="68">
        <f>MergeRuns!A325</f>
        <v>44021.729166666664</v>
      </c>
      <c r="D338" s="121">
        <v>3.0841444656362076</v>
      </c>
      <c r="E338" s="69">
        <f t="shared" si="60"/>
        <v>1.8290994201815511</v>
      </c>
      <c r="F338" s="70">
        <v>0.53314286730596483</v>
      </c>
      <c r="G338" s="71">
        <f t="shared" si="61"/>
        <v>-1.2550450454546564</v>
      </c>
      <c r="H338" s="71">
        <f t="shared" si="62"/>
        <v>2.9954107476230467</v>
      </c>
      <c r="I338" s="64">
        <f t="shared" si="55"/>
        <v>1.2550450454546564</v>
      </c>
      <c r="J338" s="64">
        <f t="shared" si="63"/>
        <v>0</v>
      </c>
      <c r="K338" s="64">
        <f t="shared" si="59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3">
      <c r="A339" s="67">
        <f t="shared" si="58"/>
        <v>37</v>
      </c>
      <c r="B339" s="67">
        <v>7</v>
      </c>
      <c r="C339" s="68">
        <f>MergeRuns!A326</f>
        <v>44021.75</v>
      </c>
      <c r="D339" s="121">
        <v>2.9982779427068929</v>
      </c>
      <c r="E339" s="69">
        <f t="shared" si="60"/>
        <v>1.8342514115573096</v>
      </c>
      <c r="F339" s="70">
        <v>0.44684241788038226</v>
      </c>
      <c r="G339" s="71">
        <f t="shared" si="61"/>
        <v>-1.1640265311495832</v>
      </c>
      <c r="H339" s="71">
        <f t="shared" si="62"/>
        <v>2.4133974820482553</v>
      </c>
      <c r="I339" s="64">
        <f t="shared" si="55"/>
        <v>1.1640265311495832</v>
      </c>
      <c r="J339" s="64">
        <f t="shared" si="63"/>
        <v>0</v>
      </c>
      <c r="K339" s="64">
        <f t="shared" si="59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3">
      <c r="A340" s="67">
        <f t="shared" si="58"/>
        <v>38</v>
      </c>
      <c r="B340" s="67">
        <v>7</v>
      </c>
      <c r="C340" s="68">
        <f>MergeRuns!A327</f>
        <v>44021.770833333336</v>
      </c>
      <c r="D340" s="121">
        <v>2.9530730167963806</v>
      </c>
      <c r="E340" s="69">
        <f t="shared" si="60"/>
        <v>1.8369637071119405</v>
      </c>
      <c r="F340" s="70">
        <v>0.20468319802853491</v>
      </c>
      <c r="G340" s="71">
        <f t="shared" si="61"/>
        <v>-1.1161093096844401</v>
      </c>
      <c r="H340" s="71">
        <f t="shared" si="62"/>
        <v>1.8553428272060353</v>
      </c>
      <c r="I340" s="64">
        <f t="shared" si="55"/>
        <v>1.1161093096844401</v>
      </c>
      <c r="J340" s="64">
        <f t="shared" si="63"/>
        <v>0</v>
      </c>
      <c r="K340" s="64">
        <f t="shared" si="59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3">
      <c r="A341" s="67">
        <f t="shared" si="58"/>
        <v>39</v>
      </c>
      <c r="B341" s="67">
        <v>7</v>
      </c>
      <c r="C341" s="68">
        <f>MergeRuns!A328</f>
        <v>44021.791666666664</v>
      </c>
      <c r="D341" s="121">
        <v>2.8813483084727993</v>
      </c>
      <c r="E341" s="69">
        <f t="shared" si="60"/>
        <v>1.8412671896113553</v>
      </c>
      <c r="F341" s="70">
        <v>9.003195577638276E-2</v>
      </c>
      <c r="G341" s="71">
        <f t="shared" si="61"/>
        <v>-1.0400811188614441</v>
      </c>
      <c r="H341" s="71">
        <f t="shared" si="62"/>
        <v>1.3353022677753132</v>
      </c>
      <c r="I341" s="64">
        <f t="shared" si="55"/>
        <v>1.0400811188614441</v>
      </c>
      <c r="J341" s="64">
        <f t="shared" si="63"/>
        <v>0</v>
      </c>
      <c r="K341" s="64">
        <f t="shared" si="59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3">
      <c r="A342" s="67">
        <f t="shared" si="58"/>
        <v>40</v>
      </c>
      <c r="B342" s="67">
        <v>7</v>
      </c>
      <c r="C342" s="68">
        <f>MergeRuns!A329</f>
        <v>44021.8125</v>
      </c>
      <c r="D342" s="121">
        <v>2.8184245816344298</v>
      </c>
      <c r="E342" s="69">
        <f t="shared" si="60"/>
        <v>1.8450426132216577</v>
      </c>
      <c r="F342" s="70">
        <v>7.3966257425853305E-2</v>
      </c>
      <c r="G342" s="71">
        <f t="shared" si="61"/>
        <v>-0.97338196841277203</v>
      </c>
      <c r="H342" s="71">
        <f t="shared" si="62"/>
        <v>0.84861128356892723</v>
      </c>
      <c r="I342" s="64">
        <f t="shared" si="55"/>
        <v>0.97338196841277203</v>
      </c>
      <c r="J342" s="64">
        <f t="shared" si="63"/>
        <v>0</v>
      </c>
      <c r="K342" s="64">
        <f t="shared" si="59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3">
      <c r="A343" s="75">
        <f t="shared" si="58"/>
        <v>41</v>
      </c>
      <c r="B343" s="75">
        <v>7</v>
      </c>
      <c r="C343" s="68">
        <f>MergeRuns!A330</f>
        <v>44021.833333333336</v>
      </c>
      <c r="D343" s="121">
        <v>2.7446615576374462</v>
      </c>
      <c r="E343" s="76">
        <f t="shared" si="60"/>
        <v>1.8494683946614767</v>
      </c>
      <c r="F343" s="70">
        <v>0</v>
      </c>
      <c r="G343" s="77">
        <f t="shared" si="61"/>
        <v>-0.89519316297596951</v>
      </c>
      <c r="H343" s="77">
        <f t="shared" si="62"/>
        <v>0.40101470208094248</v>
      </c>
      <c r="I343" s="64">
        <f t="shared" si="55"/>
        <v>0.89519316297596951</v>
      </c>
      <c r="J343" s="64">
        <f t="shared" si="63"/>
        <v>0</v>
      </c>
      <c r="K343" s="81">
        <f t="shared" si="59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50" customFormat="1" x14ac:dyDescent="0.3">
      <c r="A344" s="139">
        <f t="shared" si="58"/>
        <v>42</v>
      </c>
      <c r="B344" s="139">
        <v>7</v>
      </c>
      <c r="C344" s="140">
        <f>MergeRuns!A331</f>
        <v>44021.854166666664</v>
      </c>
      <c r="D344" s="141">
        <v>2.6567712191335899</v>
      </c>
      <c r="E344" s="142">
        <f t="shared" si="60"/>
        <v>1.8547418149717081</v>
      </c>
      <c r="F344" s="143">
        <v>0</v>
      </c>
      <c r="G344" s="144">
        <f t="shared" si="61"/>
        <v>-0.80202940416188184</v>
      </c>
      <c r="H344" s="144">
        <f t="shared" si="62"/>
        <v>1.5543122344752192E-15</v>
      </c>
      <c r="I344" s="145">
        <f t="shared" si="55"/>
        <v>0.80202940416188184</v>
      </c>
      <c r="J344" s="145">
        <f t="shared" si="63"/>
        <v>0</v>
      </c>
      <c r="K344" s="145">
        <f t="shared" si="59"/>
        <v>0</v>
      </c>
      <c r="L344" s="144"/>
      <c r="M344" s="144"/>
      <c r="N344" s="146">
        <v>0</v>
      </c>
      <c r="O344" s="146">
        <v>2.5</v>
      </c>
      <c r="P344" s="151"/>
      <c r="Q344" s="151"/>
    </row>
    <row r="345" spans="1:17" x14ac:dyDescent="0.3">
      <c r="A345" s="26">
        <f t="shared" si="58"/>
        <v>43</v>
      </c>
      <c r="B345" s="26">
        <v>7</v>
      </c>
      <c r="C345" s="21">
        <f>MergeRuns!A332</f>
        <v>44021.875</v>
      </c>
      <c r="D345" s="119">
        <v>2.4621518707029382</v>
      </c>
      <c r="E345" s="22">
        <f t="shared" si="60"/>
        <v>2.4621518707029382</v>
      </c>
      <c r="F345" s="27">
        <v>0</v>
      </c>
      <c r="G345" s="42">
        <f t="shared" si="61"/>
        <v>0</v>
      </c>
      <c r="H345" s="42">
        <f t="shared" si="62"/>
        <v>1.5543122344752192E-15</v>
      </c>
      <c r="I345" s="31">
        <f t="shared" si="55"/>
        <v>0</v>
      </c>
      <c r="J345" s="28">
        <f t="shared" si="63"/>
        <v>0</v>
      </c>
      <c r="K345" s="28">
        <f t="shared" si="59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8"/>
        <v>44</v>
      </c>
      <c r="B346" s="24">
        <v>7</v>
      </c>
      <c r="C346" s="11">
        <f>MergeRuns!A333</f>
        <v>44021.895833333336</v>
      </c>
      <c r="D346" s="13">
        <v>2.2268178120579067</v>
      </c>
      <c r="E346" s="14">
        <f t="shared" si="60"/>
        <v>2.2268178120579067</v>
      </c>
      <c r="F346" s="12">
        <v>0</v>
      </c>
      <c r="G346" s="9">
        <f t="shared" si="61"/>
        <v>0</v>
      </c>
      <c r="H346" s="9">
        <f t="shared" si="62"/>
        <v>1.5543122344752192E-15</v>
      </c>
      <c r="I346" s="32">
        <f t="shared" si="55"/>
        <v>0</v>
      </c>
      <c r="J346" s="8">
        <f t="shared" si="63"/>
        <v>0</v>
      </c>
      <c r="K346" s="8">
        <f t="shared" si="59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8"/>
        <v>45</v>
      </c>
      <c r="B347" s="24">
        <v>7</v>
      </c>
      <c r="C347" s="11">
        <f>MergeRuns!A334</f>
        <v>44021.916666666664</v>
      </c>
      <c r="D347" s="13">
        <v>1.9918430068604291</v>
      </c>
      <c r="E347" s="14">
        <f t="shared" si="60"/>
        <v>1.9918430068604291</v>
      </c>
      <c r="F347" s="12">
        <v>0</v>
      </c>
      <c r="G347" s="9">
        <f t="shared" si="61"/>
        <v>0</v>
      </c>
      <c r="H347" s="9">
        <f t="shared" si="62"/>
        <v>1.5543122344752192E-15</v>
      </c>
      <c r="I347" s="32">
        <f t="shared" si="55"/>
        <v>0</v>
      </c>
      <c r="J347" s="8">
        <f t="shared" si="63"/>
        <v>0</v>
      </c>
      <c r="K347" s="8">
        <f t="shared" si="59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8"/>
        <v>46</v>
      </c>
      <c r="B348" s="24">
        <v>7</v>
      </c>
      <c r="C348" s="11">
        <f>MergeRuns!A335</f>
        <v>44021.9375</v>
      </c>
      <c r="D348" s="13">
        <v>1.7746652864173642</v>
      </c>
      <c r="E348" s="14">
        <f t="shared" si="60"/>
        <v>1.7746652864173642</v>
      </c>
      <c r="F348" s="12">
        <v>0</v>
      </c>
      <c r="G348" s="9">
        <f t="shared" si="61"/>
        <v>0</v>
      </c>
      <c r="H348" s="9">
        <f t="shared" si="62"/>
        <v>1.5543122344752192E-15</v>
      </c>
      <c r="I348" s="32">
        <f t="shared" si="55"/>
        <v>0</v>
      </c>
      <c r="J348" s="8">
        <f t="shared" si="63"/>
        <v>0</v>
      </c>
      <c r="K348" s="8">
        <f t="shared" si="59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8"/>
        <v>47</v>
      </c>
      <c r="B349" s="25">
        <v>7</v>
      </c>
      <c r="C349" s="11">
        <f>MergeRuns!A336</f>
        <v>44021.958333333336</v>
      </c>
      <c r="D349" s="13">
        <v>1.6776794914317448</v>
      </c>
      <c r="E349" s="18">
        <f t="shared" si="60"/>
        <v>1.6776794914317448</v>
      </c>
      <c r="F349" s="12">
        <v>0</v>
      </c>
      <c r="G349" s="43">
        <f t="shared" si="61"/>
        <v>0</v>
      </c>
      <c r="H349" s="43">
        <f t="shared" si="62"/>
        <v>1.5543122344752192E-15</v>
      </c>
      <c r="I349" s="32">
        <f t="shared" si="55"/>
        <v>0</v>
      </c>
      <c r="J349" s="8">
        <f t="shared" si="63"/>
        <v>0</v>
      </c>
      <c r="K349" s="29">
        <f t="shared" si="59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02" customFormat="1" ht="15" thickBot="1" x14ac:dyDescent="0.35">
      <c r="A350" s="91">
        <f t="shared" si="58"/>
        <v>48</v>
      </c>
      <c r="B350" s="91">
        <v>7</v>
      </c>
      <c r="C350" s="92">
        <f>MergeRuns!A337</f>
        <v>44021.979166666664</v>
      </c>
      <c r="D350" s="93">
        <v>1.5900524906583906</v>
      </c>
      <c r="E350" s="94">
        <f t="shared" si="60"/>
        <v>1.5900524906583906</v>
      </c>
      <c r="F350" s="95">
        <v>0</v>
      </c>
      <c r="G350" s="96">
        <f t="shared" si="61"/>
        <v>0</v>
      </c>
      <c r="H350" s="96">
        <f t="shared" si="62"/>
        <v>1.5543122344752192E-15</v>
      </c>
      <c r="I350" s="97">
        <f t="shared" si="55"/>
        <v>0</v>
      </c>
      <c r="J350" s="98">
        <f t="shared" si="63"/>
        <v>0</v>
      </c>
      <c r="K350" s="98">
        <f t="shared" si="59"/>
        <v>0</v>
      </c>
      <c r="L350" s="103"/>
      <c r="M350" s="103"/>
      <c r="N350" s="99">
        <v>0</v>
      </c>
      <c r="O350" s="99">
        <v>0</v>
      </c>
      <c r="P350" s="111"/>
      <c r="Q350" s="11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workbookViewId="0">
      <selection activeCell="C44" sqref="C44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TEXT(task4ForecastsPVandDemand_Run2!C15,"YYYY-MM-DD HH:MM:SS")</f>
        <v>2020-07-03 00:00:00</v>
      </c>
      <c r="B2">
        <f>-task4ForecastsPVandDemand_Run2!G15</f>
        <v>0</v>
      </c>
      <c r="C2">
        <v>4</v>
      </c>
      <c r="D2">
        <v>1</v>
      </c>
      <c r="E2" s="83">
        <v>44267.868055555555</v>
      </c>
      <c r="F2">
        <f>task4ForecastsPVandDemand_Run2!B15</f>
        <v>1</v>
      </c>
      <c r="G2">
        <f>task4ForecastsPVandDemand_Run2!A15</f>
        <v>1</v>
      </c>
      <c r="H2">
        <f>task4ForecastsPVandDemand_Run2!D15</f>
        <v>1.6060460520858983</v>
      </c>
      <c r="I2">
        <f>task4ForecastsPVandDemand_Run2!E15</f>
        <v>1.6060460520858983</v>
      </c>
      <c r="J2">
        <f>task4ForecastsPVandDemand_Run2!F15</f>
        <v>0</v>
      </c>
      <c r="K2">
        <f>task4ForecastsPVandDemand_Run2!G15</f>
        <v>0</v>
      </c>
      <c r="L2">
        <f>task4ForecastsPVandDemand_Run2!H15</f>
        <v>0</v>
      </c>
      <c r="M2">
        <f>task4ForecastsPVandDemand_Run2!I15</f>
        <v>0</v>
      </c>
      <c r="N2">
        <f>task4ForecastsPVandDemand_Run2!J15</f>
        <v>0</v>
      </c>
      <c r="O2">
        <f>task4ForecastsPVandDemand_Run2!K15</f>
        <v>0</v>
      </c>
      <c r="P2">
        <f>task4ForecastsPVandDemand_Run2!L15</f>
        <v>0</v>
      </c>
      <c r="Q2">
        <f>task4ForecastsPVandDemand_Run2!M15</f>
        <v>0</v>
      </c>
    </row>
    <row r="3" spans="1:17" x14ac:dyDescent="0.3">
      <c r="A3" t="str">
        <f>TEXT(task4ForecastsPVandDemand_Run2!C16,"YYYY-MM-DD HH:MM:SS")</f>
        <v>2020-07-03 00:30:00</v>
      </c>
      <c r="B3">
        <f>-task4ForecastsPVandDemand_Run2!G16</f>
        <v>0</v>
      </c>
      <c r="C3">
        <f>C2</f>
        <v>4</v>
      </c>
      <c r="D3">
        <v>1</v>
      </c>
      <c r="E3" s="83">
        <f>E2</f>
        <v>44267.868055555555</v>
      </c>
      <c r="F3">
        <f>task4ForecastsPVandDemand_Run2!B16</f>
        <v>1</v>
      </c>
      <c r="G3">
        <f>task4ForecastsPVandDemand_Run2!A16</f>
        <v>2</v>
      </c>
      <c r="H3">
        <f>task4ForecastsPVandDemand_Run2!D16</f>
        <v>1.5444954639414314</v>
      </c>
      <c r="I3">
        <f>task4ForecastsPVandDemand_Run2!E16</f>
        <v>1.5444954639414314</v>
      </c>
      <c r="J3">
        <f>task4ForecastsPVandDemand_Run2!F16</f>
        <v>0</v>
      </c>
      <c r="K3">
        <f>task4ForecastsPVandDemand_Run2!G16</f>
        <v>0</v>
      </c>
      <c r="L3">
        <f>task4ForecastsPVandDemand_Run2!H16</f>
        <v>0</v>
      </c>
      <c r="M3">
        <f>task4ForecastsPVandDemand_Run2!I16</f>
        <v>0</v>
      </c>
      <c r="N3">
        <f>task4ForecastsPVandDemand_Run2!J16</f>
        <v>0</v>
      </c>
      <c r="O3">
        <f>task4ForecastsPVandDemand_Run2!K16</f>
        <v>0</v>
      </c>
      <c r="P3">
        <f>task4ForecastsPVandDemand_Run2!L16</f>
        <v>0</v>
      </c>
      <c r="Q3">
        <f>task4ForecastsPVandDemand_Run2!M16</f>
        <v>0</v>
      </c>
    </row>
    <row r="4" spans="1:17" x14ac:dyDescent="0.3">
      <c r="A4" t="str">
        <f>TEXT(task4ForecastsPVandDemand_Run2!C17,"YYYY-MM-DD HH:MM:SS")</f>
        <v>2020-07-03 01:00:00</v>
      </c>
      <c r="B4">
        <f>-task4ForecastsPVandDemand_Run2!G17</f>
        <v>0</v>
      </c>
      <c r="C4">
        <f t="shared" ref="C4:C67" si="0">C3</f>
        <v>4</v>
      </c>
      <c r="D4">
        <v>1</v>
      </c>
      <c r="E4" s="83">
        <f t="shared" ref="E4:E67" si="1">E3</f>
        <v>44267.868055555555</v>
      </c>
      <c r="F4">
        <f>task4ForecastsPVandDemand_Run2!B17</f>
        <v>1</v>
      </c>
      <c r="G4">
        <f>task4ForecastsPVandDemand_Run2!A17</f>
        <v>3</v>
      </c>
      <c r="H4">
        <f>task4ForecastsPVandDemand_Run2!D17</f>
        <v>1.4686945153861632</v>
      </c>
      <c r="I4">
        <f>task4ForecastsPVandDemand_Run2!E17</f>
        <v>1.4686945153861632</v>
      </c>
      <c r="J4">
        <f>task4ForecastsPVandDemand_Run2!F17</f>
        <v>0</v>
      </c>
      <c r="K4">
        <f>task4ForecastsPVandDemand_Run2!G17</f>
        <v>0</v>
      </c>
      <c r="L4">
        <f>task4ForecastsPVandDemand_Run2!H17</f>
        <v>0</v>
      </c>
      <c r="M4">
        <f>task4ForecastsPVandDemand_Run2!I17</f>
        <v>0</v>
      </c>
      <c r="N4">
        <f>task4ForecastsPVandDemand_Run2!J17</f>
        <v>0</v>
      </c>
      <c r="O4">
        <f>task4ForecastsPVandDemand_Run2!K17</f>
        <v>0</v>
      </c>
      <c r="P4">
        <f>task4ForecastsPVandDemand_Run2!L17</f>
        <v>0</v>
      </c>
      <c r="Q4">
        <f>task4ForecastsPVandDemand_Run2!M17</f>
        <v>0</v>
      </c>
    </row>
    <row r="5" spans="1:17" x14ac:dyDescent="0.3">
      <c r="A5" t="str">
        <f>TEXT(task4ForecastsPVandDemand_Run2!C18,"YYYY-MM-DD HH:MM:SS")</f>
        <v>2020-07-03 01:30:00</v>
      </c>
      <c r="B5">
        <f>-task4ForecastsPVandDemand_Run2!G18</f>
        <v>0</v>
      </c>
      <c r="C5">
        <f t="shared" si="0"/>
        <v>4</v>
      </c>
      <c r="D5">
        <v>1</v>
      </c>
      <c r="E5" s="83">
        <f t="shared" si="1"/>
        <v>44267.868055555555</v>
      </c>
      <c r="F5">
        <f>task4ForecastsPVandDemand_Run2!B18</f>
        <v>1</v>
      </c>
      <c r="G5">
        <f>task4ForecastsPVandDemand_Run2!A18</f>
        <v>4</v>
      </c>
      <c r="H5">
        <f>task4ForecastsPVandDemand_Run2!D18</f>
        <v>1.4199045851911867</v>
      </c>
      <c r="I5">
        <f>task4ForecastsPVandDemand_Run2!E18</f>
        <v>1.4199045851911867</v>
      </c>
      <c r="J5">
        <f>task4ForecastsPVandDemand_Run2!F18</f>
        <v>0</v>
      </c>
      <c r="K5">
        <f>task4ForecastsPVandDemand_Run2!G18</f>
        <v>0</v>
      </c>
      <c r="L5">
        <f>task4ForecastsPVandDemand_Run2!H18</f>
        <v>0</v>
      </c>
      <c r="M5">
        <f>task4ForecastsPVandDemand_Run2!I18</f>
        <v>0</v>
      </c>
      <c r="N5">
        <f>task4ForecastsPVandDemand_Run2!J18</f>
        <v>0</v>
      </c>
      <c r="O5">
        <f>task4ForecastsPVandDemand_Run2!K18</f>
        <v>0</v>
      </c>
      <c r="P5">
        <f>task4ForecastsPVandDemand_Run2!L18</f>
        <v>0</v>
      </c>
      <c r="Q5">
        <f>task4ForecastsPVandDemand_Run2!M18</f>
        <v>0</v>
      </c>
    </row>
    <row r="6" spans="1:17" x14ac:dyDescent="0.3">
      <c r="A6" t="str">
        <f>TEXT(task4ForecastsPVandDemand_Run2!C19,"YYYY-MM-DD HH:MM:SS")</f>
        <v>2020-07-03 02:00:00</v>
      </c>
      <c r="B6">
        <f>-task4ForecastsPVandDemand_Run2!G19</f>
        <v>0</v>
      </c>
      <c r="C6">
        <f t="shared" si="0"/>
        <v>4</v>
      </c>
      <c r="D6">
        <v>1</v>
      </c>
      <c r="E6" s="83">
        <f t="shared" si="1"/>
        <v>44267.868055555555</v>
      </c>
      <c r="F6">
        <f>task4ForecastsPVandDemand_Run2!B19</f>
        <v>1</v>
      </c>
      <c r="G6">
        <f>task4ForecastsPVandDemand_Run2!A19</f>
        <v>5</v>
      </c>
      <c r="H6">
        <f>task4ForecastsPVandDemand_Run2!D19</f>
        <v>1.41699756335696</v>
      </c>
      <c r="I6">
        <f>task4ForecastsPVandDemand_Run2!E19</f>
        <v>1.41699756335696</v>
      </c>
      <c r="J6">
        <f>task4ForecastsPVandDemand_Run2!F19</f>
        <v>0</v>
      </c>
      <c r="K6">
        <f>task4ForecastsPVandDemand_Run2!G19</f>
        <v>0</v>
      </c>
      <c r="L6">
        <f>task4ForecastsPVandDemand_Run2!H19</f>
        <v>0</v>
      </c>
      <c r="M6">
        <f>task4ForecastsPVandDemand_Run2!I19</f>
        <v>0</v>
      </c>
      <c r="N6">
        <f>task4ForecastsPVandDemand_Run2!J19</f>
        <v>0</v>
      </c>
      <c r="O6">
        <f>task4ForecastsPVandDemand_Run2!K19</f>
        <v>0</v>
      </c>
      <c r="P6">
        <f>task4ForecastsPVandDemand_Run2!L19</f>
        <v>0</v>
      </c>
      <c r="Q6">
        <f>task4ForecastsPVandDemand_Run2!M19</f>
        <v>0</v>
      </c>
    </row>
    <row r="7" spans="1:17" x14ac:dyDescent="0.3">
      <c r="A7" t="str">
        <f>TEXT(task4ForecastsPVandDemand_Run2!C20,"YYYY-MM-DD HH:MM:SS")</f>
        <v>2020-07-03 02:30:00</v>
      </c>
      <c r="B7">
        <f>-task4ForecastsPVandDemand_Run2!G20</f>
        <v>0</v>
      </c>
      <c r="C7">
        <f t="shared" si="0"/>
        <v>4</v>
      </c>
      <c r="D7">
        <v>1</v>
      </c>
      <c r="E7" s="83">
        <f t="shared" si="1"/>
        <v>44267.868055555555</v>
      </c>
      <c r="F7">
        <f>task4ForecastsPVandDemand_Run2!B20</f>
        <v>1</v>
      </c>
      <c r="G7">
        <f>task4ForecastsPVandDemand_Run2!A20</f>
        <v>6</v>
      </c>
      <c r="H7">
        <f>task4ForecastsPVandDemand_Run2!D20</f>
        <v>1.3844449711002618</v>
      </c>
      <c r="I7">
        <f>task4ForecastsPVandDemand_Run2!E20</f>
        <v>1.3844449711002618</v>
      </c>
      <c r="J7">
        <f>task4ForecastsPVandDemand_Run2!F20</f>
        <v>0</v>
      </c>
      <c r="K7">
        <f>task4ForecastsPVandDemand_Run2!G20</f>
        <v>0</v>
      </c>
      <c r="L7">
        <f>task4ForecastsPVandDemand_Run2!H20</f>
        <v>0</v>
      </c>
      <c r="M7">
        <f>task4ForecastsPVandDemand_Run2!I20</f>
        <v>0</v>
      </c>
      <c r="N7">
        <f>task4ForecastsPVandDemand_Run2!J20</f>
        <v>0</v>
      </c>
      <c r="O7">
        <f>task4ForecastsPVandDemand_Run2!K20</f>
        <v>0</v>
      </c>
      <c r="P7">
        <f>task4ForecastsPVandDemand_Run2!L20</f>
        <v>0</v>
      </c>
      <c r="Q7">
        <f>task4ForecastsPVandDemand_Run2!M20</f>
        <v>0</v>
      </c>
    </row>
    <row r="8" spans="1:17" x14ac:dyDescent="0.3">
      <c r="A8" t="str">
        <f>TEXT(task4ForecastsPVandDemand_Run2!C21,"YYYY-MM-DD HH:MM:SS")</f>
        <v>2020-07-03 03:00:00</v>
      </c>
      <c r="B8">
        <f>-task4ForecastsPVandDemand_Run2!G21</f>
        <v>0</v>
      </c>
      <c r="C8">
        <f t="shared" si="0"/>
        <v>4</v>
      </c>
      <c r="D8">
        <v>1</v>
      </c>
      <c r="E8" s="83">
        <f t="shared" si="1"/>
        <v>44267.868055555555</v>
      </c>
      <c r="F8">
        <f>task4ForecastsPVandDemand_Run2!B21</f>
        <v>1</v>
      </c>
      <c r="G8">
        <f>task4ForecastsPVandDemand_Run2!A21</f>
        <v>7</v>
      </c>
      <c r="H8">
        <f>task4ForecastsPVandDemand_Run2!D21</f>
        <v>1.3823085544259683</v>
      </c>
      <c r="I8">
        <f>task4ForecastsPVandDemand_Run2!E21</f>
        <v>1.3823085544259683</v>
      </c>
      <c r="J8">
        <f>task4ForecastsPVandDemand_Run2!F21</f>
        <v>0</v>
      </c>
      <c r="K8">
        <f>task4ForecastsPVandDemand_Run2!G21</f>
        <v>0</v>
      </c>
      <c r="L8">
        <f>task4ForecastsPVandDemand_Run2!H21</f>
        <v>0</v>
      </c>
      <c r="M8">
        <f>task4ForecastsPVandDemand_Run2!I21</f>
        <v>0</v>
      </c>
      <c r="N8">
        <f>task4ForecastsPVandDemand_Run2!J21</f>
        <v>0</v>
      </c>
      <c r="O8">
        <f>task4ForecastsPVandDemand_Run2!K21</f>
        <v>0</v>
      </c>
      <c r="P8">
        <f>task4ForecastsPVandDemand_Run2!L21</f>
        <v>0</v>
      </c>
      <c r="Q8">
        <f>task4ForecastsPVandDemand_Run2!M21</f>
        <v>0</v>
      </c>
    </row>
    <row r="9" spans="1:17" x14ac:dyDescent="0.3">
      <c r="A9" t="str">
        <f>TEXT(task4ForecastsPVandDemand_Run2!C22,"YYYY-MM-DD HH:MM:SS")</f>
        <v>2020-07-03 03:30:00</v>
      </c>
      <c r="B9">
        <f>-task4ForecastsPVandDemand_Run2!G22</f>
        <v>0</v>
      </c>
      <c r="C9">
        <f t="shared" si="0"/>
        <v>4</v>
      </c>
      <c r="D9">
        <v>1</v>
      </c>
      <c r="E9" s="83">
        <f t="shared" si="1"/>
        <v>44267.868055555555</v>
      </c>
      <c r="F9">
        <f>task4ForecastsPVandDemand_Run2!B22</f>
        <v>1</v>
      </c>
      <c r="G9">
        <f>task4ForecastsPVandDemand_Run2!A22</f>
        <v>8</v>
      </c>
      <c r="H9">
        <f>task4ForecastsPVandDemand_Run2!D22</f>
        <v>1.3623505965914724</v>
      </c>
      <c r="I9">
        <f>task4ForecastsPVandDemand_Run2!E22</f>
        <v>1.3623505965914724</v>
      </c>
      <c r="J9">
        <f>task4ForecastsPVandDemand_Run2!F22</f>
        <v>0</v>
      </c>
      <c r="K9">
        <f>task4ForecastsPVandDemand_Run2!G22</f>
        <v>0</v>
      </c>
      <c r="L9">
        <f>task4ForecastsPVandDemand_Run2!H22</f>
        <v>0</v>
      </c>
      <c r="M9">
        <f>task4ForecastsPVandDemand_Run2!I22</f>
        <v>0</v>
      </c>
      <c r="N9">
        <f>task4ForecastsPVandDemand_Run2!J22</f>
        <v>0</v>
      </c>
      <c r="O9">
        <f>task4ForecastsPVandDemand_Run2!K22</f>
        <v>0</v>
      </c>
      <c r="P9">
        <f>task4ForecastsPVandDemand_Run2!L22</f>
        <v>0</v>
      </c>
      <c r="Q9">
        <f>task4ForecastsPVandDemand_Run2!M22</f>
        <v>0</v>
      </c>
    </row>
    <row r="10" spans="1:17" x14ac:dyDescent="0.3">
      <c r="A10" t="str">
        <f>TEXT(task4ForecastsPVandDemand_Run2!C23,"YYYY-MM-DD HH:MM:SS")</f>
        <v>2020-07-03 04:00:00</v>
      </c>
      <c r="B10">
        <f>-task4ForecastsPVandDemand_Run2!G23</f>
        <v>0</v>
      </c>
      <c r="C10">
        <f t="shared" si="0"/>
        <v>4</v>
      </c>
      <c r="D10">
        <v>1</v>
      </c>
      <c r="E10" s="83">
        <f t="shared" si="1"/>
        <v>44267.868055555555</v>
      </c>
      <c r="F10">
        <f>task4ForecastsPVandDemand_Run2!B23</f>
        <v>1</v>
      </c>
      <c r="G10">
        <f>task4ForecastsPVandDemand_Run2!A23</f>
        <v>9</v>
      </c>
      <c r="H10">
        <f>task4ForecastsPVandDemand_Run2!D23</f>
        <v>1.4173490222382976</v>
      </c>
      <c r="I10">
        <f>task4ForecastsPVandDemand_Run2!E23</f>
        <v>1.4173490222382976</v>
      </c>
      <c r="J10">
        <f>task4ForecastsPVandDemand_Run2!F23</f>
        <v>3.1165160749128576E-2</v>
      </c>
      <c r="K10">
        <f>task4ForecastsPVandDemand_Run2!G23</f>
        <v>0</v>
      </c>
      <c r="L10">
        <f>task4ForecastsPVandDemand_Run2!H23</f>
        <v>0</v>
      </c>
      <c r="M10">
        <f>task4ForecastsPVandDemand_Run2!I23</f>
        <v>0</v>
      </c>
      <c r="N10">
        <f>task4ForecastsPVandDemand_Run2!J23</f>
        <v>0</v>
      </c>
      <c r="O10">
        <f>task4ForecastsPVandDemand_Run2!K23</f>
        <v>0</v>
      </c>
      <c r="P10">
        <f>task4ForecastsPVandDemand_Run2!L23</f>
        <v>0</v>
      </c>
      <c r="Q10">
        <f>task4ForecastsPVandDemand_Run2!M23</f>
        <v>0</v>
      </c>
    </row>
    <row r="11" spans="1:17" x14ac:dyDescent="0.3">
      <c r="A11" t="str">
        <f>TEXT(task4ForecastsPVandDemand_Run2!C24,"YYYY-MM-DD HH:MM:SS")</f>
        <v>2020-07-03 04:30:00</v>
      </c>
      <c r="B11">
        <f>-task4ForecastsPVandDemand_Run2!G24</f>
        <v>0</v>
      </c>
      <c r="C11">
        <f t="shared" si="0"/>
        <v>4</v>
      </c>
      <c r="D11">
        <v>1</v>
      </c>
      <c r="E11" s="83">
        <f t="shared" si="1"/>
        <v>44267.868055555555</v>
      </c>
      <c r="F11">
        <f>task4ForecastsPVandDemand_Run2!B24</f>
        <v>1</v>
      </c>
      <c r="G11">
        <f>task4ForecastsPVandDemand_Run2!A24</f>
        <v>10</v>
      </c>
      <c r="H11">
        <f>task4ForecastsPVandDemand_Run2!D24</f>
        <v>1.5233590596049322</v>
      </c>
      <c r="I11">
        <f>task4ForecastsPVandDemand_Run2!E24</f>
        <v>1.5233590596049322</v>
      </c>
      <c r="J11">
        <f>task4ForecastsPVandDemand_Run2!F24</f>
        <v>3.1165160749128576E-2</v>
      </c>
      <c r="K11">
        <f>task4ForecastsPVandDemand_Run2!G24</f>
        <v>0</v>
      </c>
      <c r="L11">
        <f>task4ForecastsPVandDemand_Run2!H24</f>
        <v>0</v>
      </c>
      <c r="M11">
        <f>task4ForecastsPVandDemand_Run2!I24</f>
        <v>0</v>
      </c>
      <c r="N11">
        <f>task4ForecastsPVandDemand_Run2!J24</f>
        <v>0</v>
      </c>
      <c r="O11">
        <f>task4ForecastsPVandDemand_Run2!K24</f>
        <v>0</v>
      </c>
      <c r="P11">
        <f>task4ForecastsPVandDemand_Run2!L24</f>
        <v>0</v>
      </c>
      <c r="Q11">
        <f>task4ForecastsPVandDemand_Run2!M24</f>
        <v>0</v>
      </c>
    </row>
    <row r="12" spans="1:17" x14ac:dyDescent="0.3">
      <c r="A12" t="str">
        <f>TEXT(task4ForecastsPVandDemand_Run2!C25,"YYYY-MM-DD HH:MM:SS")</f>
        <v>2020-07-03 05:00:00</v>
      </c>
      <c r="B12">
        <f>-task4ForecastsPVandDemand_Run2!G25</f>
        <v>0</v>
      </c>
      <c r="C12">
        <f t="shared" si="0"/>
        <v>4</v>
      </c>
      <c r="D12">
        <v>1</v>
      </c>
      <c r="E12" s="83">
        <f t="shared" si="1"/>
        <v>44267.868055555555</v>
      </c>
      <c r="F12">
        <f>task4ForecastsPVandDemand_Run2!B25</f>
        <v>1</v>
      </c>
      <c r="G12">
        <f>task4ForecastsPVandDemand_Run2!A25</f>
        <v>11</v>
      </c>
      <c r="H12">
        <f>task4ForecastsPVandDemand_Run2!D25</f>
        <v>1.8482783387891029</v>
      </c>
      <c r="I12">
        <f>task4ForecastsPVandDemand_Run2!E25</f>
        <v>1.8482783387891029</v>
      </c>
      <c r="J12">
        <f>task4ForecastsPVandDemand_Run2!F25</f>
        <v>0.10293491721862508</v>
      </c>
      <c r="K12">
        <f>task4ForecastsPVandDemand_Run2!G25</f>
        <v>0</v>
      </c>
      <c r="L12">
        <f>task4ForecastsPVandDemand_Run2!H25</f>
        <v>0</v>
      </c>
      <c r="M12">
        <f>task4ForecastsPVandDemand_Run2!I25</f>
        <v>0</v>
      </c>
      <c r="N12">
        <f>task4ForecastsPVandDemand_Run2!J25</f>
        <v>0</v>
      </c>
      <c r="O12">
        <f>task4ForecastsPVandDemand_Run2!K25</f>
        <v>0</v>
      </c>
      <c r="P12">
        <f>task4ForecastsPVandDemand_Run2!L25</f>
        <v>0</v>
      </c>
      <c r="Q12">
        <f>task4ForecastsPVandDemand_Run2!M25</f>
        <v>0</v>
      </c>
    </row>
    <row r="13" spans="1:17" x14ac:dyDescent="0.3">
      <c r="A13" t="str">
        <f>TEXT(task4ForecastsPVandDemand_Run2!C26,"YYYY-MM-DD HH:MM:SS")</f>
        <v>2020-07-03 05:30:00</v>
      </c>
      <c r="B13">
        <f>-task4ForecastsPVandDemand_Run2!G26</f>
        <v>0</v>
      </c>
      <c r="C13">
        <f t="shared" si="0"/>
        <v>4</v>
      </c>
      <c r="D13">
        <v>1</v>
      </c>
      <c r="E13" s="83">
        <f t="shared" si="1"/>
        <v>44267.868055555555</v>
      </c>
      <c r="F13">
        <f>task4ForecastsPVandDemand_Run2!B26</f>
        <v>1</v>
      </c>
      <c r="G13">
        <f>task4ForecastsPVandDemand_Run2!A26</f>
        <v>12</v>
      </c>
      <c r="H13">
        <f>task4ForecastsPVandDemand_Run2!D26</f>
        <v>2.1079713836331475</v>
      </c>
      <c r="I13">
        <f>task4ForecastsPVandDemand_Run2!E26</f>
        <v>2.1079713836331475</v>
      </c>
      <c r="J13">
        <f>task4ForecastsPVandDemand_Run2!F26</f>
        <v>0.17865846779445244</v>
      </c>
      <c r="K13">
        <f>task4ForecastsPVandDemand_Run2!G26</f>
        <v>0</v>
      </c>
      <c r="L13">
        <f>task4ForecastsPVandDemand_Run2!H26</f>
        <v>0</v>
      </c>
      <c r="M13">
        <f>task4ForecastsPVandDemand_Run2!I26</f>
        <v>0</v>
      </c>
      <c r="N13">
        <f>task4ForecastsPVandDemand_Run2!J26</f>
        <v>0</v>
      </c>
      <c r="O13">
        <f>task4ForecastsPVandDemand_Run2!K26</f>
        <v>0</v>
      </c>
      <c r="P13">
        <f>task4ForecastsPVandDemand_Run2!L26</f>
        <v>0</v>
      </c>
      <c r="Q13">
        <f>task4ForecastsPVandDemand_Run2!M26</f>
        <v>0</v>
      </c>
    </row>
    <row r="14" spans="1:17" x14ac:dyDescent="0.3">
      <c r="A14" t="str">
        <f>TEXT(task4ForecastsPVandDemand_Run2!C27,"YYYY-MM-DD HH:MM:SS")</f>
        <v>2020-07-03 06:00:00</v>
      </c>
      <c r="B14">
        <f>-task4ForecastsPVandDemand_Run2!G27</f>
        <v>-0.16284768735373331</v>
      </c>
      <c r="C14">
        <f t="shared" si="0"/>
        <v>4</v>
      </c>
      <c r="D14">
        <v>1</v>
      </c>
      <c r="E14" s="83">
        <f t="shared" si="1"/>
        <v>44267.868055555555</v>
      </c>
      <c r="F14">
        <f>task4ForecastsPVandDemand_Run2!B27</f>
        <v>1</v>
      </c>
      <c r="G14">
        <f>task4ForecastsPVandDemand_Run2!A27</f>
        <v>13</v>
      </c>
      <c r="H14">
        <f>task4ForecastsPVandDemand_Run2!D27</f>
        <v>2.4983549437107198</v>
      </c>
      <c r="I14">
        <f>task4ForecastsPVandDemand_Run2!E27</f>
        <v>2.661202631064453</v>
      </c>
      <c r="J14">
        <f>task4ForecastsPVandDemand_Run2!F27</f>
        <v>0.39718948135056908</v>
      </c>
      <c r="K14">
        <f>task4ForecastsPVandDemand_Run2!G27</f>
        <v>0.16284768735373331</v>
      </c>
      <c r="L14">
        <f>task4ForecastsPVandDemand_Run2!H27</f>
        <v>8.1423843676866656E-2</v>
      </c>
      <c r="M14">
        <f>task4ForecastsPVandDemand_Run2!I27</f>
        <v>0</v>
      </c>
      <c r="N14">
        <f>task4ForecastsPVandDemand_Run2!J27</f>
        <v>-0.16284768735373331</v>
      </c>
      <c r="O14">
        <f>task4ForecastsPVandDemand_Run2!K27</f>
        <v>0</v>
      </c>
      <c r="P14">
        <f>task4ForecastsPVandDemand_Run2!L27</f>
        <v>-0.16284768735373331</v>
      </c>
      <c r="Q14">
        <f>task4ForecastsPVandDemand_Run2!M27</f>
        <v>0</v>
      </c>
    </row>
    <row r="15" spans="1:17" x14ac:dyDescent="0.3">
      <c r="A15" t="str">
        <f>TEXT(task4ForecastsPVandDemand_Run2!C28,"YYYY-MM-DD HH:MM:SS")</f>
        <v>2020-07-03 06:30:00</v>
      </c>
      <c r="B15">
        <f>-task4ForecastsPVandDemand_Run2!G28</f>
        <v>-0.27199274887502745</v>
      </c>
      <c r="C15">
        <f t="shared" si="0"/>
        <v>4</v>
      </c>
      <c r="D15">
        <v>1</v>
      </c>
      <c r="E15" s="83">
        <f t="shared" si="1"/>
        <v>44267.868055555555</v>
      </c>
      <c r="F15">
        <f>task4ForecastsPVandDemand_Run2!B28</f>
        <v>1</v>
      </c>
      <c r="G15">
        <f>task4ForecastsPVandDemand_Run2!A28</f>
        <v>14</v>
      </c>
      <c r="H15">
        <f>task4ForecastsPVandDemand_Run2!D28</f>
        <v>2.6072540188423838</v>
      </c>
      <c r="I15">
        <f>task4ForecastsPVandDemand_Run2!E28</f>
        <v>2.8792467677174112</v>
      </c>
      <c r="J15">
        <f>task4ForecastsPVandDemand_Run2!F28</f>
        <v>0.66339694847567676</v>
      </c>
      <c r="K15">
        <f>task4ForecastsPVandDemand_Run2!G28</f>
        <v>0.27199274887502745</v>
      </c>
      <c r="L15">
        <f>task4ForecastsPVandDemand_Run2!H28</f>
        <v>0.21742021811438039</v>
      </c>
      <c r="M15">
        <f>task4ForecastsPVandDemand_Run2!I28</f>
        <v>0</v>
      </c>
      <c r="N15">
        <f>task4ForecastsPVandDemand_Run2!J28</f>
        <v>-0.27199274887502745</v>
      </c>
      <c r="O15">
        <f>task4ForecastsPVandDemand_Run2!K28</f>
        <v>0</v>
      </c>
      <c r="P15">
        <f>task4ForecastsPVandDemand_Run2!L28</f>
        <v>-0.27199274887502745</v>
      </c>
      <c r="Q15">
        <f>task4ForecastsPVandDemand_Run2!M28</f>
        <v>0</v>
      </c>
    </row>
    <row r="16" spans="1:17" x14ac:dyDescent="0.3">
      <c r="A16" t="str">
        <f>TEXT(task4ForecastsPVandDemand_Run2!C29,"YYYY-MM-DD HH:MM:SS")</f>
        <v>2020-07-03 07:00:00</v>
      </c>
      <c r="B16">
        <f>-task4ForecastsPVandDemand_Run2!G29</f>
        <v>-0.39284758431010564</v>
      </c>
      <c r="C16">
        <f t="shared" si="0"/>
        <v>4</v>
      </c>
      <c r="D16">
        <v>1</v>
      </c>
      <c r="E16" s="83">
        <f t="shared" si="1"/>
        <v>44267.868055555555</v>
      </c>
      <c r="F16">
        <f>task4ForecastsPVandDemand_Run2!B29</f>
        <v>1</v>
      </c>
      <c r="G16">
        <f>task4ForecastsPVandDemand_Run2!A29</f>
        <v>15</v>
      </c>
      <c r="H16">
        <f>task4ForecastsPVandDemand_Run2!D29</f>
        <v>2.6769153002791679</v>
      </c>
      <c r="I16">
        <f>task4ForecastsPVandDemand_Run2!E29</f>
        <v>3.0697628845892737</v>
      </c>
      <c r="J16">
        <f>task4ForecastsPVandDemand_Run2!F29</f>
        <v>0.95816483978074551</v>
      </c>
      <c r="K16">
        <f>task4ForecastsPVandDemand_Run2!G29</f>
        <v>0.39284758431010564</v>
      </c>
      <c r="L16">
        <f>task4ForecastsPVandDemand_Run2!H29</f>
        <v>0.41384401026943318</v>
      </c>
      <c r="M16">
        <f>task4ForecastsPVandDemand_Run2!I29</f>
        <v>0</v>
      </c>
      <c r="N16">
        <f>task4ForecastsPVandDemand_Run2!J29</f>
        <v>-0.39284758431010564</v>
      </c>
      <c r="O16">
        <f>task4ForecastsPVandDemand_Run2!K29</f>
        <v>0</v>
      </c>
      <c r="P16">
        <f>task4ForecastsPVandDemand_Run2!L29</f>
        <v>-0.39284758431010564</v>
      </c>
      <c r="Q16">
        <f>task4ForecastsPVandDemand_Run2!M29</f>
        <v>0</v>
      </c>
    </row>
    <row r="17" spans="1:17" x14ac:dyDescent="0.3">
      <c r="A17" t="str">
        <f>TEXT(task4ForecastsPVandDemand_Run2!C30,"YYYY-MM-DD HH:MM:SS")</f>
        <v>2020-07-03 07:30:00</v>
      </c>
      <c r="B17">
        <f>-task4ForecastsPVandDemand_Run2!G30</f>
        <v>-0.56655139425855394</v>
      </c>
      <c r="C17">
        <f t="shared" si="0"/>
        <v>4</v>
      </c>
      <c r="D17">
        <v>1</v>
      </c>
      <c r="E17" s="83">
        <f t="shared" si="1"/>
        <v>44267.868055555555</v>
      </c>
      <c r="F17">
        <f>task4ForecastsPVandDemand_Run2!B30</f>
        <v>1</v>
      </c>
      <c r="G17">
        <f>task4ForecastsPVandDemand_Run2!A30</f>
        <v>16</v>
      </c>
      <c r="H17">
        <f>task4ForecastsPVandDemand_Run2!D30</f>
        <v>2.6596923585929746</v>
      </c>
      <c r="I17">
        <f>task4ForecastsPVandDemand_Run2!E30</f>
        <v>3.2262437528515284</v>
      </c>
      <c r="J17">
        <f>task4ForecastsPVandDemand_Run2!F30</f>
        <v>1.3818326689233023</v>
      </c>
      <c r="K17">
        <f>task4ForecastsPVandDemand_Run2!G30</f>
        <v>0.56655139425855394</v>
      </c>
      <c r="L17">
        <f>task4ForecastsPVandDemand_Run2!H30</f>
        <v>0.6971197073987101</v>
      </c>
      <c r="M17">
        <f>task4ForecastsPVandDemand_Run2!I30</f>
        <v>0</v>
      </c>
      <c r="N17">
        <f>task4ForecastsPVandDemand_Run2!J30</f>
        <v>-0.56655139425855394</v>
      </c>
      <c r="O17">
        <f>task4ForecastsPVandDemand_Run2!K30</f>
        <v>0</v>
      </c>
      <c r="P17">
        <f>task4ForecastsPVandDemand_Run2!L30</f>
        <v>-0.56655139425855394</v>
      </c>
      <c r="Q17">
        <f>task4ForecastsPVandDemand_Run2!M30</f>
        <v>0</v>
      </c>
    </row>
    <row r="18" spans="1:17" x14ac:dyDescent="0.3">
      <c r="A18" t="str">
        <f>TEXT(task4ForecastsPVandDemand_Run2!C31,"YYYY-MM-DD HH:MM:SS")</f>
        <v>2020-07-03 08:00:00</v>
      </c>
      <c r="B18">
        <f>-task4ForecastsPVandDemand_Run2!G31</f>
        <v>-0.54486812511013194</v>
      </c>
      <c r="C18">
        <f t="shared" si="0"/>
        <v>4</v>
      </c>
      <c r="D18">
        <v>1</v>
      </c>
      <c r="E18" s="83">
        <f t="shared" si="1"/>
        <v>44267.868055555555</v>
      </c>
      <c r="F18">
        <f>task4ForecastsPVandDemand_Run2!B31</f>
        <v>1</v>
      </c>
      <c r="G18">
        <f>task4ForecastsPVandDemand_Run2!A31</f>
        <v>17</v>
      </c>
      <c r="H18">
        <f>task4ForecastsPVandDemand_Run2!D31</f>
        <v>2.640472436640533</v>
      </c>
      <c r="I18">
        <f>task4ForecastsPVandDemand_Run2!E31</f>
        <v>3.1853405617506647</v>
      </c>
      <c r="J18">
        <f>task4ForecastsPVandDemand_Run2!F31</f>
        <v>1.3289466466100781</v>
      </c>
      <c r="K18">
        <f>task4ForecastsPVandDemand_Run2!G31</f>
        <v>0.54486812511013194</v>
      </c>
      <c r="L18">
        <f>task4ForecastsPVandDemand_Run2!H31</f>
        <v>0.96955376995377607</v>
      </c>
      <c r="M18">
        <f>task4ForecastsPVandDemand_Run2!I31</f>
        <v>0</v>
      </c>
      <c r="N18">
        <f>task4ForecastsPVandDemand_Run2!J31</f>
        <v>-0.54486812511013194</v>
      </c>
      <c r="O18">
        <f>task4ForecastsPVandDemand_Run2!K31</f>
        <v>0</v>
      </c>
      <c r="P18">
        <f>task4ForecastsPVandDemand_Run2!L31</f>
        <v>-0.54486812511013194</v>
      </c>
      <c r="Q18">
        <f>task4ForecastsPVandDemand_Run2!M31</f>
        <v>0</v>
      </c>
    </row>
    <row r="19" spans="1:17" x14ac:dyDescent="0.3">
      <c r="A19" t="str">
        <f>TEXT(task4ForecastsPVandDemand_Run2!C32,"YYYY-MM-DD HH:MM:SS")</f>
        <v>2020-07-03 08:30:00</v>
      </c>
      <c r="B19">
        <f>-task4ForecastsPVandDemand_Run2!G32</f>
        <v>-0.63525276856007262</v>
      </c>
      <c r="C19">
        <f t="shared" si="0"/>
        <v>4</v>
      </c>
      <c r="D19">
        <v>1</v>
      </c>
      <c r="E19" s="83">
        <f t="shared" si="1"/>
        <v>44267.868055555555</v>
      </c>
      <c r="F19">
        <f>task4ForecastsPVandDemand_Run2!B32</f>
        <v>1</v>
      </c>
      <c r="G19">
        <f>task4ForecastsPVandDemand_Run2!A32</f>
        <v>18</v>
      </c>
      <c r="H19">
        <f>task4ForecastsPVandDemand_Run2!D32</f>
        <v>2.5999801715074602</v>
      </c>
      <c r="I19">
        <f>task4ForecastsPVandDemand_Run2!E32</f>
        <v>3.235232940067533</v>
      </c>
      <c r="J19">
        <f>task4ForecastsPVandDemand_Run2!F32</f>
        <v>1.5493969964879821</v>
      </c>
      <c r="K19">
        <f>task4ForecastsPVandDemand_Run2!G32</f>
        <v>0.63525276856007262</v>
      </c>
      <c r="L19">
        <f>task4ForecastsPVandDemand_Run2!H32</f>
        <v>1.2871801542338124</v>
      </c>
      <c r="M19">
        <f>task4ForecastsPVandDemand_Run2!I32</f>
        <v>0</v>
      </c>
      <c r="N19">
        <f>task4ForecastsPVandDemand_Run2!J32</f>
        <v>-0.63525276856007262</v>
      </c>
      <c r="O19">
        <f>task4ForecastsPVandDemand_Run2!K32</f>
        <v>0</v>
      </c>
      <c r="P19">
        <f>task4ForecastsPVandDemand_Run2!L32</f>
        <v>-0.63525276856007262</v>
      </c>
      <c r="Q19">
        <f>task4ForecastsPVandDemand_Run2!M32</f>
        <v>0</v>
      </c>
    </row>
    <row r="20" spans="1:17" x14ac:dyDescent="0.3">
      <c r="A20" t="str">
        <f>TEXT(task4ForecastsPVandDemand_Run2!C33,"YYYY-MM-DD HH:MM:SS")</f>
        <v>2020-07-03 09:00:00</v>
      </c>
      <c r="B20">
        <f>-task4ForecastsPVandDemand_Run2!G33</f>
        <v>-0.70846583100168514</v>
      </c>
      <c r="C20">
        <f t="shared" si="0"/>
        <v>4</v>
      </c>
      <c r="D20">
        <v>1</v>
      </c>
      <c r="E20" s="83">
        <f t="shared" si="1"/>
        <v>44267.868055555555</v>
      </c>
      <c r="F20">
        <f>task4ForecastsPVandDemand_Run2!B33</f>
        <v>1</v>
      </c>
      <c r="G20">
        <f>task4ForecastsPVandDemand_Run2!A33</f>
        <v>19</v>
      </c>
      <c r="H20">
        <f>task4ForecastsPVandDemand_Run2!D33</f>
        <v>2.4927269877530529</v>
      </c>
      <c r="I20">
        <f>task4ForecastsPVandDemand_Run2!E33</f>
        <v>3.201192818754738</v>
      </c>
      <c r="J20">
        <f>task4ForecastsPVandDemand_Run2!F33</f>
        <v>1.727965441467525</v>
      </c>
      <c r="K20">
        <f>task4ForecastsPVandDemand_Run2!G33</f>
        <v>0.70846583100168514</v>
      </c>
      <c r="L20">
        <f>task4ForecastsPVandDemand_Run2!H33</f>
        <v>1.641413069734655</v>
      </c>
      <c r="M20">
        <f>task4ForecastsPVandDemand_Run2!I33</f>
        <v>0</v>
      </c>
      <c r="N20">
        <f>task4ForecastsPVandDemand_Run2!J33</f>
        <v>-0.70846583100168514</v>
      </c>
      <c r="O20">
        <f>task4ForecastsPVandDemand_Run2!K33</f>
        <v>0</v>
      </c>
      <c r="P20">
        <f>task4ForecastsPVandDemand_Run2!L33</f>
        <v>-0.70846583100168514</v>
      </c>
      <c r="Q20">
        <f>task4ForecastsPVandDemand_Run2!M33</f>
        <v>0</v>
      </c>
    </row>
    <row r="21" spans="1:17" x14ac:dyDescent="0.3">
      <c r="A21" t="str">
        <f>TEXT(task4ForecastsPVandDemand_Run2!C34,"YYYY-MM-DD HH:MM:SS")</f>
        <v>2020-07-03 09:30:00</v>
      </c>
      <c r="B21">
        <f>-task4ForecastsPVandDemand_Run2!G34</f>
        <v>-0.69654600890870944</v>
      </c>
      <c r="C21">
        <f t="shared" si="0"/>
        <v>4</v>
      </c>
      <c r="D21">
        <v>1</v>
      </c>
      <c r="E21" s="83">
        <f t="shared" si="1"/>
        <v>44267.868055555555</v>
      </c>
      <c r="F21">
        <f>task4ForecastsPVandDemand_Run2!B34</f>
        <v>1</v>
      </c>
      <c r="G21">
        <f>task4ForecastsPVandDemand_Run2!A34</f>
        <v>20</v>
      </c>
      <c r="H21">
        <f>task4ForecastsPVandDemand_Run2!D34</f>
        <v>2.4340329959528866</v>
      </c>
      <c r="I21">
        <f>task4ForecastsPVandDemand_Run2!E34</f>
        <v>3.130579004861596</v>
      </c>
      <c r="J21">
        <f>task4ForecastsPVandDemand_Run2!F34</f>
        <v>1.698892704655389</v>
      </c>
      <c r="K21">
        <f>task4ForecastsPVandDemand_Run2!G34</f>
        <v>0.69654600890870944</v>
      </c>
      <c r="L21">
        <f>task4ForecastsPVandDemand_Run2!H34</f>
        <v>1.9896860741890097</v>
      </c>
      <c r="M21">
        <f>task4ForecastsPVandDemand_Run2!I34</f>
        <v>0</v>
      </c>
      <c r="N21">
        <f>task4ForecastsPVandDemand_Run2!J34</f>
        <v>-0.69654600890870944</v>
      </c>
      <c r="O21">
        <f>task4ForecastsPVandDemand_Run2!K34</f>
        <v>0</v>
      </c>
      <c r="P21">
        <f>task4ForecastsPVandDemand_Run2!L34</f>
        <v>-0.69654600890870944</v>
      </c>
      <c r="Q21">
        <f>task4ForecastsPVandDemand_Run2!M34</f>
        <v>0</v>
      </c>
    </row>
    <row r="22" spans="1:17" x14ac:dyDescent="0.3">
      <c r="A22" t="str">
        <f>TEXT(task4ForecastsPVandDemand_Run2!C35,"YYYY-MM-DD HH:MM:SS")</f>
        <v>2020-07-03 10:00:00</v>
      </c>
      <c r="B22">
        <f>-task4ForecastsPVandDemand_Run2!G35</f>
        <v>-0.69670012915926938</v>
      </c>
      <c r="C22">
        <f t="shared" si="0"/>
        <v>4</v>
      </c>
      <c r="D22">
        <v>1</v>
      </c>
      <c r="E22" s="83">
        <f t="shared" si="1"/>
        <v>44267.868055555555</v>
      </c>
      <c r="F22">
        <f>task4ForecastsPVandDemand_Run2!B35</f>
        <v>1</v>
      </c>
      <c r="G22">
        <f>task4ForecastsPVandDemand_Run2!A35</f>
        <v>21</v>
      </c>
      <c r="H22">
        <f>task4ForecastsPVandDemand_Run2!D35</f>
        <v>2.4779546392051373</v>
      </c>
      <c r="I22">
        <f>task4ForecastsPVandDemand_Run2!E35</f>
        <v>3.1746547683644066</v>
      </c>
      <c r="J22">
        <f>task4ForecastsPVandDemand_Run2!F35</f>
        <v>1.6992686077055352</v>
      </c>
      <c r="K22">
        <f>task4ForecastsPVandDemand_Run2!G35</f>
        <v>0.69670012915926938</v>
      </c>
      <c r="L22">
        <f>task4ForecastsPVandDemand_Run2!H35</f>
        <v>2.3380361387686444</v>
      </c>
      <c r="M22">
        <f>task4ForecastsPVandDemand_Run2!I35</f>
        <v>0</v>
      </c>
      <c r="N22">
        <f>task4ForecastsPVandDemand_Run2!J35</f>
        <v>-0.69670012915926938</v>
      </c>
      <c r="O22">
        <f>task4ForecastsPVandDemand_Run2!K35</f>
        <v>0</v>
      </c>
      <c r="P22">
        <f>task4ForecastsPVandDemand_Run2!L35</f>
        <v>-0.69670012915926938</v>
      </c>
      <c r="Q22">
        <f>task4ForecastsPVandDemand_Run2!M35</f>
        <v>0</v>
      </c>
    </row>
    <row r="23" spans="1:17" x14ac:dyDescent="0.3">
      <c r="A23" t="str">
        <f>TEXT(task4ForecastsPVandDemand_Run2!C36,"YYYY-MM-DD HH:MM:SS")</f>
        <v>2020-07-03 10:30:00</v>
      </c>
      <c r="B23">
        <f>-task4ForecastsPVandDemand_Run2!G36</f>
        <v>-0.68687433446452917</v>
      </c>
      <c r="C23">
        <f t="shared" si="0"/>
        <v>4</v>
      </c>
      <c r="D23">
        <v>1</v>
      </c>
      <c r="E23" s="83">
        <f t="shared" si="1"/>
        <v>44267.868055555555</v>
      </c>
      <c r="F23">
        <f>task4ForecastsPVandDemand_Run2!B36</f>
        <v>1</v>
      </c>
      <c r="G23">
        <f>task4ForecastsPVandDemand_Run2!A36</f>
        <v>22</v>
      </c>
      <c r="H23">
        <f>task4ForecastsPVandDemand_Run2!D36</f>
        <v>2.4493689030036161</v>
      </c>
      <c r="I23">
        <f>task4ForecastsPVandDemand_Run2!E36</f>
        <v>3.136243237468145</v>
      </c>
      <c r="J23">
        <f>task4ForecastsPVandDemand_Run2!F36</f>
        <v>1.6753032547915345</v>
      </c>
      <c r="K23">
        <f>task4ForecastsPVandDemand_Run2!G36</f>
        <v>0.68687433446452917</v>
      </c>
      <c r="L23">
        <f>task4ForecastsPVandDemand_Run2!H36</f>
        <v>2.6814733060009091</v>
      </c>
      <c r="M23">
        <f>task4ForecastsPVandDemand_Run2!I36</f>
        <v>0</v>
      </c>
      <c r="N23">
        <f>task4ForecastsPVandDemand_Run2!J36</f>
        <v>-0.68687433446452917</v>
      </c>
      <c r="O23">
        <f>task4ForecastsPVandDemand_Run2!K36</f>
        <v>0</v>
      </c>
      <c r="P23">
        <f>task4ForecastsPVandDemand_Run2!L36</f>
        <v>-0.68687433446452917</v>
      </c>
      <c r="Q23">
        <f>task4ForecastsPVandDemand_Run2!M36</f>
        <v>0</v>
      </c>
    </row>
    <row r="24" spans="1:17" x14ac:dyDescent="0.3">
      <c r="A24" t="str">
        <f>TEXT(task4ForecastsPVandDemand_Run2!C37,"YYYY-MM-DD HH:MM:SS")</f>
        <v>2020-07-03 11:00:00</v>
      </c>
      <c r="B24">
        <f>-task4ForecastsPVandDemand_Run2!G37</f>
        <v>-0.75645093600032765</v>
      </c>
      <c r="C24">
        <f t="shared" si="0"/>
        <v>4</v>
      </c>
      <c r="D24">
        <v>1</v>
      </c>
      <c r="E24" s="83">
        <f t="shared" si="1"/>
        <v>44267.868055555555</v>
      </c>
      <c r="F24">
        <f>task4ForecastsPVandDemand_Run2!B37</f>
        <v>1</v>
      </c>
      <c r="G24">
        <f>task4ForecastsPVandDemand_Run2!A37</f>
        <v>23</v>
      </c>
      <c r="H24">
        <f>task4ForecastsPVandDemand_Run2!D37</f>
        <v>2.4392469826536862</v>
      </c>
      <c r="I24">
        <f>task4ForecastsPVandDemand_Run2!E37</f>
        <v>3.1956979186540138</v>
      </c>
      <c r="J24">
        <f>task4ForecastsPVandDemand_Run2!F37</f>
        <v>1.8450022829276285</v>
      </c>
      <c r="K24">
        <f>task4ForecastsPVandDemand_Run2!G37</f>
        <v>0.75645093600032765</v>
      </c>
      <c r="L24">
        <f>task4ForecastsPVandDemand_Run2!H37</f>
        <v>3.059698774001073</v>
      </c>
      <c r="M24">
        <f>task4ForecastsPVandDemand_Run2!I37</f>
        <v>0</v>
      </c>
      <c r="N24">
        <f>task4ForecastsPVandDemand_Run2!J37</f>
        <v>-0.75645093600032765</v>
      </c>
      <c r="O24">
        <f>task4ForecastsPVandDemand_Run2!K37</f>
        <v>0</v>
      </c>
      <c r="P24">
        <f>task4ForecastsPVandDemand_Run2!L37</f>
        <v>-0.75645093600032765</v>
      </c>
      <c r="Q24">
        <f>task4ForecastsPVandDemand_Run2!M37</f>
        <v>0</v>
      </c>
    </row>
    <row r="25" spans="1:17" x14ac:dyDescent="0.3">
      <c r="A25" t="str">
        <f>TEXT(task4ForecastsPVandDemand_Run2!C38,"YYYY-MM-DD HH:MM:SS")</f>
        <v>2020-07-03 11:30:00</v>
      </c>
      <c r="B25">
        <f>-task4ForecastsPVandDemand_Run2!G38</f>
        <v>-0.79494934196475653</v>
      </c>
      <c r="C25">
        <f t="shared" si="0"/>
        <v>4</v>
      </c>
      <c r="D25">
        <v>1</v>
      </c>
      <c r="E25" s="83">
        <f t="shared" si="1"/>
        <v>44267.868055555555</v>
      </c>
      <c r="F25">
        <f>task4ForecastsPVandDemand_Run2!B38</f>
        <v>1</v>
      </c>
      <c r="G25">
        <f>task4ForecastsPVandDemand_Run2!A38</f>
        <v>24</v>
      </c>
      <c r="H25">
        <f>task4ForecastsPVandDemand_Run2!D38</f>
        <v>2.4115488634028894</v>
      </c>
      <c r="I25">
        <f>task4ForecastsPVandDemand_Run2!E38</f>
        <v>3.2064982053676458</v>
      </c>
      <c r="J25">
        <f>task4ForecastsPVandDemand_Run2!F38</f>
        <v>1.9389008340603819</v>
      </c>
      <c r="K25">
        <f>task4ForecastsPVandDemand_Run2!G38</f>
        <v>0.79494934196475653</v>
      </c>
      <c r="L25">
        <f>task4ForecastsPVandDemand_Run2!H38</f>
        <v>3.4571734449834515</v>
      </c>
      <c r="M25">
        <f>task4ForecastsPVandDemand_Run2!I38</f>
        <v>0</v>
      </c>
      <c r="N25">
        <f>task4ForecastsPVandDemand_Run2!J38</f>
        <v>-0.79494934196475653</v>
      </c>
      <c r="O25">
        <f>task4ForecastsPVandDemand_Run2!K38</f>
        <v>0</v>
      </c>
      <c r="P25">
        <f>task4ForecastsPVandDemand_Run2!L38</f>
        <v>-0.79494934196475653</v>
      </c>
      <c r="Q25">
        <f>task4ForecastsPVandDemand_Run2!M38</f>
        <v>0</v>
      </c>
    </row>
    <row r="26" spans="1:17" x14ac:dyDescent="0.3">
      <c r="A26" t="str">
        <f>TEXT(task4ForecastsPVandDemand_Run2!C39,"YYYY-MM-DD HH:MM:SS")</f>
        <v>2020-07-03 12:00:00</v>
      </c>
      <c r="B26">
        <f>-task4ForecastsPVandDemand_Run2!G39</f>
        <v>-0.83786892776700606</v>
      </c>
      <c r="C26">
        <f t="shared" si="0"/>
        <v>4</v>
      </c>
      <c r="D26">
        <v>1</v>
      </c>
      <c r="E26" s="83">
        <f t="shared" si="1"/>
        <v>44267.868055555555</v>
      </c>
      <c r="F26">
        <f>task4ForecastsPVandDemand_Run2!B39</f>
        <v>1</v>
      </c>
      <c r="G26">
        <f>task4ForecastsPVandDemand_Run2!A39</f>
        <v>25</v>
      </c>
      <c r="H26">
        <f>task4ForecastsPVandDemand_Run2!D39</f>
        <v>2.2785121203862779</v>
      </c>
      <c r="I26">
        <f>task4ForecastsPVandDemand_Run2!E39</f>
        <v>3.1163810481532841</v>
      </c>
      <c r="J26">
        <f>task4ForecastsPVandDemand_Run2!F39</f>
        <v>2.0435827506512343</v>
      </c>
      <c r="K26">
        <f>task4ForecastsPVandDemand_Run2!G39</f>
        <v>0.83786892776700606</v>
      </c>
      <c r="L26">
        <f>task4ForecastsPVandDemand_Run2!H39</f>
        <v>3.8761079088669543</v>
      </c>
      <c r="M26">
        <f>task4ForecastsPVandDemand_Run2!I39</f>
        <v>0</v>
      </c>
      <c r="N26">
        <f>task4ForecastsPVandDemand_Run2!J39</f>
        <v>-0.83786892776700606</v>
      </c>
      <c r="O26">
        <f>task4ForecastsPVandDemand_Run2!K39</f>
        <v>0</v>
      </c>
      <c r="P26">
        <f>task4ForecastsPVandDemand_Run2!L39</f>
        <v>-0.83786892776700606</v>
      </c>
      <c r="Q26">
        <f>task4ForecastsPVandDemand_Run2!M39</f>
        <v>0</v>
      </c>
    </row>
    <row r="27" spans="1:17" x14ac:dyDescent="0.3">
      <c r="A27" t="str">
        <f>TEXT(task4ForecastsPVandDemand_Run2!C40,"YYYY-MM-DD HH:MM:SS")</f>
        <v>2020-07-03 12:30:00</v>
      </c>
      <c r="B27">
        <f>-task4ForecastsPVandDemand_Run2!G40</f>
        <v>-0.83797071697309833</v>
      </c>
      <c r="C27">
        <f t="shared" si="0"/>
        <v>4</v>
      </c>
      <c r="D27">
        <v>1</v>
      </c>
      <c r="E27" s="83">
        <f t="shared" si="1"/>
        <v>44267.868055555555</v>
      </c>
      <c r="F27">
        <f>task4ForecastsPVandDemand_Run2!B40</f>
        <v>1</v>
      </c>
      <c r="G27">
        <f>task4ForecastsPVandDemand_Run2!A40</f>
        <v>26</v>
      </c>
      <c r="H27">
        <f>task4ForecastsPVandDemand_Run2!D40</f>
        <v>2.2211439874701266</v>
      </c>
      <c r="I27">
        <f>task4ForecastsPVandDemand_Run2!E40</f>
        <v>3.0591147044432248</v>
      </c>
      <c r="J27">
        <f>task4ForecastsPVandDemand_Run2!F40</f>
        <v>2.0438310170075571</v>
      </c>
      <c r="K27">
        <f>task4ForecastsPVandDemand_Run2!G40</f>
        <v>0.83797071697309833</v>
      </c>
      <c r="L27">
        <f>task4ForecastsPVandDemand_Run2!H40</f>
        <v>4.2950932673535034</v>
      </c>
      <c r="M27">
        <f>task4ForecastsPVandDemand_Run2!I40</f>
        <v>0</v>
      </c>
      <c r="N27">
        <f>task4ForecastsPVandDemand_Run2!J40</f>
        <v>-0.83797071697309833</v>
      </c>
      <c r="O27">
        <f>task4ForecastsPVandDemand_Run2!K40</f>
        <v>0</v>
      </c>
      <c r="P27">
        <f>task4ForecastsPVandDemand_Run2!L40</f>
        <v>-0.83797071697309833</v>
      </c>
      <c r="Q27">
        <f>task4ForecastsPVandDemand_Run2!M40</f>
        <v>0</v>
      </c>
    </row>
    <row r="28" spans="1:17" x14ac:dyDescent="0.3">
      <c r="A28" t="str">
        <f>TEXT(task4ForecastsPVandDemand_Run2!C41,"YYYY-MM-DD HH:MM:SS")</f>
        <v>2020-07-03 13:00:00</v>
      </c>
      <c r="B28">
        <f>-task4ForecastsPVandDemand_Run2!G41</f>
        <v>-0.84523342526923917</v>
      </c>
      <c r="C28">
        <f t="shared" si="0"/>
        <v>4</v>
      </c>
      <c r="D28">
        <v>1</v>
      </c>
      <c r="E28" s="83">
        <f t="shared" si="1"/>
        <v>44267.868055555555</v>
      </c>
      <c r="F28">
        <f>task4ForecastsPVandDemand_Run2!B41</f>
        <v>1</v>
      </c>
      <c r="G28">
        <f>task4ForecastsPVandDemand_Run2!A41</f>
        <v>27</v>
      </c>
      <c r="H28">
        <f>task4ForecastsPVandDemand_Run2!D41</f>
        <v>2.1539993990763007</v>
      </c>
      <c r="I28">
        <f>task4ForecastsPVandDemand_Run2!E41</f>
        <v>2.9992328243455399</v>
      </c>
      <c r="J28">
        <f>task4ForecastsPVandDemand_Run2!F41</f>
        <v>2.0615449396810712</v>
      </c>
      <c r="K28">
        <f>task4ForecastsPVandDemand_Run2!G41</f>
        <v>0.84523342526923917</v>
      </c>
      <c r="L28">
        <f>task4ForecastsPVandDemand_Run2!H41</f>
        <v>4.7177099799881228</v>
      </c>
      <c r="M28">
        <f>task4ForecastsPVandDemand_Run2!I41</f>
        <v>0</v>
      </c>
      <c r="N28">
        <f>task4ForecastsPVandDemand_Run2!J41</f>
        <v>-0.84523342526923917</v>
      </c>
      <c r="O28">
        <f>task4ForecastsPVandDemand_Run2!K41</f>
        <v>0</v>
      </c>
      <c r="P28">
        <f>task4ForecastsPVandDemand_Run2!L41</f>
        <v>-0.84523342526923917</v>
      </c>
      <c r="Q28">
        <f>task4ForecastsPVandDemand_Run2!M41</f>
        <v>0</v>
      </c>
    </row>
    <row r="29" spans="1:17" x14ac:dyDescent="0.3">
      <c r="A29" t="str">
        <f>TEXT(task4ForecastsPVandDemand_Run2!C42,"YYYY-MM-DD HH:MM:SS")</f>
        <v>2020-07-03 13:30:00</v>
      </c>
      <c r="B29">
        <f>-task4ForecastsPVandDemand_Run2!G42</f>
        <v>-0.8452709680635403</v>
      </c>
      <c r="C29">
        <f t="shared" si="0"/>
        <v>4</v>
      </c>
      <c r="D29">
        <v>1</v>
      </c>
      <c r="E29" s="83">
        <f t="shared" si="1"/>
        <v>44267.868055555555</v>
      </c>
      <c r="F29">
        <f>task4ForecastsPVandDemand_Run2!B42</f>
        <v>1</v>
      </c>
      <c r="G29">
        <f>task4ForecastsPVandDemand_Run2!A42</f>
        <v>28</v>
      </c>
      <c r="H29">
        <f>task4ForecastsPVandDemand_Run2!D42</f>
        <v>2.1432551477621966</v>
      </c>
      <c r="I29">
        <f>task4ForecastsPVandDemand_Run2!E42</f>
        <v>2.9885261158257368</v>
      </c>
      <c r="J29">
        <f>task4ForecastsPVandDemand_Run2!F42</f>
        <v>2.0616365074720497</v>
      </c>
      <c r="K29">
        <f>task4ForecastsPVandDemand_Run2!G42</f>
        <v>0.8452709680635403</v>
      </c>
      <c r="L29">
        <f>task4ForecastsPVandDemand_Run2!H42</f>
        <v>5.1403454640198927</v>
      </c>
      <c r="M29">
        <f>task4ForecastsPVandDemand_Run2!I42</f>
        <v>0</v>
      </c>
      <c r="N29">
        <f>task4ForecastsPVandDemand_Run2!J42</f>
        <v>-0.8452709680635403</v>
      </c>
      <c r="O29">
        <f>task4ForecastsPVandDemand_Run2!K42</f>
        <v>0</v>
      </c>
      <c r="P29">
        <f>task4ForecastsPVandDemand_Run2!L42</f>
        <v>-0.8452709680635403</v>
      </c>
      <c r="Q29">
        <f>task4ForecastsPVandDemand_Run2!M42</f>
        <v>0</v>
      </c>
    </row>
    <row r="30" spans="1:17" x14ac:dyDescent="0.3">
      <c r="A30" t="str">
        <f>TEXT(task4ForecastsPVandDemand_Run2!C43,"YYYY-MM-DD HH:MM:SS")</f>
        <v>2020-07-03 14:00:00</v>
      </c>
      <c r="B30">
        <f>-task4ForecastsPVandDemand_Run2!G43</f>
        <v>-0.81989201838468251</v>
      </c>
      <c r="C30">
        <f t="shared" si="0"/>
        <v>4</v>
      </c>
      <c r="D30">
        <v>1</v>
      </c>
      <c r="E30" s="83">
        <f t="shared" si="1"/>
        <v>44267.868055555555</v>
      </c>
      <c r="F30">
        <f>task4ForecastsPVandDemand_Run2!B43</f>
        <v>1</v>
      </c>
      <c r="G30">
        <f>task4ForecastsPVandDemand_Run2!A43</f>
        <v>29</v>
      </c>
      <c r="H30">
        <f>task4ForecastsPVandDemand_Run2!D43</f>
        <v>2.1869659171923024</v>
      </c>
      <c r="I30">
        <f>task4ForecastsPVandDemand_Run2!E43</f>
        <v>3.0068579355769849</v>
      </c>
      <c r="J30">
        <f>task4ForecastsPVandDemand_Run2!F43</f>
        <v>1.9997366302065429</v>
      </c>
      <c r="K30">
        <f>task4ForecastsPVandDemand_Run2!G43</f>
        <v>0.81989201838468251</v>
      </c>
      <c r="L30">
        <f>task4ForecastsPVandDemand_Run2!H43</f>
        <v>5.5502914732122335</v>
      </c>
      <c r="M30">
        <f>task4ForecastsPVandDemand_Run2!I43</f>
        <v>0</v>
      </c>
      <c r="N30">
        <f>task4ForecastsPVandDemand_Run2!J43</f>
        <v>-0.81989201838468251</v>
      </c>
      <c r="O30">
        <f>task4ForecastsPVandDemand_Run2!K43</f>
        <v>0</v>
      </c>
      <c r="P30">
        <f>task4ForecastsPVandDemand_Run2!L43</f>
        <v>-0.81989201838468251</v>
      </c>
      <c r="Q30">
        <f>task4ForecastsPVandDemand_Run2!M43</f>
        <v>0</v>
      </c>
    </row>
    <row r="31" spans="1:17" x14ac:dyDescent="0.3">
      <c r="A31" t="str">
        <f>TEXT(task4ForecastsPVandDemand_Run2!C44,"YYYY-MM-DD HH:MM:SS")</f>
        <v>2020-07-03 14:30:00</v>
      </c>
      <c r="B31">
        <f>-task4ForecastsPVandDemand_Run2!G44</f>
        <v>-0.77147383417372373</v>
      </c>
      <c r="C31">
        <f t="shared" si="0"/>
        <v>4</v>
      </c>
      <c r="D31">
        <v>1</v>
      </c>
      <c r="E31" s="83">
        <f t="shared" si="1"/>
        <v>44267.868055555555</v>
      </c>
      <c r="F31">
        <f>task4ForecastsPVandDemand_Run2!B44</f>
        <v>1</v>
      </c>
      <c r="G31">
        <f>task4ForecastsPVandDemand_Run2!A44</f>
        <v>30</v>
      </c>
      <c r="H31">
        <f>task4ForecastsPVandDemand_Run2!D44</f>
        <v>2.3051864145357976</v>
      </c>
      <c r="I31">
        <f>task4ForecastsPVandDemand_Run2!E44</f>
        <v>3.0766602487095214</v>
      </c>
      <c r="J31">
        <f>task4ForecastsPVandDemand_Run2!F44</f>
        <v>1.8816434979846921</v>
      </c>
      <c r="K31">
        <f>task4ForecastsPVandDemand_Run2!G44</f>
        <v>0.77147383417372373</v>
      </c>
      <c r="L31">
        <f>task4ForecastsPVandDemand_Run2!H44</f>
        <v>5.9360283902990956</v>
      </c>
      <c r="M31">
        <f>task4ForecastsPVandDemand_Run2!I44</f>
        <v>0</v>
      </c>
      <c r="N31">
        <f>task4ForecastsPVandDemand_Run2!J44</f>
        <v>-0.77147383417372373</v>
      </c>
      <c r="O31">
        <f>task4ForecastsPVandDemand_Run2!K44</f>
        <v>0</v>
      </c>
      <c r="P31">
        <f>task4ForecastsPVandDemand_Run2!L44</f>
        <v>-0.77147383417372373</v>
      </c>
      <c r="Q31">
        <f>task4ForecastsPVandDemand_Run2!M44</f>
        <v>0</v>
      </c>
    </row>
    <row r="32" spans="1:17" x14ac:dyDescent="0.3">
      <c r="A32" t="str">
        <f>TEXT(task4ForecastsPVandDemand_Run2!C45,"YYYY-MM-DD HH:MM:SS")</f>
        <v>2020-07-03 15:00:00</v>
      </c>
      <c r="B32">
        <f>-task4ForecastsPVandDemand_Run2!G45</f>
        <v>-0.12794321940180886</v>
      </c>
      <c r="C32">
        <f t="shared" si="0"/>
        <v>4</v>
      </c>
      <c r="D32">
        <v>1</v>
      </c>
      <c r="E32" s="83">
        <f t="shared" si="1"/>
        <v>44267.868055555555</v>
      </c>
      <c r="F32">
        <f>task4ForecastsPVandDemand_Run2!B45</f>
        <v>1</v>
      </c>
      <c r="G32">
        <f>task4ForecastsPVandDemand_Run2!A45</f>
        <v>31</v>
      </c>
      <c r="H32">
        <f>task4ForecastsPVandDemand_Run2!D45</f>
        <v>2.7210408623667011</v>
      </c>
      <c r="I32">
        <f>task4ForecastsPVandDemand_Run2!E45</f>
        <v>2.8489840817685099</v>
      </c>
      <c r="J32">
        <f>task4ForecastsPVandDemand_Run2!F45</f>
        <v>0.89370479363748478</v>
      </c>
      <c r="K32">
        <f>task4ForecastsPVandDemand_Run2!G45</f>
        <v>0.12794321940180886</v>
      </c>
      <c r="L32">
        <f>task4ForecastsPVandDemand_Run2!H45</f>
        <v>6</v>
      </c>
      <c r="M32">
        <f>task4ForecastsPVandDemand_Run2!I45</f>
        <v>0</v>
      </c>
      <c r="N32">
        <f>task4ForecastsPVandDemand_Run2!J45</f>
        <v>-0.12794321940180886</v>
      </c>
      <c r="O32">
        <f>task4ForecastsPVandDemand_Run2!K45</f>
        <v>0</v>
      </c>
      <c r="P32">
        <f>task4ForecastsPVandDemand_Run2!L45</f>
        <v>-0.12794321940180886</v>
      </c>
      <c r="Q32">
        <f>task4ForecastsPVandDemand_Run2!M45</f>
        <v>0</v>
      </c>
    </row>
    <row r="33" spans="1:17" x14ac:dyDescent="0.3">
      <c r="A33" t="str">
        <f>TEXT(task4ForecastsPVandDemand_Run2!C46,"YYYY-MM-DD HH:MM:SS")</f>
        <v>2020-07-03 15:30:00</v>
      </c>
      <c r="B33">
        <f>-task4ForecastsPVandDemand_Run2!G46</f>
        <v>1.0703536761200461</v>
      </c>
      <c r="C33">
        <f t="shared" si="0"/>
        <v>4</v>
      </c>
      <c r="D33">
        <v>1</v>
      </c>
      <c r="E33" s="83">
        <f t="shared" si="1"/>
        <v>44267.868055555555</v>
      </c>
      <c r="F33">
        <f>task4ForecastsPVandDemand_Run2!B46</f>
        <v>1</v>
      </c>
      <c r="G33">
        <f>task4ForecastsPVandDemand_Run2!A46</f>
        <v>32</v>
      </c>
      <c r="H33">
        <f>task4ForecastsPVandDemand_Run2!D46</f>
        <v>2.907541915143411</v>
      </c>
      <c r="I33">
        <f>task4ForecastsPVandDemand_Run2!E46</f>
        <v>1.8371882390233649</v>
      </c>
      <c r="J33">
        <f>task4ForecastsPVandDemand_Run2!F46</f>
        <v>0.83884867245687433</v>
      </c>
      <c r="K33">
        <f>task4ForecastsPVandDemand_Run2!G46</f>
        <v>-1.0703536761200461</v>
      </c>
      <c r="L33">
        <f>task4ForecastsPVandDemand_Run2!H46</f>
        <v>5.464823161939977</v>
      </c>
      <c r="M33">
        <f>task4ForecastsPVandDemand_Run2!I46</f>
        <v>1.0703536761200461</v>
      </c>
      <c r="N33">
        <f>task4ForecastsPVandDemand_Run2!J46</f>
        <v>0</v>
      </c>
      <c r="O33">
        <f>task4ForecastsPVandDemand_Run2!K46</f>
        <v>0</v>
      </c>
      <c r="P33">
        <f>task4ForecastsPVandDemand_Run2!L46</f>
        <v>0</v>
      </c>
      <c r="Q33">
        <f>task4ForecastsPVandDemand_Run2!M46</f>
        <v>0</v>
      </c>
    </row>
    <row r="34" spans="1:17" x14ac:dyDescent="0.3">
      <c r="A34" t="str">
        <f>TEXT(task4ForecastsPVandDemand_Run2!C47,"YYYY-MM-DD HH:MM:SS")</f>
        <v>2020-07-03 16:00:00</v>
      </c>
      <c r="B34">
        <f>-task4ForecastsPVandDemand_Run2!G47</f>
        <v>1.1284655609220597</v>
      </c>
      <c r="C34">
        <f t="shared" si="0"/>
        <v>4</v>
      </c>
      <c r="D34">
        <v>1</v>
      </c>
      <c r="E34" s="83">
        <f t="shared" si="1"/>
        <v>44267.868055555555</v>
      </c>
      <c r="F34">
        <f>task4ForecastsPVandDemand_Run2!B47</f>
        <v>1</v>
      </c>
      <c r="G34">
        <f>task4ForecastsPVandDemand_Run2!A47</f>
        <v>33</v>
      </c>
      <c r="H34">
        <f>task4ForecastsPVandDemand_Run2!D47</f>
        <v>2.9623644479754994</v>
      </c>
      <c r="I34">
        <f>task4ForecastsPVandDemand_Run2!E47</f>
        <v>1.8338988870534396</v>
      </c>
      <c r="J34">
        <f>task4ForecastsPVandDemand_Run2!F47</f>
        <v>0.49536433261385182</v>
      </c>
      <c r="K34">
        <f>task4ForecastsPVandDemand_Run2!G47</f>
        <v>-1.1284655609220597</v>
      </c>
      <c r="L34">
        <f>task4ForecastsPVandDemand_Run2!H47</f>
        <v>4.9005903814789473</v>
      </c>
      <c r="M34">
        <f>task4ForecastsPVandDemand_Run2!I47</f>
        <v>1.1284655609220597</v>
      </c>
      <c r="N34">
        <f>task4ForecastsPVandDemand_Run2!J47</f>
        <v>0</v>
      </c>
      <c r="O34">
        <f>task4ForecastsPVandDemand_Run2!K47</f>
        <v>0</v>
      </c>
      <c r="P34">
        <f>task4ForecastsPVandDemand_Run2!L47</f>
        <v>0</v>
      </c>
      <c r="Q34">
        <f>task4ForecastsPVandDemand_Run2!M47</f>
        <v>0</v>
      </c>
    </row>
    <row r="35" spans="1:17" x14ac:dyDescent="0.3">
      <c r="A35" t="str">
        <f>TEXT(task4ForecastsPVandDemand_Run2!C48,"YYYY-MM-DD HH:MM:SS")</f>
        <v>2020-07-03 16:30:00</v>
      </c>
      <c r="B35">
        <f>-task4ForecastsPVandDemand_Run2!G48</f>
        <v>1.2888629558238089</v>
      </c>
      <c r="C35">
        <f t="shared" si="0"/>
        <v>4</v>
      </c>
      <c r="D35">
        <v>1</v>
      </c>
      <c r="E35" s="83">
        <f t="shared" si="1"/>
        <v>44267.868055555555</v>
      </c>
      <c r="F35">
        <f>task4ForecastsPVandDemand_Run2!B48</f>
        <v>1</v>
      </c>
      <c r="G35">
        <f>task4ForecastsPVandDemand_Run2!A48</f>
        <v>34</v>
      </c>
      <c r="H35">
        <f>task4ForecastsPVandDemand_Run2!D48</f>
        <v>3.1136827450526212</v>
      </c>
      <c r="I35">
        <f>task4ForecastsPVandDemand_Run2!E48</f>
        <v>1.8248197892288123</v>
      </c>
      <c r="J35">
        <f>task4ForecastsPVandDemand_Run2!F48</f>
        <v>0.47515872853158136</v>
      </c>
      <c r="K35">
        <f>task4ForecastsPVandDemand_Run2!G48</f>
        <v>-1.2888629558238089</v>
      </c>
      <c r="L35">
        <f>task4ForecastsPVandDemand_Run2!H48</f>
        <v>4.2561589035670426</v>
      </c>
      <c r="M35">
        <f>task4ForecastsPVandDemand_Run2!I48</f>
        <v>1.2888629558238089</v>
      </c>
      <c r="N35">
        <f>task4ForecastsPVandDemand_Run2!J48</f>
        <v>0</v>
      </c>
      <c r="O35">
        <f>task4ForecastsPVandDemand_Run2!K48</f>
        <v>0</v>
      </c>
      <c r="P35">
        <f>task4ForecastsPVandDemand_Run2!L48</f>
        <v>0</v>
      </c>
      <c r="Q35">
        <f>task4ForecastsPVandDemand_Run2!M48</f>
        <v>0</v>
      </c>
    </row>
    <row r="36" spans="1:17" x14ac:dyDescent="0.3">
      <c r="A36" t="str">
        <f>TEXT(task4ForecastsPVandDemand_Run2!C49,"YYYY-MM-DD HH:MM:SS")</f>
        <v>2020-07-03 17:00:00</v>
      </c>
      <c r="B36">
        <f>-task4ForecastsPVandDemand_Run2!G49</f>
        <v>1.3090634017368101</v>
      </c>
      <c r="C36">
        <f t="shared" si="0"/>
        <v>4</v>
      </c>
      <c r="D36">
        <v>1</v>
      </c>
      <c r="E36" s="83">
        <f t="shared" si="1"/>
        <v>44267.868055555555</v>
      </c>
      <c r="F36">
        <f>task4ForecastsPVandDemand_Run2!B49</f>
        <v>1</v>
      </c>
      <c r="G36">
        <f>task4ForecastsPVandDemand_Run2!A49</f>
        <v>35</v>
      </c>
      <c r="H36">
        <f>task4ForecastsPVandDemand_Run2!D49</f>
        <v>3.1327397694988486</v>
      </c>
      <c r="I36">
        <f>task4ForecastsPVandDemand_Run2!E49</f>
        <v>1.8236763677620385</v>
      </c>
      <c r="J36">
        <f>task4ForecastsPVandDemand_Run2!F49</f>
        <v>0.33191000853563885</v>
      </c>
      <c r="K36">
        <f>task4ForecastsPVandDemand_Run2!G49</f>
        <v>-1.3090634017368101</v>
      </c>
      <c r="L36">
        <f>task4ForecastsPVandDemand_Run2!H49</f>
        <v>3.6016272026986376</v>
      </c>
      <c r="M36">
        <f>task4ForecastsPVandDemand_Run2!I49</f>
        <v>1.3090634017368101</v>
      </c>
      <c r="N36">
        <f>task4ForecastsPVandDemand_Run2!J49</f>
        <v>0</v>
      </c>
      <c r="O36">
        <f>task4ForecastsPVandDemand_Run2!K49</f>
        <v>0</v>
      </c>
      <c r="P36">
        <f>task4ForecastsPVandDemand_Run2!L49</f>
        <v>0</v>
      </c>
      <c r="Q36">
        <f>task4ForecastsPVandDemand_Run2!M49</f>
        <v>0</v>
      </c>
    </row>
    <row r="37" spans="1:17" x14ac:dyDescent="0.3">
      <c r="A37" t="str">
        <f>TEXT(task4ForecastsPVandDemand_Run2!C50,"YYYY-MM-DD HH:MM:SS")</f>
        <v>2020-07-03 17:30:00</v>
      </c>
      <c r="B37">
        <f>-task4ForecastsPVandDemand_Run2!G50</f>
        <v>1.2824714388738006</v>
      </c>
      <c r="C37">
        <f t="shared" si="0"/>
        <v>4</v>
      </c>
      <c r="D37">
        <v>1</v>
      </c>
      <c r="E37" s="83">
        <f t="shared" si="1"/>
        <v>44267.868055555555</v>
      </c>
      <c r="F37">
        <f>task4ForecastsPVandDemand_Run2!B50</f>
        <v>1</v>
      </c>
      <c r="G37">
        <f>task4ForecastsPVandDemand_Run2!A50</f>
        <v>36</v>
      </c>
      <c r="H37">
        <f>task4ForecastsPVandDemand_Run2!D50</f>
        <v>3.1076530120809149</v>
      </c>
      <c r="I37">
        <f>task4ForecastsPVandDemand_Run2!E50</f>
        <v>1.8251815732071144</v>
      </c>
      <c r="J37">
        <f>task4ForecastsPVandDemand_Run2!F50</f>
        <v>0.18623338180185584</v>
      </c>
      <c r="K37">
        <f>task4ForecastsPVandDemand_Run2!G50</f>
        <v>-1.2824714388738006</v>
      </c>
      <c r="L37">
        <f>task4ForecastsPVandDemand_Run2!H50</f>
        <v>2.9603914832617373</v>
      </c>
      <c r="M37">
        <f>task4ForecastsPVandDemand_Run2!I50</f>
        <v>1.2824714388738006</v>
      </c>
      <c r="N37">
        <f>task4ForecastsPVandDemand_Run2!J50</f>
        <v>0</v>
      </c>
      <c r="O37">
        <f>task4ForecastsPVandDemand_Run2!K50</f>
        <v>0</v>
      </c>
      <c r="P37">
        <f>task4ForecastsPVandDemand_Run2!L50</f>
        <v>0</v>
      </c>
      <c r="Q37">
        <f>task4ForecastsPVandDemand_Run2!M50</f>
        <v>0</v>
      </c>
    </row>
    <row r="38" spans="1:17" x14ac:dyDescent="0.3">
      <c r="A38" t="str">
        <f>TEXT(task4ForecastsPVandDemand_Run2!C51,"YYYY-MM-DD HH:MM:SS")</f>
        <v>2020-07-03 18:00:00</v>
      </c>
      <c r="B38">
        <f>-task4ForecastsPVandDemand_Run2!G51</f>
        <v>1.1772620298321779</v>
      </c>
      <c r="C38">
        <f t="shared" si="0"/>
        <v>4</v>
      </c>
      <c r="D38">
        <v>1</v>
      </c>
      <c r="E38" s="83">
        <f t="shared" si="1"/>
        <v>44267.868055555555</v>
      </c>
      <c r="F38">
        <f>task4ForecastsPVandDemand_Run2!B51</f>
        <v>1</v>
      </c>
      <c r="G38">
        <f>task4ForecastsPVandDemand_Run2!A51</f>
        <v>37</v>
      </c>
      <c r="H38">
        <f>task4ForecastsPVandDemand_Run2!D51</f>
        <v>3.0083988526076864</v>
      </c>
      <c r="I38">
        <f>task4ForecastsPVandDemand_Run2!E51</f>
        <v>1.8311368227755085</v>
      </c>
      <c r="J38">
        <f>task4ForecastsPVandDemand_Run2!F51</f>
        <v>0.16399413750497394</v>
      </c>
      <c r="K38">
        <f>task4ForecastsPVandDemand_Run2!G51</f>
        <v>-1.1772620298321779</v>
      </c>
      <c r="L38">
        <f>task4ForecastsPVandDemand_Run2!H51</f>
        <v>2.3717604683456486</v>
      </c>
      <c r="M38">
        <f>task4ForecastsPVandDemand_Run2!I51</f>
        <v>1.1772620298321779</v>
      </c>
      <c r="N38">
        <f>task4ForecastsPVandDemand_Run2!J51</f>
        <v>0</v>
      </c>
      <c r="O38">
        <f>task4ForecastsPVandDemand_Run2!K51</f>
        <v>0</v>
      </c>
      <c r="P38">
        <f>task4ForecastsPVandDemand_Run2!L51</f>
        <v>0</v>
      </c>
      <c r="Q38">
        <f>task4ForecastsPVandDemand_Run2!M51</f>
        <v>0</v>
      </c>
    </row>
    <row r="39" spans="1:17" x14ac:dyDescent="0.3">
      <c r="A39" t="str">
        <f>TEXT(task4ForecastsPVandDemand_Run2!C52,"YYYY-MM-DD HH:MM:SS")</f>
        <v>2020-07-03 18:30:00</v>
      </c>
      <c r="B39">
        <f>-task4ForecastsPVandDemand_Run2!G52</f>
        <v>1.1363478320974227</v>
      </c>
      <c r="C39">
        <f t="shared" si="0"/>
        <v>4</v>
      </c>
      <c r="D39">
        <v>1</v>
      </c>
      <c r="E39" s="83">
        <f t="shared" si="1"/>
        <v>44267.868055555555</v>
      </c>
      <c r="F39">
        <f>task4ForecastsPVandDemand_Run2!B52</f>
        <v>1</v>
      </c>
      <c r="G39">
        <f>task4ForecastsPVandDemand_Run2!A52</f>
        <v>38</v>
      </c>
      <c r="H39">
        <f>task4ForecastsPVandDemand_Run2!D52</f>
        <v>2.969800552857917</v>
      </c>
      <c r="I39">
        <f>task4ForecastsPVandDemand_Run2!E52</f>
        <v>1.8334527207604943</v>
      </c>
      <c r="J39">
        <f>task4ForecastsPVandDemand_Run2!F52</f>
        <v>7.6115706705448594E-2</v>
      </c>
      <c r="K39">
        <f>task4ForecastsPVandDemand_Run2!G52</f>
        <v>-1.1363478320974227</v>
      </c>
      <c r="L39">
        <f>task4ForecastsPVandDemand_Run2!H52</f>
        <v>1.8035865522969372</v>
      </c>
      <c r="M39">
        <f>task4ForecastsPVandDemand_Run2!I52</f>
        <v>1.1363478320974227</v>
      </c>
      <c r="N39">
        <f>task4ForecastsPVandDemand_Run2!J52</f>
        <v>0</v>
      </c>
      <c r="O39">
        <f>task4ForecastsPVandDemand_Run2!K52</f>
        <v>0</v>
      </c>
      <c r="P39">
        <f>task4ForecastsPVandDemand_Run2!L52</f>
        <v>0</v>
      </c>
      <c r="Q39">
        <f>task4ForecastsPVandDemand_Run2!M52</f>
        <v>0</v>
      </c>
    </row>
    <row r="40" spans="1:17" x14ac:dyDescent="0.3">
      <c r="A40" t="str">
        <f>TEXT(task4ForecastsPVandDemand_Run2!C53,"YYYY-MM-DD HH:MM:SS")</f>
        <v>2020-07-03 19:00:00</v>
      </c>
      <c r="B40">
        <f>-task4ForecastsPVandDemand_Run2!G53</f>
        <v>1.0612975346268398</v>
      </c>
      <c r="C40">
        <f t="shared" si="0"/>
        <v>4</v>
      </c>
      <c r="D40">
        <v>1</v>
      </c>
      <c r="E40" s="83">
        <f t="shared" si="1"/>
        <v>44267.868055555555</v>
      </c>
      <c r="F40">
        <f>task4ForecastsPVandDemand_Run2!B53</f>
        <v>1</v>
      </c>
      <c r="G40">
        <f>task4ForecastsPVandDemand_Run2!A53</f>
        <v>39</v>
      </c>
      <c r="H40">
        <f>task4ForecastsPVandDemand_Run2!D53</f>
        <v>2.8989983854328392</v>
      </c>
      <c r="I40">
        <f>task4ForecastsPVandDemand_Run2!E53</f>
        <v>1.8377008508059993</v>
      </c>
      <c r="J40">
        <f>task4ForecastsPVandDemand_Run2!F53</f>
        <v>3.5738313843793321E-2</v>
      </c>
      <c r="K40">
        <f>task4ForecastsPVandDemand_Run2!G53</f>
        <v>-1.0612975346268398</v>
      </c>
      <c r="L40">
        <f>task4ForecastsPVandDemand_Run2!H53</f>
        <v>1.2729377849835173</v>
      </c>
      <c r="M40">
        <f>task4ForecastsPVandDemand_Run2!I53</f>
        <v>1.0612975346268398</v>
      </c>
      <c r="N40">
        <f>task4ForecastsPVandDemand_Run2!J53</f>
        <v>0</v>
      </c>
      <c r="O40">
        <f>task4ForecastsPVandDemand_Run2!K53</f>
        <v>0</v>
      </c>
      <c r="P40">
        <f>task4ForecastsPVandDemand_Run2!L53</f>
        <v>0</v>
      </c>
      <c r="Q40">
        <f>task4ForecastsPVandDemand_Run2!M53</f>
        <v>0</v>
      </c>
    </row>
    <row r="41" spans="1:17" x14ac:dyDescent="0.3">
      <c r="A41" t="str">
        <f>TEXT(task4ForecastsPVandDemand_Run2!C54,"YYYY-MM-DD HH:MM:SS")</f>
        <v>2020-07-03 19:30:00</v>
      </c>
      <c r="B41">
        <f>-task4ForecastsPVandDemand_Run2!G54</f>
        <v>0.98404419885279859</v>
      </c>
      <c r="C41">
        <f t="shared" si="0"/>
        <v>4</v>
      </c>
      <c r="D41">
        <v>1</v>
      </c>
      <c r="E41" s="83">
        <f t="shared" si="1"/>
        <v>44267.868055555555</v>
      </c>
      <c r="F41">
        <f>task4ForecastsPVandDemand_Run2!B54</f>
        <v>1</v>
      </c>
      <c r="G41">
        <f>task4ForecastsPVandDemand_Run2!A54</f>
        <v>40</v>
      </c>
      <c r="H41">
        <f>task4ForecastsPVandDemand_Run2!D54</f>
        <v>2.8261178799856301</v>
      </c>
      <c r="I41">
        <f>task4ForecastsPVandDemand_Run2!E54</f>
        <v>1.8420736811328315</v>
      </c>
      <c r="J41">
        <f>task4ForecastsPVandDemand_Run2!F54</f>
        <v>2.560787933184662E-2</v>
      </c>
      <c r="K41">
        <f>task4ForecastsPVandDemand_Run2!G54</f>
        <v>-0.98404419885279859</v>
      </c>
      <c r="L41">
        <f>task4ForecastsPVandDemand_Run2!H54</f>
        <v>0.78091568555711799</v>
      </c>
      <c r="M41">
        <f>task4ForecastsPVandDemand_Run2!I54</f>
        <v>0.98404419885279859</v>
      </c>
      <c r="N41">
        <f>task4ForecastsPVandDemand_Run2!J54</f>
        <v>0</v>
      </c>
      <c r="O41">
        <f>task4ForecastsPVandDemand_Run2!K54</f>
        <v>0</v>
      </c>
      <c r="P41">
        <f>task4ForecastsPVandDemand_Run2!L54</f>
        <v>0</v>
      </c>
      <c r="Q41">
        <f>task4ForecastsPVandDemand_Run2!M54</f>
        <v>0</v>
      </c>
    </row>
    <row r="42" spans="1:17" x14ac:dyDescent="0.3">
      <c r="A42" t="str">
        <f>TEXT(task4ForecastsPVandDemand_Run2!C55,"YYYY-MM-DD HH:MM:SS")</f>
        <v>2020-07-03 20:00:00</v>
      </c>
      <c r="B42">
        <f>-task4ForecastsPVandDemand_Run2!G55</f>
        <v>0.82157332836710006</v>
      </c>
      <c r="C42">
        <f t="shared" si="0"/>
        <v>4</v>
      </c>
      <c r="D42">
        <v>1</v>
      </c>
      <c r="E42" s="83">
        <f t="shared" si="1"/>
        <v>44267.868055555555</v>
      </c>
      <c r="F42">
        <f>task4ForecastsPVandDemand_Run2!B55</f>
        <v>1</v>
      </c>
      <c r="G42">
        <f>task4ForecastsPVandDemand_Run2!A55</f>
        <v>41</v>
      </c>
      <c r="H42">
        <f>task4ForecastsPVandDemand_Run2!D55</f>
        <v>2.6728434738670468</v>
      </c>
      <c r="I42">
        <f>task4ForecastsPVandDemand_Run2!E55</f>
        <v>1.8512701454999467</v>
      </c>
      <c r="J42">
        <f>task4ForecastsPVandDemand_Run2!F55</f>
        <v>0</v>
      </c>
      <c r="K42">
        <f>task4ForecastsPVandDemand_Run2!G55</f>
        <v>-0.82157332836710006</v>
      </c>
      <c r="L42">
        <f>task4ForecastsPVandDemand_Run2!H55</f>
        <v>0.37012902137356796</v>
      </c>
      <c r="M42">
        <f>task4ForecastsPVandDemand_Run2!I55</f>
        <v>0.82157332836710006</v>
      </c>
      <c r="N42">
        <f>task4ForecastsPVandDemand_Run2!J55</f>
        <v>0</v>
      </c>
      <c r="O42">
        <f>task4ForecastsPVandDemand_Run2!K55</f>
        <v>0</v>
      </c>
      <c r="P42">
        <f>task4ForecastsPVandDemand_Run2!L55</f>
        <v>0</v>
      </c>
      <c r="Q42">
        <f>task4ForecastsPVandDemand_Run2!M55</f>
        <v>0</v>
      </c>
    </row>
    <row r="43" spans="1:17" x14ac:dyDescent="0.3">
      <c r="A43" t="str">
        <f>TEXT(task4ForecastsPVandDemand_Run2!C56,"YYYY-MM-DD HH:MM:SS")</f>
        <v>2020-07-03 20:30:00</v>
      </c>
      <c r="B43">
        <f>-task4ForecastsPVandDemand_Run2!G56</f>
        <v>0.74025804274713281</v>
      </c>
      <c r="C43">
        <f t="shared" si="0"/>
        <v>4</v>
      </c>
      <c r="D43">
        <v>1</v>
      </c>
      <c r="E43" s="83">
        <f t="shared" si="1"/>
        <v>44267.868055555555</v>
      </c>
      <c r="F43">
        <f>task4ForecastsPVandDemand_Run2!B56</f>
        <v>1</v>
      </c>
      <c r="G43">
        <f>task4ForecastsPVandDemand_Run2!A56</f>
        <v>42</v>
      </c>
      <c r="H43">
        <f>task4ForecastsPVandDemand_Run2!D56</f>
        <v>2.5961309402633042</v>
      </c>
      <c r="I43">
        <f>task4ForecastsPVandDemand_Run2!E56</f>
        <v>1.8558728975161713</v>
      </c>
      <c r="J43">
        <f>task4ForecastsPVandDemand_Run2!F56</f>
        <v>0</v>
      </c>
      <c r="K43">
        <f>task4ForecastsPVandDemand_Run2!G56</f>
        <v>-0.74025804274713281</v>
      </c>
      <c r="L43">
        <f>task4ForecastsPVandDemand_Run2!H56</f>
        <v>1.5543122344752192E-15</v>
      </c>
      <c r="M43">
        <f>task4ForecastsPVandDemand_Run2!I56</f>
        <v>0.74025804274713281</v>
      </c>
      <c r="N43">
        <f>task4ForecastsPVandDemand_Run2!J56</f>
        <v>0</v>
      </c>
      <c r="O43">
        <f>task4ForecastsPVandDemand_Run2!K56</f>
        <v>0</v>
      </c>
      <c r="P43">
        <f>task4ForecastsPVandDemand_Run2!L56</f>
        <v>0</v>
      </c>
      <c r="Q43">
        <f>task4ForecastsPVandDemand_Run2!M56</f>
        <v>0</v>
      </c>
    </row>
    <row r="44" spans="1:17" x14ac:dyDescent="0.3">
      <c r="A44" t="str">
        <f>TEXT(task4ForecastsPVandDemand_Run2!C57,"YYYY-MM-DD HH:MM:SS")</f>
        <v>2020-07-03 21:00:00</v>
      </c>
      <c r="B44">
        <f>-task4ForecastsPVandDemand_Run2!G57</f>
        <v>0</v>
      </c>
      <c r="C44">
        <f t="shared" si="0"/>
        <v>4</v>
      </c>
      <c r="D44">
        <v>1</v>
      </c>
      <c r="E44" s="83">
        <f t="shared" si="1"/>
        <v>44267.868055555555</v>
      </c>
      <c r="F44">
        <f>task4ForecastsPVandDemand_Run2!B57</f>
        <v>1</v>
      </c>
      <c r="G44">
        <f>task4ForecastsPVandDemand_Run2!A57</f>
        <v>43</v>
      </c>
      <c r="H44">
        <f>task4ForecastsPVandDemand_Run2!D57</f>
        <v>2.4646495159594486</v>
      </c>
      <c r="I44">
        <f>task4ForecastsPVandDemand_Run2!E57</f>
        <v>2.4646495159594486</v>
      </c>
      <c r="J44">
        <f>task4ForecastsPVandDemand_Run2!F57</f>
        <v>0</v>
      </c>
      <c r="K44">
        <f>task4ForecastsPVandDemand_Run2!G57</f>
        <v>0</v>
      </c>
      <c r="L44">
        <f>task4ForecastsPVandDemand_Run2!H57</f>
        <v>1.5543122344752192E-15</v>
      </c>
      <c r="M44">
        <f>task4ForecastsPVandDemand_Run2!I57</f>
        <v>0</v>
      </c>
      <c r="N44">
        <f>task4ForecastsPVandDemand_Run2!J57</f>
        <v>0</v>
      </c>
      <c r="O44">
        <f>task4ForecastsPVandDemand_Run2!K57</f>
        <v>0</v>
      </c>
      <c r="P44">
        <f>task4ForecastsPVandDemand_Run2!L57</f>
        <v>0</v>
      </c>
      <c r="Q44">
        <f>task4ForecastsPVandDemand_Run2!M57</f>
        <v>0</v>
      </c>
    </row>
    <row r="45" spans="1:17" x14ac:dyDescent="0.3">
      <c r="A45" t="str">
        <f>TEXT(task4ForecastsPVandDemand_Run2!C58,"YYYY-MM-DD HH:MM:SS")</f>
        <v>2020-07-03 21:30:00</v>
      </c>
      <c r="B45">
        <f>-task4ForecastsPVandDemand_Run2!G58</f>
        <v>0</v>
      </c>
      <c r="C45">
        <f t="shared" si="0"/>
        <v>4</v>
      </c>
      <c r="D45">
        <v>1</v>
      </c>
      <c r="E45" s="83">
        <f t="shared" si="1"/>
        <v>44267.868055555555</v>
      </c>
      <c r="F45">
        <f>task4ForecastsPVandDemand_Run2!B58</f>
        <v>1</v>
      </c>
      <c r="G45">
        <f>task4ForecastsPVandDemand_Run2!A58</f>
        <v>44</v>
      </c>
      <c r="H45">
        <f>task4ForecastsPVandDemand_Run2!D58</f>
        <v>2.2357761685611828</v>
      </c>
      <c r="I45">
        <f>task4ForecastsPVandDemand_Run2!E58</f>
        <v>2.2357761685611828</v>
      </c>
      <c r="J45">
        <f>task4ForecastsPVandDemand_Run2!F58</f>
        <v>0</v>
      </c>
      <c r="K45">
        <f>task4ForecastsPVandDemand_Run2!G58</f>
        <v>0</v>
      </c>
      <c r="L45">
        <f>task4ForecastsPVandDemand_Run2!H58</f>
        <v>1.5543122344752192E-15</v>
      </c>
      <c r="M45">
        <f>task4ForecastsPVandDemand_Run2!I58</f>
        <v>0</v>
      </c>
      <c r="N45">
        <f>task4ForecastsPVandDemand_Run2!J58</f>
        <v>0</v>
      </c>
      <c r="O45">
        <f>task4ForecastsPVandDemand_Run2!K58</f>
        <v>0</v>
      </c>
      <c r="P45">
        <f>task4ForecastsPVandDemand_Run2!L58</f>
        <v>0</v>
      </c>
      <c r="Q45">
        <f>task4ForecastsPVandDemand_Run2!M58</f>
        <v>0</v>
      </c>
    </row>
    <row r="46" spans="1:17" x14ac:dyDescent="0.3">
      <c r="A46" t="str">
        <f>TEXT(task4ForecastsPVandDemand_Run2!C59,"YYYY-MM-DD HH:MM:SS")</f>
        <v>2020-07-03 22:00:00</v>
      </c>
      <c r="B46">
        <f>-task4ForecastsPVandDemand_Run2!G59</f>
        <v>0</v>
      </c>
      <c r="C46">
        <f t="shared" si="0"/>
        <v>4</v>
      </c>
      <c r="D46">
        <v>1</v>
      </c>
      <c r="E46" s="83">
        <f t="shared" si="1"/>
        <v>44267.868055555555</v>
      </c>
      <c r="F46">
        <f>task4ForecastsPVandDemand_Run2!B59</f>
        <v>1</v>
      </c>
      <c r="G46">
        <f>task4ForecastsPVandDemand_Run2!A59</f>
        <v>45</v>
      </c>
      <c r="H46">
        <f>task4ForecastsPVandDemand_Run2!D59</f>
        <v>2.0019850436345261</v>
      </c>
      <c r="I46">
        <f>task4ForecastsPVandDemand_Run2!E59</f>
        <v>2.0019850436345261</v>
      </c>
      <c r="J46">
        <f>task4ForecastsPVandDemand_Run2!F59</f>
        <v>0</v>
      </c>
      <c r="K46">
        <f>task4ForecastsPVandDemand_Run2!G59</f>
        <v>0</v>
      </c>
      <c r="L46">
        <f>task4ForecastsPVandDemand_Run2!H59</f>
        <v>1.5543122344752192E-15</v>
      </c>
      <c r="M46">
        <f>task4ForecastsPVandDemand_Run2!I59</f>
        <v>0</v>
      </c>
      <c r="N46">
        <f>task4ForecastsPVandDemand_Run2!J59</f>
        <v>0</v>
      </c>
      <c r="O46">
        <f>task4ForecastsPVandDemand_Run2!K59</f>
        <v>0</v>
      </c>
      <c r="P46">
        <f>task4ForecastsPVandDemand_Run2!L59</f>
        <v>0</v>
      </c>
      <c r="Q46">
        <f>task4ForecastsPVandDemand_Run2!M59</f>
        <v>0</v>
      </c>
    </row>
    <row r="47" spans="1:17" x14ac:dyDescent="0.3">
      <c r="A47" t="str">
        <f>TEXT(task4ForecastsPVandDemand_Run2!C60,"YYYY-MM-DD HH:MM:SS")</f>
        <v>2020-07-03 22:30:00</v>
      </c>
      <c r="B47">
        <f>-task4ForecastsPVandDemand_Run2!G60</f>
        <v>0</v>
      </c>
      <c r="C47">
        <f t="shared" si="0"/>
        <v>4</v>
      </c>
      <c r="D47">
        <v>1</v>
      </c>
      <c r="E47" s="83">
        <f t="shared" si="1"/>
        <v>44267.868055555555</v>
      </c>
      <c r="F47">
        <f>task4ForecastsPVandDemand_Run2!B60</f>
        <v>1</v>
      </c>
      <c r="G47">
        <f>task4ForecastsPVandDemand_Run2!A60</f>
        <v>46</v>
      </c>
      <c r="H47">
        <f>task4ForecastsPVandDemand_Run2!D60</f>
        <v>1.7989712235544042</v>
      </c>
      <c r="I47">
        <f>task4ForecastsPVandDemand_Run2!E60</f>
        <v>1.7989712235544042</v>
      </c>
      <c r="J47">
        <f>task4ForecastsPVandDemand_Run2!F60</f>
        <v>0</v>
      </c>
      <c r="K47">
        <f>task4ForecastsPVandDemand_Run2!G60</f>
        <v>0</v>
      </c>
      <c r="L47">
        <f>task4ForecastsPVandDemand_Run2!H60</f>
        <v>1.5543122344752192E-15</v>
      </c>
      <c r="M47">
        <f>task4ForecastsPVandDemand_Run2!I60</f>
        <v>0</v>
      </c>
      <c r="N47">
        <f>task4ForecastsPVandDemand_Run2!J60</f>
        <v>0</v>
      </c>
      <c r="O47">
        <f>task4ForecastsPVandDemand_Run2!K60</f>
        <v>0</v>
      </c>
      <c r="P47">
        <f>task4ForecastsPVandDemand_Run2!L60</f>
        <v>0</v>
      </c>
      <c r="Q47">
        <f>task4ForecastsPVandDemand_Run2!M60</f>
        <v>0</v>
      </c>
    </row>
    <row r="48" spans="1:17" x14ac:dyDescent="0.3">
      <c r="A48" t="str">
        <f>TEXT(task4ForecastsPVandDemand_Run2!C61,"YYYY-MM-DD HH:MM:SS")</f>
        <v>2020-07-03 23:00:00</v>
      </c>
      <c r="B48">
        <f>-task4ForecastsPVandDemand_Run2!G61</f>
        <v>0</v>
      </c>
      <c r="C48">
        <f t="shared" si="0"/>
        <v>4</v>
      </c>
      <c r="D48">
        <v>1</v>
      </c>
      <c r="E48" s="83">
        <f t="shared" si="1"/>
        <v>44267.868055555555</v>
      </c>
      <c r="F48">
        <f>task4ForecastsPVandDemand_Run2!B61</f>
        <v>1</v>
      </c>
      <c r="G48">
        <f>task4ForecastsPVandDemand_Run2!A61</f>
        <v>47</v>
      </c>
      <c r="H48">
        <f>task4ForecastsPVandDemand_Run2!D61</f>
        <v>1.7052820110856557</v>
      </c>
      <c r="I48">
        <f>task4ForecastsPVandDemand_Run2!E61</f>
        <v>1.7052820110856557</v>
      </c>
      <c r="J48">
        <f>task4ForecastsPVandDemand_Run2!F61</f>
        <v>0</v>
      </c>
      <c r="K48">
        <f>task4ForecastsPVandDemand_Run2!G61</f>
        <v>0</v>
      </c>
      <c r="L48">
        <f>task4ForecastsPVandDemand_Run2!H61</f>
        <v>1.5543122344752192E-15</v>
      </c>
      <c r="M48">
        <f>task4ForecastsPVandDemand_Run2!I61</f>
        <v>0</v>
      </c>
      <c r="N48">
        <f>task4ForecastsPVandDemand_Run2!J61</f>
        <v>0</v>
      </c>
      <c r="O48">
        <f>task4ForecastsPVandDemand_Run2!K61</f>
        <v>0</v>
      </c>
      <c r="P48">
        <f>task4ForecastsPVandDemand_Run2!L61</f>
        <v>0</v>
      </c>
      <c r="Q48">
        <f>task4ForecastsPVandDemand_Run2!M61</f>
        <v>0</v>
      </c>
    </row>
    <row r="49" spans="1:17" x14ac:dyDescent="0.3">
      <c r="A49" t="str">
        <f>TEXT(task4ForecastsPVandDemand_Run2!C62,"YYYY-MM-DD HH:MM:SS")</f>
        <v>2020-07-03 23:30:00</v>
      </c>
      <c r="B49">
        <f>-task4ForecastsPVandDemand_Run2!G62</f>
        <v>0</v>
      </c>
      <c r="C49">
        <f t="shared" si="0"/>
        <v>4</v>
      </c>
      <c r="D49">
        <v>1</v>
      </c>
      <c r="E49" s="83">
        <f t="shared" si="1"/>
        <v>44267.868055555555</v>
      </c>
      <c r="F49">
        <f>task4ForecastsPVandDemand_Run2!B62</f>
        <v>1</v>
      </c>
      <c r="G49">
        <f>task4ForecastsPVandDemand_Run2!A62</f>
        <v>48</v>
      </c>
      <c r="H49">
        <f>task4ForecastsPVandDemand_Run2!D62</f>
        <v>1.602128674999749</v>
      </c>
      <c r="I49">
        <f>task4ForecastsPVandDemand_Run2!E62</f>
        <v>1.602128674999749</v>
      </c>
      <c r="J49">
        <f>task4ForecastsPVandDemand_Run2!F62</f>
        <v>0</v>
      </c>
      <c r="K49">
        <f>task4ForecastsPVandDemand_Run2!G62</f>
        <v>0</v>
      </c>
      <c r="L49">
        <f>task4ForecastsPVandDemand_Run2!H62</f>
        <v>1.5543122344752192E-15</v>
      </c>
      <c r="M49">
        <f>task4ForecastsPVandDemand_Run2!I62</f>
        <v>0</v>
      </c>
      <c r="N49">
        <f>task4ForecastsPVandDemand_Run2!J62</f>
        <v>0</v>
      </c>
      <c r="O49">
        <f>task4ForecastsPVandDemand_Run2!K62</f>
        <v>0</v>
      </c>
      <c r="P49">
        <f>task4ForecastsPVandDemand_Run2!L62</f>
        <v>0</v>
      </c>
      <c r="Q49">
        <f>task4ForecastsPVandDemand_Run2!M62</f>
        <v>0</v>
      </c>
    </row>
    <row r="50" spans="1:17" x14ac:dyDescent="0.3">
      <c r="A50" t="str">
        <f>TEXT(task4ForecastsPVandDemand_Run2!C63,"YYYY-MM-DD HH:MM:SS")</f>
        <v>2020-07-04 00:00:00</v>
      </c>
      <c r="B50">
        <f>-task4ForecastsPVandDemand_Run2!G63</f>
        <v>0</v>
      </c>
      <c r="C50">
        <f t="shared" si="0"/>
        <v>4</v>
      </c>
      <c r="D50">
        <v>1</v>
      </c>
      <c r="E50" s="83">
        <f t="shared" si="1"/>
        <v>44267.868055555555</v>
      </c>
      <c r="F50">
        <f>task4ForecastsPVandDemand_Run2!B63</f>
        <v>2</v>
      </c>
      <c r="G50">
        <f>task4ForecastsPVandDemand_Run2!A63</f>
        <v>1</v>
      </c>
      <c r="H50">
        <f>task4ForecastsPVandDemand_Run2!D63</f>
        <v>1.6038174417873345</v>
      </c>
      <c r="I50">
        <f>task4ForecastsPVandDemand_Run2!E63</f>
        <v>1.6038174417873345</v>
      </c>
      <c r="J50">
        <f>task4ForecastsPVandDemand_Run2!F63</f>
        <v>0</v>
      </c>
      <c r="K50">
        <f>task4ForecastsPVandDemand_Run2!G63</f>
        <v>0</v>
      </c>
      <c r="L50">
        <f>task4ForecastsPVandDemand_Run2!H63</f>
        <v>1.5543122344752192E-15</v>
      </c>
      <c r="M50">
        <f>task4ForecastsPVandDemand_Run2!I63</f>
        <v>0</v>
      </c>
      <c r="N50">
        <f>task4ForecastsPVandDemand_Run2!J63</f>
        <v>0</v>
      </c>
      <c r="O50">
        <f>task4ForecastsPVandDemand_Run2!K63</f>
        <v>0</v>
      </c>
      <c r="P50">
        <f>task4ForecastsPVandDemand_Run2!L63</f>
        <v>0</v>
      </c>
      <c r="Q50">
        <f>task4ForecastsPVandDemand_Run2!M63</f>
        <v>0</v>
      </c>
    </row>
    <row r="51" spans="1:17" x14ac:dyDescent="0.3">
      <c r="A51" t="str">
        <f>TEXT(task4ForecastsPVandDemand_Run2!C64,"YYYY-MM-DD HH:MM:SS")</f>
        <v>2020-07-04 00:30:00</v>
      </c>
      <c r="B51">
        <f>-task4ForecastsPVandDemand_Run2!G64</f>
        <v>0</v>
      </c>
      <c r="C51">
        <f t="shared" si="0"/>
        <v>4</v>
      </c>
      <c r="D51">
        <v>1</v>
      </c>
      <c r="E51" s="83">
        <f t="shared" si="1"/>
        <v>44267.868055555555</v>
      </c>
      <c r="F51">
        <f>task4ForecastsPVandDemand_Run2!B64</f>
        <v>2</v>
      </c>
      <c r="G51">
        <f>task4ForecastsPVandDemand_Run2!A64</f>
        <v>2</v>
      </c>
      <c r="H51">
        <f>task4ForecastsPVandDemand_Run2!D64</f>
        <v>1.5379011348683542</v>
      </c>
      <c r="I51">
        <f>task4ForecastsPVandDemand_Run2!E64</f>
        <v>1.5379011348683542</v>
      </c>
      <c r="J51">
        <f>task4ForecastsPVandDemand_Run2!F64</f>
        <v>0</v>
      </c>
      <c r="K51">
        <f>task4ForecastsPVandDemand_Run2!G64</f>
        <v>0</v>
      </c>
      <c r="L51">
        <f>task4ForecastsPVandDemand_Run2!H64</f>
        <v>1.5543122344752192E-15</v>
      </c>
      <c r="M51">
        <f>task4ForecastsPVandDemand_Run2!I64</f>
        <v>0</v>
      </c>
      <c r="N51">
        <f>task4ForecastsPVandDemand_Run2!J64</f>
        <v>0</v>
      </c>
      <c r="O51">
        <f>task4ForecastsPVandDemand_Run2!K64</f>
        <v>0</v>
      </c>
      <c r="P51">
        <f>task4ForecastsPVandDemand_Run2!L64</f>
        <v>0</v>
      </c>
      <c r="Q51">
        <f>task4ForecastsPVandDemand_Run2!M64</f>
        <v>0</v>
      </c>
    </row>
    <row r="52" spans="1:17" x14ac:dyDescent="0.3">
      <c r="A52" t="str">
        <f>TEXT(task4ForecastsPVandDemand_Run2!C65,"YYYY-MM-DD HH:MM:SS")</f>
        <v>2020-07-04 01:00:00</v>
      </c>
      <c r="B52">
        <f>-task4ForecastsPVandDemand_Run2!G65</f>
        <v>0</v>
      </c>
      <c r="C52">
        <f t="shared" si="0"/>
        <v>4</v>
      </c>
      <c r="D52">
        <v>1</v>
      </c>
      <c r="E52" s="83">
        <f t="shared" si="1"/>
        <v>44267.868055555555</v>
      </c>
      <c r="F52">
        <f>task4ForecastsPVandDemand_Run2!B65</f>
        <v>2</v>
      </c>
      <c r="G52">
        <f>task4ForecastsPVandDemand_Run2!A65</f>
        <v>3</v>
      </c>
      <c r="H52">
        <f>task4ForecastsPVandDemand_Run2!D65</f>
        <v>1.4687402063542381</v>
      </c>
      <c r="I52">
        <f>task4ForecastsPVandDemand_Run2!E65</f>
        <v>1.4687402063542381</v>
      </c>
      <c r="J52">
        <f>task4ForecastsPVandDemand_Run2!F65</f>
        <v>0</v>
      </c>
      <c r="K52">
        <f>task4ForecastsPVandDemand_Run2!G65</f>
        <v>0</v>
      </c>
      <c r="L52">
        <f>task4ForecastsPVandDemand_Run2!H65</f>
        <v>1.5543122344752192E-15</v>
      </c>
      <c r="M52">
        <f>task4ForecastsPVandDemand_Run2!I65</f>
        <v>0</v>
      </c>
      <c r="N52">
        <f>task4ForecastsPVandDemand_Run2!J65</f>
        <v>0</v>
      </c>
      <c r="O52">
        <f>task4ForecastsPVandDemand_Run2!K65</f>
        <v>0</v>
      </c>
      <c r="P52">
        <f>task4ForecastsPVandDemand_Run2!L65</f>
        <v>0</v>
      </c>
      <c r="Q52">
        <f>task4ForecastsPVandDemand_Run2!M65</f>
        <v>0</v>
      </c>
    </row>
    <row r="53" spans="1:17" x14ac:dyDescent="0.3">
      <c r="A53" t="str">
        <f>TEXT(task4ForecastsPVandDemand_Run2!C66,"YYYY-MM-DD HH:MM:SS")</f>
        <v>2020-07-04 01:30:00</v>
      </c>
      <c r="B53">
        <f>-task4ForecastsPVandDemand_Run2!G66</f>
        <v>0</v>
      </c>
      <c r="C53">
        <f t="shared" si="0"/>
        <v>4</v>
      </c>
      <c r="D53">
        <v>1</v>
      </c>
      <c r="E53" s="83">
        <f t="shared" si="1"/>
        <v>44267.868055555555</v>
      </c>
      <c r="F53">
        <f>task4ForecastsPVandDemand_Run2!B66</f>
        <v>2</v>
      </c>
      <c r="G53">
        <f>task4ForecastsPVandDemand_Run2!A66</f>
        <v>4</v>
      </c>
      <c r="H53">
        <f>task4ForecastsPVandDemand_Run2!D66</f>
        <v>1.4155160382360932</v>
      </c>
      <c r="I53">
        <f>task4ForecastsPVandDemand_Run2!E66</f>
        <v>1.4155160382360932</v>
      </c>
      <c r="J53">
        <f>task4ForecastsPVandDemand_Run2!F66</f>
        <v>0</v>
      </c>
      <c r="K53">
        <f>task4ForecastsPVandDemand_Run2!G66</f>
        <v>0</v>
      </c>
      <c r="L53">
        <f>task4ForecastsPVandDemand_Run2!H66</f>
        <v>1.5543122344752192E-15</v>
      </c>
      <c r="M53">
        <f>task4ForecastsPVandDemand_Run2!I66</f>
        <v>0</v>
      </c>
      <c r="N53">
        <f>task4ForecastsPVandDemand_Run2!J66</f>
        <v>0</v>
      </c>
      <c r="O53">
        <f>task4ForecastsPVandDemand_Run2!K66</f>
        <v>0</v>
      </c>
      <c r="P53">
        <f>task4ForecastsPVandDemand_Run2!L66</f>
        <v>0</v>
      </c>
      <c r="Q53">
        <f>task4ForecastsPVandDemand_Run2!M66</f>
        <v>0</v>
      </c>
    </row>
    <row r="54" spans="1:17" x14ac:dyDescent="0.3">
      <c r="A54" t="str">
        <f>TEXT(task4ForecastsPVandDemand_Run2!C67,"YYYY-MM-DD HH:MM:SS")</f>
        <v>2020-07-04 02:00:00</v>
      </c>
      <c r="B54">
        <f>-task4ForecastsPVandDemand_Run2!G67</f>
        <v>0</v>
      </c>
      <c r="C54">
        <f t="shared" si="0"/>
        <v>4</v>
      </c>
      <c r="D54">
        <v>1</v>
      </c>
      <c r="E54" s="83">
        <f t="shared" si="1"/>
        <v>44267.868055555555</v>
      </c>
      <c r="F54">
        <f>task4ForecastsPVandDemand_Run2!B67</f>
        <v>2</v>
      </c>
      <c r="G54">
        <f>task4ForecastsPVandDemand_Run2!A67</f>
        <v>5</v>
      </c>
      <c r="H54">
        <f>task4ForecastsPVandDemand_Run2!D67</f>
        <v>1.4047308221657151</v>
      </c>
      <c r="I54">
        <f>task4ForecastsPVandDemand_Run2!E67</f>
        <v>1.4047308221657151</v>
      </c>
      <c r="J54">
        <f>task4ForecastsPVandDemand_Run2!F67</f>
        <v>0</v>
      </c>
      <c r="K54">
        <f>task4ForecastsPVandDemand_Run2!G67</f>
        <v>0</v>
      </c>
      <c r="L54">
        <f>task4ForecastsPVandDemand_Run2!H67</f>
        <v>1.5543122344752192E-15</v>
      </c>
      <c r="M54">
        <f>task4ForecastsPVandDemand_Run2!I67</f>
        <v>0</v>
      </c>
      <c r="N54">
        <f>task4ForecastsPVandDemand_Run2!J67</f>
        <v>0</v>
      </c>
      <c r="O54">
        <f>task4ForecastsPVandDemand_Run2!K67</f>
        <v>0</v>
      </c>
      <c r="P54">
        <f>task4ForecastsPVandDemand_Run2!L67</f>
        <v>0</v>
      </c>
      <c r="Q54">
        <f>task4ForecastsPVandDemand_Run2!M67</f>
        <v>0</v>
      </c>
    </row>
    <row r="55" spans="1:17" x14ac:dyDescent="0.3">
      <c r="A55" t="str">
        <f>TEXT(task4ForecastsPVandDemand_Run2!C68,"YYYY-MM-DD HH:MM:SS")</f>
        <v>2020-07-04 02:30:00</v>
      </c>
      <c r="B55">
        <f>-task4ForecastsPVandDemand_Run2!G68</f>
        <v>0</v>
      </c>
      <c r="C55">
        <f t="shared" si="0"/>
        <v>4</v>
      </c>
      <c r="D55">
        <v>1</v>
      </c>
      <c r="E55" s="83">
        <f t="shared" si="1"/>
        <v>44267.868055555555</v>
      </c>
      <c r="F55">
        <f>task4ForecastsPVandDemand_Run2!B68</f>
        <v>2</v>
      </c>
      <c r="G55">
        <f>task4ForecastsPVandDemand_Run2!A68</f>
        <v>6</v>
      </c>
      <c r="H55">
        <f>task4ForecastsPVandDemand_Run2!D68</f>
        <v>1.3738640648926772</v>
      </c>
      <c r="I55">
        <f>task4ForecastsPVandDemand_Run2!E68</f>
        <v>1.3738640648926772</v>
      </c>
      <c r="J55">
        <f>task4ForecastsPVandDemand_Run2!F68</f>
        <v>0</v>
      </c>
      <c r="K55">
        <f>task4ForecastsPVandDemand_Run2!G68</f>
        <v>0</v>
      </c>
      <c r="L55">
        <f>task4ForecastsPVandDemand_Run2!H68</f>
        <v>1.5543122344752192E-15</v>
      </c>
      <c r="M55">
        <f>task4ForecastsPVandDemand_Run2!I68</f>
        <v>0</v>
      </c>
      <c r="N55">
        <f>task4ForecastsPVandDemand_Run2!J68</f>
        <v>0</v>
      </c>
      <c r="O55">
        <f>task4ForecastsPVandDemand_Run2!K68</f>
        <v>0</v>
      </c>
      <c r="P55">
        <f>task4ForecastsPVandDemand_Run2!L68</f>
        <v>0</v>
      </c>
      <c r="Q55">
        <f>task4ForecastsPVandDemand_Run2!M68</f>
        <v>0</v>
      </c>
    </row>
    <row r="56" spans="1:17" x14ac:dyDescent="0.3">
      <c r="A56" t="str">
        <f>TEXT(task4ForecastsPVandDemand_Run2!C69,"YYYY-MM-DD HH:MM:SS")</f>
        <v>2020-07-04 03:00:00</v>
      </c>
      <c r="B56">
        <f>-task4ForecastsPVandDemand_Run2!G69</f>
        <v>0</v>
      </c>
      <c r="C56">
        <f t="shared" si="0"/>
        <v>4</v>
      </c>
      <c r="D56">
        <v>1</v>
      </c>
      <c r="E56" s="83">
        <f t="shared" si="1"/>
        <v>44267.868055555555</v>
      </c>
      <c r="F56">
        <f>task4ForecastsPVandDemand_Run2!B69</f>
        <v>2</v>
      </c>
      <c r="G56">
        <f>task4ForecastsPVandDemand_Run2!A69</f>
        <v>7</v>
      </c>
      <c r="H56">
        <f>task4ForecastsPVandDemand_Run2!D69</f>
        <v>1.374151689305303</v>
      </c>
      <c r="I56">
        <f>task4ForecastsPVandDemand_Run2!E69</f>
        <v>1.374151689305303</v>
      </c>
      <c r="J56">
        <f>task4ForecastsPVandDemand_Run2!F69</f>
        <v>0</v>
      </c>
      <c r="K56">
        <f>task4ForecastsPVandDemand_Run2!G69</f>
        <v>0</v>
      </c>
      <c r="L56">
        <f>task4ForecastsPVandDemand_Run2!H69</f>
        <v>1.5543122344752192E-15</v>
      </c>
      <c r="M56">
        <f>task4ForecastsPVandDemand_Run2!I69</f>
        <v>0</v>
      </c>
      <c r="N56">
        <f>task4ForecastsPVandDemand_Run2!J69</f>
        <v>0</v>
      </c>
      <c r="O56">
        <f>task4ForecastsPVandDemand_Run2!K69</f>
        <v>0</v>
      </c>
      <c r="P56">
        <f>task4ForecastsPVandDemand_Run2!L69</f>
        <v>0</v>
      </c>
      <c r="Q56">
        <f>task4ForecastsPVandDemand_Run2!M69</f>
        <v>0</v>
      </c>
    </row>
    <row r="57" spans="1:17" x14ac:dyDescent="0.3">
      <c r="A57" t="str">
        <f>TEXT(task4ForecastsPVandDemand_Run2!C70,"YYYY-MM-DD HH:MM:SS")</f>
        <v>2020-07-04 03:30:00</v>
      </c>
      <c r="B57">
        <f>-task4ForecastsPVandDemand_Run2!G70</f>
        <v>0</v>
      </c>
      <c r="C57">
        <f t="shared" si="0"/>
        <v>4</v>
      </c>
      <c r="D57">
        <v>1</v>
      </c>
      <c r="E57" s="83">
        <f t="shared" si="1"/>
        <v>44267.868055555555</v>
      </c>
      <c r="F57">
        <f>task4ForecastsPVandDemand_Run2!B70</f>
        <v>2</v>
      </c>
      <c r="G57">
        <f>task4ForecastsPVandDemand_Run2!A70</f>
        <v>8</v>
      </c>
      <c r="H57">
        <f>task4ForecastsPVandDemand_Run2!D70</f>
        <v>1.3574081026609348</v>
      </c>
      <c r="I57">
        <f>task4ForecastsPVandDemand_Run2!E70</f>
        <v>1.3574081026609348</v>
      </c>
      <c r="J57">
        <f>task4ForecastsPVandDemand_Run2!F70</f>
        <v>0</v>
      </c>
      <c r="K57">
        <f>task4ForecastsPVandDemand_Run2!G70</f>
        <v>0</v>
      </c>
      <c r="L57">
        <f>task4ForecastsPVandDemand_Run2!H70</f>
        <v>1.5543122344752192E-15</v>
      </c>
      <c r="M57">
        <f>task4ForecastsPVandDemand_Run2!I70</f>
        <v>0</v>
      </c>
      <c r="N57">
        <f>task4ForecastsPVandDemand_Run2!J70</f>
        <v>0</v>
      </c>
      <c r="O57">
        <f>task4ForecastsPVandDemand_Run2!K70</f>
        <v>0</v>
      </c>
      <c r="P57">
        <f>task4ForecastsPVandDemand_Run2!L70</f>
        <v>0</v>
      </c>
      <c r="Q57">
        <f>task4ForecastsPVandDemand_Run2!M70</f>
        <v>0</v>
      </c>
    </row>
    <row r="58" spans="1:17" x14ac:dyDescent="0.3">
      <c r="A58" t="str">
        <f>TEXT(task4ForecastsPVandDemand_Run2!C71,"YYYY-MM-DD HH:MM:SS")</f>
        <v>2020-07-04 04:00:00</v>
      </c>
      <c r="B58">
        <f>-task4ForecastsPVandDemand_Run2!G71</f>
        <v>0</v>
      </c>
      <c r="C58">
        <f t="shared" si="0"/>
        <v>4</v>
      </c>
      <c r="D58">
        <v>1</v>
      </c>
      <c r="E58" s="83">
        <f t="shared" si="1"/>
        <v>44267.868055555555</v>
      </c>
      <c r="F58">
        <f>task4ForecastsPVandDemand_Run2!B71</f>
        <v>2</v>
      </c>
      <c r="G58">
        <f>task4ForecastsPVandDemand_Run2!A71</f>
        <v>9</v>
      </c>
      <c r="H58">
        <f>task4ForecastsPVandDemand_Run2!D71</f>
        <v>1.3796475222873315</v>
      </c>
      <c r="I58">
        <f>task4ForecastsPVandDemand_Run2!E71</f>
        <v>1.3796475222873315</v>
      </c>
      <c r="J58">
        <f>task4ForecastsPVandDemand_Run2!F71</f>
        <v>0</v>
      </c>
      <c r="K58">
        <f>task4ForecastsPVandDemand_Run2!G71</f>
        <v>0</v>
      </c>
      <c r="L58">
        <f>task4ForecastsPVandDemand_Run2!H71</f>
        <v>1.5543122344752192E-15</v>
      </c>
      <c r="M58">
        <f>task4ForecastsPVandDemand_Run2!I71</f>
        <v>0</v>
      </c>
      <c r="N58">
        <f>task4ForecastsPVandDemand_Run2!J71</f>
        <v>0</v>
      </c>
      <c r="O58">
        <f>task4ForecastsPVandDemand_Run2!K71</f>
        <v>0</v>
      </c>
      <c r="P58">
        <f>task4ForecastsPVandDemand_Run2!L71</f>
        <v>0</v>
      </c>
      <c r="Q58">
        <f>task4ForecastsPVandDemand_Run2!M71</f>
        <v>0</v>
      </c>
    </row>
    <row r="59" spans="1:17" x14ac:dyDescent="0.3">
      <c r="A59" t="str">
        <f>TEXT(task4ForecastsPVandDemand_Run2!C72,"YYYY-MM-DD HH:MM:SS")</f>
        <v>2020-07-04 04:30:00</v>
      </c>
      <c r="B59">
        <f>-task4ForecastsPVandDemand_Run2!G72</f>
        <v>0</v>
      </c>
      <c r="C59">
        <f t="shared" si="0"/>
        <v>4</v>
      </c>
      <c r="D59">
        <v>1</v>
      </c>
      <c r="E59" s="83">
        <f t="shared" si="1"/>
        <v>44267.868055555555</v>
      </c>
      <c r="F59">
        <f>task4ForecastsPVandDemand_Run2!B72</f>
        <v>2</v>
      </c>
      <c r="G59">
        <f>task4ForecastsPVandDemand_Run2!A72</f>
        <v>10</v>
      </c>
      <c r="H59">
        <f>task4ForecastsPVandDemand_Run2!D72</f>
        <v>1.4628066490691074</v>
      </c>
      <c r="I59">
        <f>task4ForecastsPVandDemand_Run2!E72</f>
        <v>1.4628066490691074</v>
      </c>
      <c r="J59">
        <f>task4ForecastsPVandDemand_Run2!F72</f>
        <v>0</v>
      </c>
      <c r="K59">
        <f>task4ForecastsPVandDemand_Run2!G72</f>
        <v>0</v>
      </c>
      <c r="L59">
        <f>task4ForecastsPVandDemand_Run2!H72</f>
        <v>1.5543122344752192E-15</v>
      </c>
      <c r="M59">
        <f>task4ForecastsPVandDemand_Run2!I72</f>
        <v>0</v>
      </c>
      <c r="N59">
        <f>task4ForecastsPVandDemand_Run2!J72</f>
        <v>0</v>
      </c>
      <c r="O59">
        <f>task4ForecastsPVandDemand_Run2!K72</f>
        <v>0</v>
      </c>
      <c r="P59">
        <f>task4ForecastsPVandDemand_Run2!L72</f>
        <v>0</v>
      </c>
      <c r="Q59">
        <f>task4ForecastsPVandDemand_Run2!M72</f>
        <v>0</v>
      </c>
    </row>
    <row r="60" spans="1:17" x14ac:dyDescent="0.3">
      <c r="A60" t="str">
        <f>TEXT(task4ForecastsPVandDemand_Run2!C73,"YYYY-MM-DD HH:MM:SS")</f>
        <v>2020-07-04 05:00:00</v>
      </c>
      <c r="B60">
        <f>-task4ForecastsPVandDemand_Run2!G73</f>
        <v>0</v>
      </c>
      <c r="C60">
        <f t="shared" si="0"/>
        <v>4</v>
      </c>
      <c r="D60">
        <v>1</v>
      </c>
      <c r="E60" s="83">
        <f t="shared" si="1"/>
        <v>44267.868055555555</v>
      </c>
      <c r="F60">
        <f>task4ForecastsPVandDemand_Run2!B73</f>
        <v>2</v>
      </c>
      <c r="G60">
        <f>task4ForecastsPVandDemand_Run2!A73</f>
        <v>11</v>
      </c>
      <c r="H60">
        <f>task4ForecastsPVandDemand_Run2!D73</f>
        <v>1.6244230030260325</v>
      </c>
      <c r="I60">
        <f>task4ForecastsPVandDemand_Run2!E73</f>
        <v>1.6244230030260325</v>
      </c>
      <c r="J60">
        <f>task4ForecastsPVandDemand_Run2!F73</f>
        <v>4.5643473637832277E-2</v>
      </c>
      <c r="K60">
        <f>task4ForecastsPVandDemand_Run2!G73</f>
        <v>0</v>
      </c>
      <c r="L60">
        <f>task4ForecastsPVandDemand_Run2!H73</f>
        <v>1.5543122344752192E-15</v>
      </c>
      <c r="M60">
        <f>task4ForecastsPVandDemand_Run2!I73</f>
        <v>0</v>
      </c>
      <c r="N60">
        <f>task4ForecastsPVandDemand_Run2!J73</f>
        <v>0</v>
      </c>
      <c r="O60">
        <f>task4ForecastsPVandDemand_Run2!K73</f>
        <v>0</v>
      </c>
      <c r="P60">
        <f>task4ForecastsPVandDemand_Run2!L73</f>
        <v>0</v>
      </c>
      <c r="Q60">
        <f>task4ForecastsPVandDemand_Run2!M73</f>
        <v>0</v>
      </c>
    </row>
    <row r="61" spans="1:17" x14ac:dyDescent="0.3">
      <c r="A61" t="str">
        <f>TEXT(task4ForecastsPVandDemand_Run2!C74,"YYYY-MM-DD HH:MM:SS")</f>
        <v>2020-07-04 05:30:00</v>
      </c>
      <c r="B61">
        <f>-task4ForecastsPVandDemand_Run2!G74</f>
        <v>0</v>
      </c>
      <c r="C61">
        <f t="shared" si="0"/>
        <v>4</v>
      </c>
      <c r="D61">
        <v>1</v>
      </c>
      <c r="E61" s="83">
        <f t="shared" si="1"/>
        <v>44267.868055555555</v>
      </c>
      <c r="F61">
        <f>task4ForecastsPVandDemand_Run2!B74</f>
        <v>2</v>
      </c>
      <c r="G61">
        <f>task4ForecastsPVandDemand_Run2!A74</f>
        <v>12</v>
      </c>
      <c r="H61">
        <f>task4ForecastsPVandDemand_Run2!D74</f>
        <v>1.7321107494174601</v>
      </c>
      <c r="I61">
        <f>task4ForecastsPVandDemand_Run2!E74</f>
        <v>1.7321107494174601</v>
      </c>
      <c r="J61">
        <f>task4ForecastsPVandDemand_Run2!F74</f>
        <v>4.5643473637832277E-2</v>
      </c>
      <c r="K61">
        <f>task4ForecastsPVandDemand_Run2!G74</f>
        <v>0</v>
      </c>
      <c r="L61">
        <f>task4ForecastsPVandDemand_Run2!H74</f>
        <v>1.5543122344752192E-15</v>
      </c>
      <c r="M61">
        <f>task4ForecastsPVandDemand_Run2!I74</f>
        <v>0</v>
      </c>
      <c r="N61">
        <f>task4ForecastsPVandDemand_Run2!J74</f>
        <v>0</v>
      </c>
      <c r="O61">
        <f>task4ForecastsPVandDemand_Run2!K74</f>
        <v>0</v>
      </c>
      <c r="P61">
        <f>task4ForecastsPVandDemand_Run2!L74</f>
        <v>0</v>
      </c>
      <c r="Q61">
        <f>task4ForecastsPVandDemand_Run2!M74</f>
        <v>0</v>
      </c>
    </row>
    <row r="62" spans="1:17" x14ac:dyDescent="0.3">
      <c r="A62" t="str">
        <f>TEXT(task4ForecastsPVandDemand_Run2!C75,"YYYY-MM-DD HH:MM:SS")</f>
        <v>2020-07-04 06:00:00</v>
      </c>
      <c r="B62">
        <f>-task4ForecastsPVandDemand_Run2!G75</f>
        <v>-9.807699922676183E-2</v>
      </c>
      <c r="C62">
        <f t="shared" si="0"/>
        <v>4</v>
      </c>
      <c r="D62">
        <v>1</v>
      </c>
      <c r="E62" s="83">
        <f t="shared" si="1"/>
        <v>44267.868055555555</v>
      </c>
      <c r="F62">
        <f>task4ForecastsPVandDemand_Run2!B75</f>
        <v>2</v>
      </c>
      <c r="G62">
        <f>task4ForecastsPVandDemand_Run2!A75</f>
        <v>13</v>
      </c>
      <c r="H62">
        <f>task4ForecastsPVandDemand_Run2!D75</f>
        <v>2.0019839552460512</v>
      </c>
      <c r="I62">
        <f>task4ForecastsPVandDemand_Run2!E75</f>
        <v>2.1000609544728128</v>
      </c>
      <c r="J62">
        <f>task4ForecastsPVandDemand_Run2!F75</f>
        <v>0.20432708172242048</v>
      </c>
      <c r="K62">
        <f>task4ForecastsPVandDemand_Run2!G75</f>
        <v>9.807699922676183E-2</v>
      </c>
      <c r="L62">
        <f>task4ForecastsPVandDemand_Run2!H75</f>
        <v>4.9038499613382469E-2</v>
      </c>
      <c r="M62">
        <f>task4ForecastsPVandDemand_Run2!I75</f>
        <v>0</v>
      </c>
      <c r="N62">
        <f>task4ForecastsPVandDemand_Run2!J75</f>
        <v>-9.807699922676183E-2</v>
      </c>
      <c r="O62">
        <f>task4ForecastsPVandDemand_Run2!K75</f>
        <v>0</v>
      </c>
      <c r="P62">
        <f>task4ForecastsPVandDemand_Run2!L75</f>
        <v>-9.807699922676183E-2</v>
      </c>
      <c r="Q62">
        <f>task4ForecastsPVandDemand_Run2!M75</f>
        <v>0</v>
      </c>
    </row>
    <row r="63" spans="1:17" x14ac:dyDescent="0.3">
      <c r="A63" t="str">
        <f>TEXT(task4ForecastsPVandDemand_Run2!C76,"YYYY-MM-DD HH:MM:SS")</f>
        <v>2020-07-04 06:30:00</v>
      </c>
      <c r="B63">
        <f>-task4ForecastsPVandDemand_Run2!G76</f>
        <v>-0.21164918982045366</v>
      </c>
      <c r="C63">
        <f t="shared" si="0"/>
        <v>4</v>
      </c>
      <c r="D63">
        <v>1</v>
      </c>
      <c r="E63" s="83">
        <f t="shared" si="1"/>
        <v>44267.868055555555</v>
      </c>
      <c r="F63">
        <f>task4ForecastsPVandDemand_Run2!B76</f>
        <v>2</v>
      </c>
      <c r="G63">
        <f>task4ForecastsPVandDemand_Run2!A76</f>
        <v>14</v>
      </c>
      <c r="H63">
        <f>task4ForecastsPVandDemand_Run2!D76</f>
        <v>2.2326374488020599</v>
      </c>
      <c r="I63">
        <f>task4ForecastsPVandDemand_Run2!E76</f>
        <v>2.4442866386225135</v>
      </c>
      <c r="J63">
        <f>task4ForecastsPVandDemand_Run2!F76</f>
        <v>0.44093581212594513</v>
      </c>
      <c r="K63">
        <f>task4ForecastsPVandDemand_Run2!G76</f>
        <v>0.21164918982045366</v>
      </c>
      <c r="L63">
        <f>task4ForecastsPVandDemand_Run2!H76</f>
        <v>0.1548630945236093</v>
      </c>
      <c r="M63">
        <f>task4ForecastsPVandDemand_Run2!I76</f>
        <v>0</v>
      </c>
      <c r="N63">
        <f>task4ForecastsPVandDemand_Run2!J76</f>
        <v>-0.21164918982045366</v>
      </c>
      <c r="O63">
        <f>task4ForecastsPVandDemand_Run2!K76</f>
        <v>0</v>
      </c>
      <c r="P63">
        <f>task4ForecastsPVandDemand_Run2!L76</f>
        <v>-0.21164918982045366</v>
      </c>
      <c r="Q63">
        <f>task4ForecastsPVandDemand_Run2!M76</f>
        <v>0</v>
      </c>
    </row>
    <row r="64" spans="1:17" x14ac:dyDescent="0.3">
      <c r="A64" t="str">
        <f>TEXT(task4ForecastsPVandDemand_Run2!C77,"YYYY-MM-DD HH:MM:SS")</f>
        <v>2020-07-04 07:00:00</v>
      </c>
      <c r="B64">
        <f>-task4ForecastsPVandDemand_Run2!G77</f>
        <v>-0.25804669445616368</v>
      </c>
      <c r="C64">
        <f t="shared" si="0"/>
        <v>4</v>
      </c>
      <c r="D64">
        <v>1</v>
      </c>
      <c r="E64" s="83">
        <f t="shared" si="1"/>
        <v>44267.868055555555</v>
      </c>
      <c r="F64">
        <f>task4ForecastsPVandDemand_Run2!B77</f>
        <v>2</v>
      </c>
      <c r="G64">
        <f>task4ForecastsPVandDemand_Run2!A77</f>
        <v>15</v>
      </c>
      <c r="H64">
        <f>task4ForecastsPVandDemand_Run2!D77</f>
        <v>2.5410335601040552</v>
      </c>
      <c r="I64">
        <f>task4ForecastsPVandDemand_Run2!E77</f>
        <v>2.7990802545602191</v>
      </c>
      <c r="J64">
        <f>task4ForecastsPVandDemand_Run2!F77</f>
        <v>0.53759728011700769</v>
      </c>
      <c r="K64">
        <f>task4ForecastsPVandDemand_Run2!G77</f>
        <v>0.25804669445616368</v>
      </c>
      <c r="L64">
        <f>task4ForecastsPVandDemand_Run2!H77</f>
        <v>0.28388644175169114</v>
      </c>
      <c r="M64">
        <f>task4ForecastsPVandDemand_Run2!I77</f>
        <v>0</v>
      </c>
      <c r="N64">
        <f>task4ForecastsPVandDemand_Run2!J77</f>
        <v>-0.25804669445616368</v>
      </c>
      <c r="O64">
        <f>task4ForecastsPVandDemand_Run2!K77</f>
        <v>0</v>
      </c>
      <c r="P64">
        <f>task4ForecastsPVandDemand_Run2!L77</f>
        <v>-0.25804669445616368</v>
      </c>
      <c r="Q64">
        <f>task4ForecastsPVandDemand_Run2!M77</f>
        <v>0</v>
      </c>
    </row>
    <row r="65" spans="1:17" x14ac:dyDescent="0.3">
      <c r="A65" t="str">
        <f>TEXT(task4ForecastsPVandDemand_Run2!C78,"YYYY-MM-DD HH:MM:SS")</f>
        <v>2020-07-04 07:30:00</v>
      </c>
      <c r="B65">
        <f>-task4ForecastsPVandDemand_Run2!G78</f>
        <v>-0.32205493310275868</v>
      </c>
      <c r="C65">
        <f t="shared" si="0"/>
        <v>4</v>
      </c>
      <c r="D65">
        <v>1</v>
      </c>
      <c r="E65" s="83">
        <f t="shared" si="1"/>
        <v>44267.868055555555</v>
      </c>
      <c r="F65">
        <f>task4ForecastsPVandDemand_Run2!B78</f>
        <v>2</v>
      </c>
      <c r="G65">
        <f>task4ForecastsPVandDemand_Run2!A78</f>
        <v>16</v>
      </c>
      <c r="H65">
        <f>task4ForecastsPVandDemand_Run2!D78</f>
        <v>2.6190918358313802</v>
      </c>
      <c r="I65">
        <f>task4ForecastsPVandDemand_Run2!E78</f>
        <v>2.9411467689341388</v>
      </c>
      <c r="J65">
        <f>task4ForecastsPVandDemand_Run2!F78</f>
        <v>0.67094777729741395</v>
      </c>
      <c r="K65">
        <f>task4ForecastsPVandDemand_Run2!G78</f>
        <v>0.32205493310275868</v>
      </c>
      <c r="L65">
        <f>task4ForecastsPVandDemand_Run2!H78</f>
        <v>0.44491390830307048</v>
      </c>
      <c r="M65">
        <f>task4ForecastsPVandDemand_Run2!I78</f>
        <v>0</v>
      </c>
      <c r="N65">
        <f>task4ForecastsPVandDemand_Run2!J78</f>
        <v>-0.32205493310275868</v>
      </c>
      <c r="O65">
        <f>task4ForecastsPVandDemand_Run2!K78</f>
        <v>0</v>
      </c>
      <c r="P65">
        <f>task4ForecastsPVandDemand_Run2!L78</f>
        <v>-0.32205493310275868</v>
      </c>
      <c r="Q65">
        <f>task4ForecastsPVandDemand_Run2!M78</f>
        <v>0</v>
      </c>
    </row>
    <row r="66" spans="1:17" x14ac:dyDescent="0.3">
      <c r="A66" t="str">
        <f>TEXT(task4ForecastsPVandDemand_Run2!C79,"YYYY-MM-DD HH:MM:SS")</f>
        <v>2020-07-04 08:00:00</v>
      </c>
      <c r="B66">
        <f>-task4ForecastsPVandDemand_Run2!G79</f>
        <v>-0.37704095442741808</v>
      </c>
      <c r="C66">
        <f t="shared" si="0"/>
        <v>4</v>
      </c>
      <c r="D66">
        <v>1</v>
      </c>
      <c r="E66" s="83">
        <f t="shared" si="1"/>
        <v>44267.868055555555</v>
      </c>
      <c r="F66">
        <f>task4ForecastsPVandDemand_Run2!B79</f>
        <v>2</v>
      </c>
      <c r="G66">
        <f>task4ForecastsPVandDemand_Run2!A79</f>
        <v>17</v>
      </c>
      <c r="H66">
        <f>task4ForecastsPVandDemand_Run2!D79</f>
        <v>2.7545612087111326</v>
      </c>
      <c r="I66">
        <f>task4ForecastsPVandDemand_Run2!E79</f>
        <v>3.1316021631385507</v>
      </c>
      <c r="J66">
        <f>task4ForecastsPVandDemand_Run2!F79</f>
        <v>0.78550198839045438</v>
      </c>
      <c r="K66">
        <f>task4ForecastsPVandDemand_Run2!G79</f>
        <v>0.37704095442741808</v>
      </c>
      <c r="L66">
        <f>task4ForecastsPVandDemand_Run2!H79</f>
        <v>0.63343438551677955</v>
      </c>
      <c r="M66">
        <f>task4ForecastsPVandDemand_Run2!I79</f>
        <v>0</v>
      </c>
      <c r="N66">
        <f>task4ForecastsPVandDemand_Run2!J79</f>
        <v>-0.37704095442741808</v>
      </c>
      <c r="O66">
        <f>task4ForecastsPVandDemand_Run2!K79</f>
        <v>0</v>
      </c>
      <c r="P66">
        <f>task4ForecastsPVandDemand_Run2!L79</f>
        <v>-0.37704095442741808</v>
      </c>
      <c r="Q66">
        <f>task4ForecastsPVandDemand_Run2!M79</f>
        <v>0</v>
      </c>
    </row>
    <row r="67" spans="1:17" x14ac:dyDescent="0.3">
      <c r="A67" t="str">
        <f>TEXT(task4ForecastsPVandDemand_Run2!C80,"YYYY-MM-DD HH:MM:SS")</f>
        <v>2020-07-04 08:30:00</v>
      </c>
      <c r="B67">
        <f>-task4ForecastsPVandDemand_Run2!G80</f>
        <v>-0.45544112704690976</v>
      </c>
      <c r="C67">
        <f t="shared" si="0"/>
        <v>4</v>
      </c>
      <c r="D67">
        <v>1</v>
      </c>
      <c r="E67" s="83">
        <f t="shared" si="1"/>
        <v>44267.868055555555</v>
      </c>
      <c r="F67">
        <f>task4ForecastsPVandDemand_Run2!B80</f>
        <v>2</v>
      </c>
      <c r="G67">
        <f>task4ForecastsPVandDemand_Run2!A80</f>
        <v>18</v>
      </c>
      <c r="H67">
        <f>task4ForecastsPVandDemand_Run2!D80</f>
        <v>2.7326154049209839</v>
      </c>
      <c r="I67">
        <f>task4ForecastsPVandDemand_Run2!E80</f>
        <v>3.1880565319678937</v>
      </c>
      <c r="J67">
        <f>task4ForecastsPVandDemand_Run2!F80</f>
        <v>0.94883568134772867</v>
      </c>
      <c r="K67">
        <f>task4ForecastsPVandDemand_Run2!G80</f>
        <v>0.45544112704690976</v>
      </c>
      <c r="L67">
        <f>task4ForecastsPVandDemand_Run2!H80</f>
        <v>0.86115494904023437</v>
      </c>
      <c r="M67">
        <f>task4ForecastsPVandDemand_Run2!I80</f>
        <v>0</v>
      </c>
      <c r="N67">
        <f>task4ForecastsPVandDemand_Run2!J80</f>
        <v>-0.45544112704690976</v>
      </c>
      <c r="O67">
        <f>task4ForecastsPVandDemand_Run2!K80</f>
        <v>0</v>
      </c>
      <c r="P67">
        <f>task4ForecastsPVandDemand_Run2!L80</f>
        <v>-0.45544112704690976</v>
      </c>
      <c r="Q67">
        <f>task4ForecastsPVandDemand_Run2!M80</f>
        <v>0</v>
      </c>
    </row>
    <row r="68" spans="1:17" x14ac:dyDescent="0.3">
      <c r="A68" t="str">
        <f>TEXT(task4ForecastsPVandDemand_Run2!C81,"YYYY-MM-DD HH:MM:SS")</f>
        <v>2020-07-04 09:00:00</v>
      </c>
      <c r="B68">
        <f>-task4ForecastsPVandDemand_Run2!G81</f>
        <v>-0.74300071763266617</v>
      </c>
      <c r="C68">
        <f t="shared" ref="C68:C131" si="2">C67</f>
        <v>4</v>
      </c>
      <c r="D68">
        <v>1</v>
      </c>
      <c r="E68" s="83">
        <f t="shared" ref="E68:E131" si="3">E67</f>
        <v>44267.868055555555</v>
      </c>
      <c r="F68">
        <f>task4ForecastsPVandDemand_Run2!B81</f>
        <v>2</v>
      </c>
      <c r="G68">
        <f>task4ForecastsPVandDemand_Run2!A81</f>
        <v>19</v>
      </c>
      <c r="H68">
        <f>task4ForecastsPVandDemand_Run2!D81</f>
        <v>2.6638312584946666</v>
      </c>
      <c r="I68">
        <f>task4ForecastsPVandDemand_Run2!E81</f>
        <v>3.4068319761273327</v>
      </c>
      <c r="J68">
        <f>task4ForecastsPVandDemand_Run2!F81</f>
        <v>1.5479181617347213</v>
      </c>
      <c r="K68">
        <f>task4ForecastsPVandDemand_Run2!G81</f>
        <v>0.74300071763266617</v>
      </c>
      <c r="L68">
        <f>task4ForecastsPVandDemand_Run2!H81</f>
        <v>1.2326553078565674</v>
      </c>
      <c r="M68">
        <f>task4ForecastsPVandDemand_Run2!I81</f>
        <v>0</v>
      </c>
      <c r="N68">
        <f>task4ForecastsPVandDemand_Run2!J81</f>
        <v>-0.74300071763266617</v>
      </c>
      <c r="O68">
        <f>task4ForecastsPVandDemand_Run2!K81</f>
        <v>0</v>
      </c>
      <c r="P68">
        <f>task4ForecastsPVandDemand_Run2!L81</f>
        <v>-0.74300071763266617</v>
      </c>
      <c r="Q68">
        <f>task4ForecastsPVandDemand_Run2!M81</f>
        <v>0</v>
      </c>
    </row>
    <row r="69" spans="1:17" x14ac:dyDescent="0.3">
      <c r="A69" t="str">
        <f>TEXT(task4ForecastsPVandDemand_Run2!C82,"YYYY-MM-DD HH:MM:SS")</f>
        <v>2020-07-04 09:30:00</v>
      </c>
      <c r="B69">
        <f>-task4ForecastsPVandDemand_Run2!G82</f>
        <v>-0.76154045541949389</v>
      </c>
      <c r="C69">
        <f t="shared" si="2"/>
        <v>4</v>
      </c>
      <c r="D69">
        <v>1</v>
      </c>
      <c r="E69" s="83">
        <f t="shared" si="3"/>
        <v>44267.868055555555</v>
      </c>
      <c r="F69">
        <f>task4ForecastsPVandDemand_Run2!B82</f>
        <v>2</v>
      </c>
      <c r="G69">
        <f>task4ForecastsPVandDemand_Run2!A82</f>
        <v>20</v>
      </c>
      <c r="H69">
        <f>task4ForecastsPVandDemand_Run2!D82</f>
        <v>2.5726951610422866</v>
      </c>
      <c r="I69">
        <f>task4ForecastsPVandDemand_Run2!E82</f>
        <v>3.3342356164617803</v>
      </c>
      <c r="J69">
        <f>task4ForecastsPVandDemand_Run2!F82</f>
        <v>1.586542615457279</v>
      </c>
      <c r="K69">
        <f>task4ForecastsPVandDemand_Run2!G82</f>
        <v>0.76154045541949389</v>
      </c>
      <c r="L69">
        <f>task4ForecastsPVandDemand_Run2!H82</f>
        <v>1.6134255355663143</v>
      </c>
      <c r="M69">
        <f>task4ForecastsPVandDemand_Run2!I82</f>
        <v>0</v>
      </c>
      <c r="N69">
        <f>task4ForecastsPVandDemand_Run2!J82</f>
        <v>-0.76154045541949389</v>
      </c>
      <c r="O69">
        <f>task4ForecastsPVandDemand_Run2!K82</f>
        <v>0</v>
      </c>
      <c r="P69">
        <f>task4ForecastsPVandDemand_Run2!L82</f>
        <v>-0.76154045541949389</v>
      </c>
      <c r="Q69">
        <f>task4ForecastsPVandDemand_Run2!M82</f>
        <v>0</v>
      </c>
    </row>
    <row r="70" spans="1:17" x14ac:dyDescent="0.3">
      <c r="A70" t="str">
        <f>TEXT(task4ForecastsPVandDemand_Run2!C83,"YYYY-MM-DD HH:MM:SS")</f>
        <v>2020-07-04 10:00:00</v>
      </c>
      <c r="B70">
        <f>-task4ForecastsPVandDemand_Run2!G83</f>
        <v>-0.89232199747379937</v>
      </c>
      <c r="C70">
        <f t="shared" si="2"/>
        <v>4</v>
      </c>
      <c r="D70">
        <v>1</v>
      </c>
      <c r="E70" s="83">
        <f t="shared" si="3"/>
        <v>44267.868055555555</v>
      </c>
      <c r="F70">
        <f>task4ForecastsPVandDemand_Run2!B83</f>
        <v>2</v>
      </c>
      <c r="G70">
        <f>task4ForecastsPVandDemand_Run2!A83</f>
        <v>21</v>
      </c>
      <c r="H70">
        <f>task4ForecastsPVandDemand_Run2!D83</f>
        <v>2.4332861633816432</v>
      </c>
      <c r="I70">
        <f>task4ForecastsPVandDemand_Run2!E83</f>
        <v>3.3256081608554426</v>
      </c>
      <c r="J70">
        <f>task4ForecastsPVandDemand_Run2!F83</f>
        <v>1.8590041614037487</v>
      </c>
      <c r="K70">
        <f>task4ForecastsPVandDemand_Run2!G83</f>
        <v>0.89232199747379937</v>
      </c>
      <c r="L70">
        <f>task4ForecastsPVandDemand_Run2!H83</f>
        <v>2.059586534303214</v>
      </c>
      <c r="M70">
        <f>task4ForecastsPVandDemand_Run2!I83</f>
        <v>0</v>
      </c>
      <c r="N70">
        <f>task4ForecastsPVandDemand_Run2!J83</f>
        <v>-0.89232199747379937</v>
      </c>
      <c r="O70">
        <f>task4ForecastsPVandDemand_Run2!K83</f>
        <v>0</v>
      </c>
      <c r="P70">
        <f>task4ForecastsPVandDemand_Run2!L83</f>
        <v>-0.89232199747379937</v>
      </c>
      <c r="Q70">
        <f>task4ForecastsPVandDemand_Run2!M83</f>
        <v>0</v>
      </c>
    </row>
    <row r="71" spans="1:17" x14ac:dyDescent="0.3">
      <c r="A71" t="str">
        <f>TEXT(task4ForecastsPVandDemand_Run2!C84,"YYYY-MM-DD HH:MM:SS")</f>
        <v>2020-07-04 10:30:00</v>
      </c>
      <c r="B71">
        <f>-task4ForecastsPVandDemand_Run2!G84</f>
        <v>-0.91835863572017851</v>
      </c>
      <c r="C71">
        <f t="shared" si="2"/>
        <v>4</v>
      </c>
      <c r="D71">
        <v>1</v>
      </c>
      <c r="E71" s="83">
        <f t="shared" si="3"/>
        <v>44267.868055555555</v>
      </c>
      <c r="F71">
        <f>task4ForecastsPVandDemand_Run2!B84</f>
        <v>2</v>
      </c>
      <c r="G71">
        <f>task4ForecastsPVandDemand_Run2!A84</f>
        <v>22</v>
      </c>
      <c r="H71">
        <f>task4ForecastsPVandDemand_Run2!D84</f>
        <v>2.381146329646727</v>
      </c>
      <c r="I71">
        <f>task4ForecastsPVandDemand_Run2!E84</f>
        <v>3.2995049653669053</v>
      </c>
      <c r="J71">
        <f>task4ForecastsPVandDemand_Run2!F84</f>
        <v>1.913247157750372</v>
      </c>
      <c r="K71">
        <f>task4ForecastsPVandDemand_Run2!G84</f>
        <v>0.91835863572017851</v>
      </c>
      <c r="L71">
        <f>task4ForecastsPVandDemand_Run2!H84</f>
        <v>2.5187658521633032</v>
      </c>
      <c r="M71">
        <f>task4ForecastsPVandDemand_Run2!I84</f>
        <v>0</v>
      </c>
      <c r="N71">
        <f>task4ForecastsPVandDemand_Run2!J84</f>
        <v>-0.91835863572017851</v>
      </c>
      <c r="O71">
        <f>task4ForecastsPVandDemand_Run2!K84</f>
        <v>0</v>
      </c>
      <c r="P71">
        <f>task4ForecastsPVandDemand_Run2!L84</f>
        <v>-0.91835863572017851</v>
      </c>
      <c r="Q71">
        <f>task4ForecastsPVandDemand_Run2!M84</f>
        <v>0</v>
      </c>
    </row>
    <row r="72" spans="1:17" x14ac:dyDescent="0.3">
      <c r="A72" t="str">
        <f>TEXT(task4ForecastsPVandDemand_Run2!C85,"YYYY-MM-DD HH:MM:SS")</f>
        <v>2020-07-04 11:00:00</v>
      </c>
      <c r="B72">
        <f>-task4ForecastsPVandDemand_Run2!G85</f>
        <v>-0.89052638091080671</v>
      </c>
      <c r="C72">
        <f t="shared" si="2"/>
        <v>4</v>
      </c>
      <c r="D72">
        <v>1</v>
      </c>
      <c r="E72" s="83">
        <f t="shared" si="3"/>
        <v>44267.868055555555</v>
      </c>
      <c r="F72">
        <f>task4ForecastsPVandDemand_Run2!B85</f>
        <v>2</v>
      </c>
      <c r="G72">
        <f>task4ForecastsPVandDemand_Run2!A85</f>
        <v>23</v>
      </c>
      <c r="H72">
        <f>task4ForecastsPVandDemand_Run2!D85</f>
        <v>2.4351424797656369</v>
      </c>
      <c r="I72">
        <f>task4ForecastsPVandDemand_Run2!E85</f>
        <v>3.3256688606764437</v>
      </c>
      <c r="J72">
        <f>task4ForecastsPVandDemand_Run2!F85</f>
        <v>1.8552632935641806</v>
      </c>
      <c r="K72">
        <f>task4ForecastsPVandDemand_Run2!G85</f>
        <v>0.89052638091080671</v>
      </c>
      <c r="L72">
        <f>task4ForecastsPVandDemand_Run2!H85</f>
        <v>2.9640290426187064</v>
      </c>
      <c r="M72">
        <f>task4ForecastsPVandDemand_Run2!I85</f>
        <v>0</v>
      </c>
      <c r="N72">
        <f>task4ForecastsPVandDemand_Run2!J85</f>
        <v>-0.89052638091080671</v>
      </c>
      <c r="O72">
        <f>task4ForecastsPVandDemand_Run2!K85</f>
        <v>0</v>
      </c>
      <c r="P72">
        <f>task4ForecastsPVandDemand_Run2!L85</f>
        <v>-0.89052638091080671</v>
      </c>
      <c r="Q72">
        <f>task4ForecastsPVandDemand_Run2!M85</f>
        <v>0</v>
      </c>
    </row>
    <row r="73" spans="1:17" x14ac:dyDescent="0.3">
      <c r="A73" t="str">
        <f>TEXT(task4ForecastsPVandDemand_Run2!C86,"YYYY-MM-DD HH:MM:SS")</f>
        <v>2020-07-04 11:30:00</v>
      </c>
      <c r="B73">
        <f>-task4ForecastsPVandDemand_Run2!G86</f>
        <v>-0.89064554876184188</v>
      </c>
      <c r="C73">
        <f t="shared" si="2"/>
        <v>4</v>
      </c>
      <c r="D73">
        <v>1</v>
      </c>
      <c r="E73" s="83">
        <f t="shared" si="3"/>
        <v>44267.868055555555</v>
      </c>
      <c r="F73">
        <f>task4ForecastsPVandDemand_Run2!B86</f>
        <v>2</v>
      </c>
      <c r="G73">
        <f>task4ForecastsPVandDemand_Run2!A86</f>
        <v>24</v>
      </c>
      <c r="H73">
        <f>task4ForecastsPVandDemand_Run2!D86</f>
        <v>2.3885717993193483</v>
      </c>
      <c r="I73">
        <f>task4ForecastsPVandDemand_Run2!E86</f>
        <v>3.2792173480811901</v>
      </c>
      <c r="J73">
        <f>task4ForecastsPVandDemand_Run2!F86</f>
        <v>1.8555115599205039</v>
      </c>
      <c r="K73">
        <f>task4ForecastsPVandDemand_Run2!G86</f>
        <v>0.89064554876184188</v>
      </c>
      <c r="L73">
        <f>task4ForecastsPVandDemand_Run2!H86</f>
        <v>3.4093518169996271</v>
      </c>
      <c r="M73">
        <f>task4ForecastsPVandDemand_Run2!I86</f>
        <v>0</v>
      </c>
      <c r="N73">
        <f>task4ForecastsPVandDemand_Run2!J86</f>
        <v>-0.89064554876184188</v>
      </c>
      <c r="O73">
        <f>task4ForecastsPVandDemand_Run2!K86</f>
        <v>0</v>
      </c>
      <c r="P73">
        <f>task4ForecastsPVandDemand_Run2!L86</f>
        <v>-0.89064554876184188</v>
      </c>
      <c r="Q73">
        <f>task4ForecastsPVandDemand_Run2!M86</f>
        <v>0</v>
      </c>
    </row>
    <row r="74" spans="1:17" x14ac:dyDescent="0.3">
      <c r="A74" t="str">
        <f>TEXT(task4ForecastsPVandDemand_Run2!C87,"YYYY-MM-DD HH:MM:SS")</f>
        <v>2020-07-04 12:00:00</v>
      </c>
      <c r="B74">
        <f>-task4ForecastsPVandDemand_Run2!G87</f>
        <v>-0.76853503760710407</v>
      </c>
      <c r="C74">
        <f t="shared" si="2"/>
        <v>4</v>
      </c>
      <c r="D74">
        <v>1</v>
      </c>
      <c r="E74" s="83">
        <f t="shared" si="3"/>
        <v>44267.868055555555</v>
      </c>
      <c r="F74">
        <f>task4ForecastsPVandDemand_Run2!B87</f>
        <v>2</v>
      </c>
      <c r="G74">
        <f>task4ForecastsPVandDemand_Run2!A87</f>
        <v>25</v>
      </c>
      <c r="H74">
        <f>task4ForecastsPVandDemand_Run2!D87</f>
        <v>2.4334307419009513</v>
      </c>
      <c r="I74">
        <f>task4ForecastsPVandDemand_Run2!E87</f>
        <v>3.2019657795080554</v>
      </c>
      <c r="J74">
        <f>task4ForecastsPVandDemand_Run2!F87</f>
        <v>1.6011146616814669</v>
      </c>
      <c r="K74">
        <f>task4ForecastsPVandDemand_Run2!G87</f>
        <v>0.76853503760710407</v>
      </c>
      <c r="L74">
        <f>task4ForecastsPVandDemand_Run2!H87</f>
        <v>3.7936193358031791</v>
      </c>
      <c r="M74">
        <f>task4ForecastsPVandDemand_Run2!I87</f>
        <v>0</v>
      </c>
      <c r="N74">
        <f>task4ForecastsPVandDemand_Run2!J87</f>
        <v>-0.76853503760710407</v>
      </c>
      <c r="O74">
        <f>task4ForecastsPVandDemand_Run2!K87</f>
        <v>0</v>
      </c>
      <c r="P74">
        <f>task4ForecastsPVandDemand_Run2!L87</f>
        <v>-0.76853503760710407</v>
      </c>
      <c r="Q74">
        <f>task4ForecastsPVandDemand_Run2!M87</f>
        <v>0</v>
      </c>
    </row>
    <row r="75" spans="1:17" x14ac:dyDescent="0.3">
      <c r="A75" t="str">
        <f>TEXT(task4ForecastsPVandDemand_Run2!C88,"YYYY-MM-DD HH:MM:SS")</f>
        <v>2020-07-04 12:30:00</v>
      </c>
      <c r="B75">
        <f>-task4ForecastsPVandDemand_Run2!G88</f>
        <v>-0.76865420545813945</v>
      </c>
      <c r="C75">
        <f t="shared" si="2"/>
        <v>4</v>
      </c>
      <c r="D75">
        <v>1</v>
      </c>
      <c r="E75" s="83">
        <f t="shared" si="3"/>
        <v>44267.868055555555</v>
      </c>
      <c r="F75">
        <f>task4ForecastsPVandDemand_Run2!B88</f>
        <v>2</v>
      </c>
      <c r="G75">
        <f>task4ForecastsPVandDemand_Run2!A88</f>
        <v>26</v>
      </c>
      <c r="H75">
        <f>task4ForecastsPVandDemand_Run2!D88</f>
        <v>2.382422613451356</v>
      </c>
      <c r="I75">
        <f>task4ForecastsPVandDemand_Run2!E88</f>
        <v>3.1510768189094955</v>
      </c>
      <c r="J75">
        <f>task4ForecastsPVandDemand_Run2!F88</f>
        <v>1.6013629280377906</v>
      </c>
      <c r="K75">
        <f>task4ForecastsPVandDemand_Run2!G88</f>
        <v>0.76865420545813945</v>
      </c>
      <c r="L75">
        <f>task4ForecastsPVandDemand_Run2!H88</f>
        <v>4.1779464385322491</v>
      </c>
      <c r="M75">
        <f>task4ForecastsPVandDemand_Run2!I88</f>
        <v>0</v>
      </c>
      <c r="N75">
        <f>task4ForecastsPVandDemand_Run2!J88</f>
        <v>-0.76865420545813945</v>
      </c>
      <c r="O75">
        <f>task4ForecastsPVandDemand_Run2!K88</f>
        <v>0</v>
      </c>
      <c r="P75">
        <f>task4ForecastsPVandDemand_Run2!L88</f>
        <v>-0.76865420545813945</v>
      </c>
      <c r="Q75">
        <f>task4ForecastsPVandDemand_Run2!M88</f>
        <v>0</v>
      </c>
    </row>
    <row r="76" spans="1:17" x14ac:dyDescent="0.3">
      <c r="A76" t="str">
        <f>TEXT(task4ForecastsPVandDemand_Run2!C89,"YYYY-MM-DD HH:MM:SS")</f>
        <v>2020-07-04 13:00:00</v>
      </c>
      <c r="B76">
        <f>-task4ForecastsPVandDemand_Run2!G89</f>
        <v>-0.62866447468763054</v>
      </c>
      <c r="C76">
        <f t="shared" si="2"/>
        <v>4</v>
      </c>
      <c r="D76">
        <v>1</v>
      </c>
      <c r="E76" s="83">
        <f t="shared" si="3"/>
        <v>44267.868055555555</v>
      </c>
      <c r="F76">
        <f>task4ForecastsPVandDemand_Run2!B89</f>
        <v>2</v>
      </c>
      <c r="G76">
        <f>task4ForecastsPVandDemand_Run2!A89</f>
        <v>27</v>
      </c>
      <c r="H76">
        <f>task4ForecastsPVandDemand_Run2!D89</f>
        <v>2.382386310495499</v>
      </c>
      <c r="I76">
        <f>task4ForecastsPVandDemand_Run2!E89</f>
        <v>3.0110507851831296</v>
      </c>
      <c r="J76">
        <f>task4ForecastsPVandDemand_Run2!F89</f>
        <v>1.3097176555992303</v>
      </c>
      <c r="K76">
        <f>task4ForecastsPVandDemand_Run2!G89</f>
        <v>0.62866447468763054</v>
      </c>
      <c r="L76">
        <f>task4ForecastsPVandDemand_Run2!H89</f>
        <v>4.4922786758760642</v>
      </c>
      <c r="M76">
        <f>task4ForecastsPVandDemand_Run2!I89</f>
        <v>0</v>
      </c>
      <c r="N76">
        <f>task4ForecastsPVandDemand_Run2!J89</f>
        <v>-0.62866447468763054</v>
      </c>
      <c r="O76">
        <f>task4ForecastsPVandDemand_Run2!K89</f>
        <v>0</v>
      </c>
      <c r="P76">
        <f>task4ForecastsPVandDemand_Run2!L89</f>
        <v>-0.62866447468763054</v>
      </c>
      <c r="Q76">
        <f>task4ForecastsPVandDemand_Run2!M89</f>
        <v>0</v>
      </c>
    </row>
    <row r="77" spans="1:17" x14ac:dyDescent="0.3">
      <c r="A77" t="str">
        <f>TEXT(task4ForecastsPVandDemand_Run2!C90,"YYYY-MM-DD HH:MM:SS")</f>
        <v>2020-07-04 13:30:00</v>
      </c>
      <c r="B77">
        <f>-task4ForecastsPVandDemand_Run2!G90</f>
        <v>-0.60542623582813049</v>
      </c>
      <c r="C77">
        <f t="shared" si="2"/>
        <v>4</v>
      </c>
      <c r="D77">
        <v>1</v>
      </c>
      <c r="E77" s="83">
        <f t="shared" si="3"/>
        <v>44267.868055555555</v>
      </c>
      <c r="F77">
        <f>task4ForecastsPVandDemand_Run2!B90</f>
        <v>2</v>
      </c>
      <c r="G77">
        <f>task4ForecastsPVandDemand_Run2!A90</f>
        <v>28</v>
      </c>
      <c r="H77">
        <f>task4ForecastsPVandDemand_Run2!D90</f>
        <v>2.3685956550267981</v>
      </c>
      <c r="I77">
        <f>task4ForecastsPVandDemand_Run2!E90</f>
        <v>2.9740218908549285</v>
      </c>
      <c r="J77">
        <f>task4ForecastsPVandDemand_Run2!F90</f>
        <v>1.2613046579752718</v>
      </c>
      <c r="K77">
        <f>task4ForecastsPVandDemand_Run2!G90</f>
        <v>0.60542623582813049</v>
      </c>
      <c r="L77">
        <f>task4ForecastsPVandDemand_Run2!H90</f>
        <v>4.7949917937901292</v>
      </c>
      <c r="M77">
        <f>task4ForecastsPVandDemand_Run2!I90</f>
        <v>0</v>
      </c>
      <c r="N77">
        <f>task4ForecastsPVandDemand_Run2!J90</f>
        <v>-0.60542623582813049</v>
      </c>
      <c r="O77">
        <f>task4ForecastsPVandDemand_Run2!K90</f>
        <v>0</v>
      </c>
      <c r="P77">
        <f>task4ForecastsPVandDemand_Run2!L90</f>
        <v>-0.60542623582813049</v>
      </c>
      <c r="Q77">
        <f>task4ForecastsPVandDemand_Run2!M90</f>
        <v>0</v>
      </c>
    </row>
    <row r="78" spans="1:17" x14ac:dyDescent="0.3">
      <c r="A78" t="str">
        <f>TEXT(task4ForecastsPVandDemand_Run2!C91,"YYYY-MM-DD HH:MM:SS")</f>
        <v>2020-07-04 14:00:00</v>
      </c>
      <c r="B78">
        <f>-task4ForecastsPVandDemand_Run2!G91</f>
        <v>-0.9230418823644706</v>
      </c>
      <c r="C78">
        <f t="shared" si="2"/>
        <v>4</v>
      </c>
      <c r="D78">
        <v>1</v>
      </c>
      <c r="E78" s="83">
        <f t="shared" si="3"/>
        <v>44267.868055555555</v>
      </c>
      <c r="F78">
        <f>task4ForecastsPVandDemand_Run2!B91</f>
        <v>2</v>
      </c>
      <c r="G78">
        <f>task4ForecastsPVandDemand_Run2!A91</f>
        <v>29</v>
      </c>
      <c r="H78">
        <f>task4ForecastsPVandDemand_Run2!D91</f>
        <v>2.35619774865427</v>
      </c>
      <c r="I78">
        <f>task4ForecastsPVandDemand_Run2!E91</f>
        <v>3.2792396310187408</v>
      </c>
      <c r="J78">
        <f>task4ForecastsPVandDemand_Run2!F91</f>
        <v>1.9230039215926471</v>
      </c>
      <c r="K78">
        <f>task4ForecastsPVandDemand_Run2!G91</f>
        <v>0.9230418823644706</v>
      </c>
      <c r="L78">
        <f>task4ForecastsPVandDemand_Run2!H91</f>
        <v>5.2565127349723646</v>
      </c>
      <c r="M78">
        <f>task4ForecastsPVandDemand_Run2!I91</f>
        <v>0</v>
      </c>
      <c r="N78">
        <f>task4ForecastsPVandDemand_Run2!J91</f>
        <v>-0.9230418823644706</v>
      </c>
      <c r="O78">
        <f>task4ForecastsPVandDemand_Run2!K91</f>
        <v>0</v>
      </c>
      <c r="P78">
        <f>task4ForecastsPVandDemand_Run2!L91</f>
        <v>-0.9230418823644706</v>
      </c>
      <c r="Q78">
        <f>task4ForecastsPVandDemand_Run2!M91</f>
        <v>0</v>
      </c>
    </row>
    <row r="79" spans="1:17" x14ac:dyDescent="0.3">
      <c r="A79" t="str">
        <f>TEXT(task4ForecastsPVandDemand_Run2!C92,"YYYY-MM-DD HH:MM:SS")</f>
        <v>2020-07-04 14:30:00</v>
      </c>
      <c r="B79">
        <f>-task4ForecastsPVandDemand_Run2!G92</f>
        <v>-0.81282101158209574</v>
      </c>
      <c r="C79">
        <f t="shared" si="2"/>
        <v>4</v>
      </c>
      <c r="D79">
        <v>1</v>
      </c>
      <c r="E79" s="83">
        <f t="shared" si="3"/>
        <v>44267.868055555555</v>
      </c>
      <c r="F79">
        <f>task4ForecastsPVandDemand_Run2!B92</f>
        <v>2</v>
      </c>
      <c r="G79">
        <f>task4ForecastsPVandDemand_Run2!A92</f>
        <v>30</v>
      </c>
      <c r="H79">
        <f>task4ForecastsPVandDemand_Run2!D92</f>
        <v>2.4436994448305387</v>
      </c>
      <c r="I79">
        <f>task4ForecastsPVandDemand_Run2!E92</f>
        <v>3.2565204564126344</v>
      </c>
      <c r="J79">
        <f>task4ForecastsPVandDemand_Run2!F92</f>
        <v>1.6933771074626995</v>
      </c>
      <c r="K79">
        <f>task4ForecastsPVandDemand_Run2!G92</f>
        <v>0.81282101158209574</v>
      </c>
      <c r="L79">
        <f>task4ForecastsPVandDemand_Run2!H92</f>
        <v>5.662923240763412</v>
      </c>
      <c r="M79">
        <f>task4ForecastsPVandDemand_Run2!I92</f>
        <v>0</v>
      </c>
      <c r="N79">
        <f>task4ForecastsPVandDemand_Run2!J92</f>
        <v>-0.81282101158209574</v>
      </c>
      <c r="O79">
        <f>task4ForecastsPVandDemand_Run2!K92</f>
        <v>0</v>
      </c>
      <c r="P79">
        <f>task4ForecastsPVandDemand_Run2!L92</f>
        <v>-0.81282101158209574</v>
      </c>
      <c r="Q79">
        <f>task4ForecastsPVandDemand_Run2!M92</f>
        <v>0</v>
      </c>
    </row>
    <row r="80" spans="1:17" x14ac:dyDescent="0.3">
      <c r="A80" t="str">
        <f>TEXT(task4ForecastsPVandDemand_Run2!C93,"YYYY-MM-DD HH:MM:SS")</f>
        <v>2020-07-04 15:00:00</v>
      </c>
      <c r="B80">
        <f>-task4ForecastsPVandDemand_Run2!G93</f>
        <v>-0.67415351847317595</v>
      </c>
      <c r="C80">
        <f t="shared" si="2"/>
        <v>4</v>
      </c>
      <c r="D80">
        <v>1</v>
      </c>
      <c r="E80" s="83">
        <f t="shared" si="3"/>
        <v>44267.868055555555</v>
      </c>
      <c r="F80">
        <f>task4ForecastsPVandDemand_Run2!B93</f>
        <v>2</v>
      </c>
      <c r="G80">
        <f>task4ForecastsPVandDemand_Run2!A93</f>
        <v>31</v>
      </c>
      <c r="H80">
        <f>task4ForecastsPVandDemand_Run2!D93</f>
        <v>2.4925876084904575</v>
      </c>
      <c r="I80">
        <f>task4ForecastsPVandDemand_Run2!E93</f>
        <v>3.1667411269636334</v>
      </c>
      <c r="J80">
        <f>task4ForecastsPVandDemand_Run2!F93</f>
        <v>1.8013530079027471</v>
      </c>
      <c r="K80">
        <f>task4ForecastsPVandDemand_Run2!G93</f>
        <v>0.67415351847317595</v>
      </c>
      <c r="L80">
        <f>task4ForecastsPVandDemand_Run2!H93</f>
        <v>6</v>
      </c>
      <c r="M80">
        <f>task4ForecastsPVandDemand_Run2!I93</f>
        <v>0</v>
      </c>
      <c r="N80">
        <f>task4ForecastsPVandDemand_Run2!J93</f>
        <v>-0.67415351847317595</v>
      </c>
      <c r="O80">
        <f>task4ForecastsPVandDemand_Run2!K93</f>
        <v>0</v>
      </c>
      <c r="P80">
        <f>task4ForecastsPVandDemand_Run2!L93</f>
        <v>-0.67415351847317595</v>
      </c>
      <c r="Q80">
        <f>task4ForecastsPVandDemand_Run2!M93</f>
        <v>0</v>
      </c>
    </row>
    <row r="81" spans="1:17" x14ac:dyDescent="0.3">
      <c r="A81" t="str">
        <f>TEXT(task4ForecastsPVandDemand_Run2!C94,"YYYY-MM-DD HH:MM:SS")</f>
        <v>2020-07-04 15:30:00</v>
      </c>
      <c r="B81">
        <f>-task4ForecastsPVandDemand_Run2!G94</f>
        <v>0.94769078181236099</v>
      </c>
      <c r="C81">
        <f t="shared" si="2"/>
        <v>4</v>
      </c>
      <c r="D81">
        <v>1</v>
      </c>
      <c r="E81" s="83">
        <f t="shared" si="3"/>
        <v>44267.868055555555</v>
      </c>
      <c r="F81">
        <f>task4ForecastsPVandDemand_Run2!B94</f>
        <v>2</v>
      </c>
      <c r="G81">
        <f>task4ForecastsPVandDemand_Run2!A94</f>
        <v>32</v>
      </c>
      <c r="H81">
        <f>task4ForecastsPVandDemand_Run2!D94</f>
        <v>2.6957388208339825</v>
      </c>
      <c r="I81">
        <f>task4ForecastsPVandDemand_Run2!E94</f>
        <v>1.7480480390216215</v>
      </c>
      <c r="J81">
        <f>task4ForecastsPVandDemand_Run2!F94</f>
        <v>1.6691096261757523</v>
      </c>
      <c r="K81">
        <f>task4ForecastsPVandDemand_Run2!G94</f>
        <v>-0.94769078181236099</v>
      </c>
      <c r="L81">
        <f>task4ForecastsPVandDemand_Run2!H94</f>
        <v>5.5261546090938198</v>
      </c>
      <c r="M81">
        <f>task4ForecastsPVandDemand_Run2!I94</f>
        <v>0.94769078181236099</v>
      </c>
      <c r="N81">
        <f>task4ForecastsPVandDemand_Run2!J94</f>
        <v>0</v>
      </c>
      <c r="O81">
        <f>task4ForecastsPVandDemand_Run2!K94</f>
        <v>0</v>
      </c>
      <c r="P81">
        <f>task4ForecastsPVandDemand_Run2!L94</f>
        <v>0</v>
      </c>
      <c r="Q81">
        <f>task4ForecastsPVandDemand_Run2!M94</f>
        <v>0</v>
      </c>
    </row>
    <row r="82" spans="1:17" x14ac:dyDescent="0.3">
      <c r="A82" t="str">
        <f>TEXT(task4ForecastsPVandDemand_Run2!C95,"YYYY-MM-DD HH:MM:SS")</f>
        <v>2020-07-04 16:00:00</v>
      </c>
      <c r="B82">
        <f>-task4ForecastsPVandDemand_Run2!G95</f>
        <v>1.1079540460399941</v>
      </c>
      <c r="C82">
        <f t="shared" si="2"/>
        <v>4</v>
      </c>
      <c r="D82">
        <v>1</v>
      </c>
      <c r="E82" s="83">
        <f t="shared" si="3"/>
        <v>44267.868055555555</v>
      </c>
      <c r="F82">
        <f>task4ForecastsPVandDemand_Run2!B95</f>
        <v>2</v>
      </c>
      <c r="G82">
        <f>task4ForecastsPVandDemand_Run2!A95</f>
        <v>33</v>
      </c>
      <c r="H82">
        <f>task4ForecastsPVandDemand_Run2!D95</f>
        <v>2.8469305795392965</v>
      </c>
      <c r="I82">
        <f>task4ForecastsPVandDemand_Run2!E95</f>
        <v>1.7389765334993024</v>
      </c>
      <c r="J82">
        <f>task4ForecastsPVandDemand_Run2!F95</f>
        <v>1.38155090322461</v>
      </c>
      <c r="K82">
        <f>task4ForecastsPVandDemand_Run2!G95</f>
        <v>-1.1079540460399941</v>
      </c>
      <c r="L82">
        <f>task4ForecastsPVandDemand_Run2!H95</f>
        <v>4.9721775860738227</v>
      </c>
      <c r="M82">
        <f>task4ForecastsPVandDemand_Run2!I95</f>
        <v>1.1079540460399941</v>
      </c>
      <c r="N82">
        <f>task4ForecastsPVandDemand_Run2!J95</f>
        <v>0</v>
      </c>
      <c r="O82">
        <f>task4ForecastsPVandDemand_Run2!K95</f>
        <v>0</v>
      </c>
      <c r="P82">
        <f>task4ForecastsPVandDemand_Run2!L95</f>
        <v>0</v>
      </c>
      <c r="Q82">
        <f>task4ForecastsPVandDemand_Run2!M95</f>
        <v>0</v>
      </c>
    </row>
    <row r="83" spans="1:17" x14ac:dyDescent="0.3">
      <c r="A83" t="str">
        <f>TEXT(task4ForecastsPVandDemand_Run2!C96,"YYYY-MM-DD HH:MM:SS")</f>
        <v>2020-07-04 16:30:00</v>
      </c>
      <c r="B83">
        <f>-task4ForecastsPVandDemand_Run2!G96</f>
        <v>1.2436373568391821</v>
      </c>
      <c r="C83">
        <f t="shared" si="2"/>
        <v>4</v>
      </c>
      <c r="D83">
        <v>1</v>
      </c>
      <c r="E83" s="83">
        <f t="shared" si="3"/>
        <v>44267.868055555555</v>
      </c>
      <c r="F83">
        <f>task4ForecastsPVandDemand_Run2!B96</f>
        <v>2</v>
      </c>
      <c r="G83">
        <f>task4ForecastsPVandDemand_Run2!A96</f>
        <v>34</v>
      </c>
      <c r="H83">
        <f>task4ForecastsPVandDemand_Run2!D96</f>
        <v>2.9749337029347571</v>
      </c>
      <c r="I83">
        <f>task4ForecastsPVandDemand_Run2!E96</f>
        <v>1.731296346095575</v>
      </c>
      <c r="J83">
        <f>task4ForecastsPVandDemand_Run2!F96</f>
        <v>1.3082336331578266</v>
      </c>
      <c r="K83">
        <f>task4ForecastsPVandDemand_Run2!G96</f>
        <v>-1.2436373568391821</v>
      </c>
      <c r="L83">
        <f>task4ForecastsPVandDemand_Run2!H96</f>
        <v>4.3503589076542317</v>
      </c>
      <c r="M83">
        <f>task4ForecastsPVandDemand_Run2!I96</f>
        <v>1.2436373568391821</v>
      </c>
      <c r="N83">
        <f>task4ForecastsPVandDemand_Run2!J96</f>
        <v>0</v>
      </c>
      <c r="O83">
        <f>task4ForecastsPVandDemand_Run2!K96</f>
        <v>0</v>
      </c>
      <c r="P83">
        <f>task4ForecastsPVandDemand_Run2!L96</f>
        <v>0</v>
      </c>
      <c r="Q83">
        <f>task4ForecastsPVandDemand_Run2!M96</f>
        <v>0</v>
      </c>
    </row>
    <row r="84" spans="1:17" x14ac:dyDescent="0.3">
      <c r="A84" t="str">
        <f>TEXT(task4ForecastsPVandDemand_Run2!C97,"YYYY-MM-DD HH:MM:SS")</f>
        <v>2020-07-04 17:00:00</v>
      </c>
      <c r="B84">
        <f>-task4ForecastsPVandDemand_Run2!G97</f>
        <v>1.2919175155220326</v>
      </c>
      <c r="C84">
        <f t="shared" si="2"/>
        <v>4</v>
      </c>
      <c r="D84">
        <v>1</v>
      </c>
      <c r="E84" s="83">
        <f t="shared" si="3"/>
        <v>44267.868055555555</v>
      </c>
      <c r="F84">
        <f>task4ForecastsPVandDemand_Run2!B97</f>
        <v>2</v>
      </c>
      <c r="G84">
        <f>task4ForecastsPVandDemand_Run2!A97</f>
        <v>35</v>
      </c>
      <c r="H84">
        <f>task4ForecastsPVandDemand_Run2!D97</f>
        <v>3.0204810224468801</v>
      </c>
      <c r="I84">
        <f>task4ForecastsPVandDemand_Run2!E97</f>
        <v>1.7285635069248475</v>
      </c>
      <c r="J84">
        <f>task4ForecastsPVandDemand_Run2!F97</f>
        <v>0.98205408218448798</v>
      </c>
      <c r="K84">
        <f>task4ForecastsPVandDemand_Run2!G97</f>
        <v>-1.2919175155220326</v>
      </c>
      <c r="L84">
        <f>task4ForecastsPVandDemand_Run2!H97</f>
        <v>3.7044001498932153</v>
      </c>
      <c r="M84">
        <f>task4ForecastsPVandDemand_Run2!I97</f>
        <v>1.2919175155220326</v>
      </c>
      <c r="N84">
        <f>task4ForecastsPVandDemand_Run2!J97</f>
        <v>0</v>
      </c>
      <c r="O84">
        <f>task4ForecastsPVandDemand_Run2!K97</f>
        <v>0</v>
      </c>
      <c r="P84">
        <f>task4ForecastsPVandDemand_Run2!L97</f>
        <v>0</v>
      </c>
      <c r="Q84">
        <f>task4ForecastsPVandDemand_Run2!M97</f>
        <v>0</v>
      </c>
    </row>
    <row r="85" spans="1:17" x14ac:dyDescent="0.3">
      <c r="A85" t="str">
        <f>TEXT(task4ForecastsPVandDemand_Run2!C98,"YYYY-MM-DD HH:MM:SS")</f>
        <v>2020-07-04 17:30:00</v>
      </c>
      <c r="B85">
        <f>-task4ForecastsPVandDemand_Run2!G98</f>
        <v>1.2766517687097922</v>
      </c>
      <c r="C85">
        <f t="shared" si="2"/>
        <v>4</v>
      </c>
      <c r="D85">
        <v>1</v>
      </c>
      <c r="E85" s="83">
        <f t="shared" si="3"/>
        <v>44267.868055555555</v>
      </c>
      <c r="F85">
        <f>task4ForecastsPVandDemand_Run2!B98</f>
        <v>2</v>
      </c>
      <c r="G85">
        <f>task4ForecastsPVandDemand_Run2!A98</f>
        <v>36</v>
      </c>
      <c r="H85">
        <f>task4ForecastsPVandDemand_Run2!D98</f>
        <v>3.0060793745108043</v>
      </c>
      <c r="I85">
        <f>task4ForecastsPVandDemand_Run2!E98</f>
        <v>1.7294276058010121</v>
      </c>
      <c r="J85">
        <f>task4ForecastsPVandDemand_Run2!F98</f>
        <v>0.71205434301546533</v>
      </c>
      <c r="K85">
        <f>task4ForecastsPVandDemand_Run2!G98</f>
        <v>-1.2766517687097922</v>
      </c>
      <c r="L85">
        <f>task4ForecastsPVandDemand_Run2!H98</f>
        <v>3.0660742655383193</v>
      </c>
      <c r="M85">
        <f>task4ForecastsPVandDemand_Run2!I98</f>
        <v>1.2766517687097922</v>
      </c>
      <c r="N85">
        <f>task4ForecastsPVandDemand_Run2!J98</f>
        <v>0</v>
      </c>
      <c r="O85">
        <f>task4ForecastsPVandDemand_Run2!K98</f>
        <v>0</v>
      </c>
      <c r="P85">
        <f>task4ForecastsPVandDemand_Run2!L98</f>
        <v>0</v>
      </c>
      <c r="Q85">
        <f>task4ForecastsPVandDemand_Run2!M98</f>
        <v>0</v>
      </c>
    </row>
    <row r="86" spans="1:17" x14ac:dyDescent="0.3">
      <c r="A86" t="str">
        <f>TEXT(task4ForecastsPVandDemand_Run2!C99,"YYYY-MM-DD HH:MM:SS")</f>
        <v>2020-07-04 18:00:00</v>
      </c>
      <c r="B86">
        <f>-task4ForecastsPVandDemand_Run2!G99</f>
        <v>1.1880505534453143</v>
      </c>
      <c r="C86">
        <f t="shared" si="2"/>
        <v>4</v>
      </c>
      <c r="D86">
        <v>1</v>
      </c>
      <c r="E86" s="83">
        <f t="shared" si="3"/>
        <v>44267.868055555555</v>
      </c>
      <c r="F86">
        <f>task4ForecastsPVandDemand_Run2!B99</f>
        <v>2</v>
      </c>
      <c r="G86">
        <f>task4ForecastsPVandDemand_Run2!A99</f>
        <v>37</v>
      </c>
      <c r="H86">
        <f>task4ForecastsPVandDemand_Run2!D99</f>
        <v>2.9224933223745042</v>
      </c>
      <c r="I86">
        <f>task4ForecastsPVandDemand_Run2!E99</f>
        <v>1.7344427689291899</v>
      </c>
      <c r="J86">
        <f>task4ForecastsPVandDemand_Run2!F99</f>
        <v>0.39140348755262272</v>
      </c>
      <c r="K86">
        <f>task4ForecastsPVandDemand_Run2!G99</f>
        <v>-1.1880505534453143</v>
      </c>
      <c r="L86">
        <f>task4ForecastsPVandDemand_Run2!H99</f>
        <v>2.4720489888156623</v>
      </c>
      <c r="M86">
        <f>task4ForecastsPVandDemand_Run2!I99</f>
        <v>1.1880505534453143</v>
      </c>
      <c r="N86">
        <f>task4ForecastsPVandDemand_Run2!J99</f>
        <v>0</v>
      </c>
      <c r="O86">
        <f>task4ForecastsPVandDemand_Run2!K99</f>
        <v>0</v>
      </c>
      <c r="P86">
        <f>task4ForecastsPVandDemand_Run2!L99</f>
        <v>0</v>
      </c>
      <c r="Q86">
        <f>task4ForecastsPVandDemand_Run2!M99</f>
        <v>0</v>
      </c>
    </row>
    <row r="87" spans="1:17" x14ac:dyDescent="0.3">
      <c r="A87" t="str">
        <f>TEXT(task4ForecastsPVandDemand_Run2!C100,"YYYY-MM-DD HH:MM:SS")</f>
        <v>2020-07-04 18:30:00</v>
      </c>
      <c r="B87">
        <f>-task4ForecastsPVandDemand_Run2!G100</f>
        <v>1.1457740030641921</v>
      </c>
      <c r="C87">
        <f t="shared" si="2"/>
        <v>4</v>
      </c>
      <c r="D87">
        <v>1</v>
      </c>
      <c r="E87" s="83">
        <f t="shared" si="3"/>
        <v>44267.868055555555</v>
      </c>
      <c r="F87">
        <f>task4ForecastsPVandDemand_Run2!B100</f>
        <v>2</v>
      </c>
      <c r="G87">
        <f>task4ForecastsPVandDemand_Run2!A100</f>
        <v>38</v>
      </c>
      <c r="H87">
        <f>task4ForecastsPVandDemand_Run2!D100</f>
        <v>2.8826097842791061</v>
      </c>
      <c r="I87">
        <f>task4ForecastsPVandDemand_Run2!E100</f>
        <v>1.736835781214914</v>
      </c>
      <c r="J87">
        <f>task4ForecastsPVandDemand_Run2!F100</f>
        <v>0.2070102363515669</v>
      </c>
      <c r="K87">
        <f>task4ForecastsPVandDemand_Run2!G100</f>
        <v>-1.1457740030641921</v>
      </c>
      <c r="L87">
        <f>task4ForecastsPVandDemand_Run2!H100</f>
        <v>1.8991619872835663</v>
      </c>
      <c r="M87">
        <f>task4ForecastsPVandDemand_Run2!I100</f>
        <v>1.1457740030641921</v>
      </c>
      <c r="N87">
        <f>task4ForecastsPVandDemand_Run2!J100</f>
        <v>0</v>
      </c>
      <c r="O87">
        <f>task4ForecastsPVandDemand_Run2!K100</f>
        <v>0</v>
      </c>
      <c r="P87">
        <f>task4ForecastsPVandDemand_Run2!L100</f>
        <v>0</v>
      </c>
      <c r="Q87">
        <f>task4ForecastsPVandDemand_Run2!M100</f>
        <v>0</v>
      </c>
    </row>
    <row r="88" spans="1:17" x14ac:dyDescent="0.3">
      <c r="A88" t="str">
        <f>TEXT(task4ForecastsPVandDemand_Run2!C101,"YYYY-MM-DD HH:MM:SS")</f>
        <v>2020-07-04 19:00:00</v>
      </c>
      <c r="B88">
        <f>-task4ForecastsPVandDemand_Run2!G101</f>
        <v>1.0727931413912077</v>
      </c>
      <c r="C88">
        <f t="shared" si="2"/>
        <v>4</v>
      </c>
      <c r="D88">
        <v>1</v>
      </c>
      <c r="E88" s="83">
        <f t="shared" si="3"/>
        <v>44267.868055555555</v>
      </c>
      <c r="F88">
        <f>task4ForecastsPVandDemand_Run2!B101</f>
        <v>2</v>
      </c>
      <c r="G88">
        <f>task4ForecastsPVandDemand_Run2!A101</f>
        <v>39</v>
      </c>
      <c r="H88">
        <f>task4ForecastsPVandDemand_Run2!D101</f>
        <v>2.8137599147762904</v>
      </c>
      <c r="I88">
        <f>task4ForecastsPVandDemand_Run2!E101</f>
        <v>1.7409667733850827</v>
      </c>
      <c r="J88">
        <f>task4ForecastsPVandDemand_Run2!F101</f>
        <v>7.7404921379942149E-2</v>
      </c>
      <c r="K88">
        <f>task4ForecastsPVandDemand_Run2!G101</f>
        <v>-1.0727931413912077</v>
      </c>
      <c r="L88">
        <f>task4ForecastsPVandDemand_Run2!H101</f>
        <v>1.3627654165879624</v>
      </c>
      <c r="M88">
        <f>task4ForecastsPVandDemand_Run2!I101</f>
        <v>1.0727931413912077</v>
      </c>
      <c r="N88">
        <f>task4ForecastsPVandDemand_Run2!J101</f>
        <v>0</v>
      </c>
      <c r="O88">
        <f>task4ForecastsPVandDemand_Run2!K101</f>
        <v>0</v>
      </c>
      <c r="P88">
        <f>task4ForecastsPVandDemand_Run2!L101</f>
        <v>0</v>
      </c>
      <c r="Q88">
        <f>task4ForecastsPVandDemand_Run2!M101</f>
        <v>0</v>
      </c>
    </row>
    <row r="89" spans="1:17" x14ac:dyDescent="0.3">
      <c r="A89" t="str">
        <f>TEXT(task4ForecastsPVandDemand_Run2!C102,"YYYY-MM-DD HH:MM:SS")</f>
        <v>2020-07-04 19:30:00</v>
      </c>
      <c r="B89">
        <f>-task4ForecastsPVandDemand_Run2!G102</f>
        <v>1.0039942099461585</v>
      </c>
      <c r="C89">
        <f t="shared" si="2"/>
        <v>4</v>
      </c>
      <c r="D89">
        <v>1</v>
      </c>
      <c r="E89" s="83">
        <f t="shared" si="3"/>
        <v>44267.868055555555</v>
      </c>
      <c r="F89">
        <f>task4ForecastsPVandDemand_Run2!B102</f>
        <v>2</v>
      </c>
      <c r="G89">
        <f>task4ForecastsPVandDemand_Run2!A102</f>
        <v>40</v>
      </c>
      <c r="H89">
        <f>task4ForecastsPVandDemand_Run2!D102</f>
        <v>2.7488552624696405</v>
      </c>
      <c r="I89">
        <f>task4ForecastsPVandDemand_Run2!E102</f>
        <v>1.744861052523482</v>
      </c>
      <c r="J89">
        <f>task4ForecastsPVandDemand_Run2!F102</f>
        <v>5.7753091832872749E-2</v>
      </c>
      <c r="K89">
        <f>task4ForecastsPVandDemand_Run2!G102</f>
        <v>-1.0039942099461585</v>
      </c>
      <c r="L89">
        <f>task4ForecastsPVandDemand_Run2!H102</f>
        <v>0.8607683116148831</v>
      </c>
      <c r="M89">
        <f>task4ForecastsPVandDemand_Run2!I102</f>
        <v>1.0039942099461585</v>
      </c>
      <c r="N89">
        <f>task4ForecastsPVandDemand_Run2!J102</f>
        <v>0</v>
      </c>
      <c r="O89">
        <f>task4ForecastsPVandDemand_Run2!K102</f>
        <v>0</v>
      </c>
      <c r="P89">
        <f>task4ForecastsPVandDemand_Run2!L102</f>
        <v>0</v>
      </c>
      <c r="Q89">
        <f>task4ForecastsPVandDemand_Run2!M102</f>
        <v>0</v>
      </c>
    </row>
    <row r="90" spans="1:17" x14ac:dyDescent="0.3">
      <c r="A90" t="str">
        <f>TEXT(task4ForecastsPVandDemand_Run2!C103,"YYYY-MM-DD HH:MM:SS")</f>
        <v>2020-07-04 20:00:00</v>
      </c>
      <c r="B90">
        <f>-task4ForecastsPVandDemand_Run2!G103</f>
        <v>0.89868790783995256</v>
      </c>
      <c r="C90">
        <f t="shared" si="2"/>
        <v>4</v>
      </c>
      <c r="D90">
        <v>1</v>
      </c>
      <c r="E90" s="83">
        <f t="shared" si="3"/>
        <v>44267.868055555555</v>
      </c>
      <c r="F90">
        <f>task4ForecastsPVandDemand_Run2!B103</f>
        <v>2</v>
      </c>
      <c r="G90">
        <f>task4ForecastsPVandDemand_Run2!A103</f>
        <v>41</v>
      </c>
      <c r="H90">
        <f>task4ForecastsPVandDemand_Run2!D103</f>
        <v>2.6495096944449177</v>
      </c>
      <c r="I90">
        <f>task4ForecastsPVandDemand_Run2!E103</f>
        <v>1.7508217866049651</v>
      </c>
      <c r="J90">
        <f>task4ForecastsPVandDemand_Run2!F103</f>
        <v>0</v>
      </c>
      <c r="K90">
        <f>task4ForecastsPVandDemand_Run2!G103</f>
        <v>-0.89868790783995256</v>
      </c>
      <c r="L90">
        <f>task4ForecastsPVandDemand_Run2!H103</f>
        <v>0.41142435769490682</v>
      </c>
      <c r="M90">
        <f>task4ForecastsPVandDemand_Run2!I103</f>
        <v>0.89868790783995256</v>
      </c>
      <c r="N90">
        <f>task4ForecastsPVandDemand_Run2!J103</f>
        <v>0</v>
      </c>
      <c r="O90">
        <f>task4ForecastsPVandDemand_Run2!K103</f>
        <v>0</v>
      </c>
      <c r="P90">
        <f>task4ForecastsPVandDemand_Run2!L103</f>
        <v>0</v>
      </c>
      <c r="Q90">
        <f>task4ForecastsPVandDemand_Run2!M103</f>
        <v>0</v>
      </c>
    </row>
    <row r="91" spans="1:17" x14ac:dyDescent="0.3">
      <c r="A91" t="str">
        <f>TEXT(task4ForecastsPVandDemand_Run2!C104,"YYYY-MM-DD HH:MM:SS")</f>
        <v>2020-07-04 20:30:00</v>
      </c>
      <c r="B91">
        <f>-task4ForecastsPVandDemand_Run2!G104</f>
        <v>0.82284871538981363</v>
      </c>
      <c r="C91">
        <f t="shared" si="2"/>
        <v>4</v>
      </c>
      <c r="D91">
        <v>1</v>
      </c>
      <c r="E91" s="83">
        <f t="shared" si="3"/>
        <v>44267.868055555555</v>
      </c>
      <c r="F91">
        <f>task4ForecastsPVandDemand_Run2!B104</f>
        <v>2</v>
      </c>
      <c r="G91">
        <f>task4ForecastsPVandDemand_Run2!A104</f>
        <v>42</v>
      </c>
      <c r="H91">
        <f>task4ForecastsPVandDemand_Run2!D104</f>
        <v>2.5779632864730937</v>
      </c>
      <c r="I91">
        <f>task4ForecastsPVandDemand_Run2!E104</f>
        <v>1.7551145710832801</v>
      </c>
      <c r="J91">
        <f>task4ForecastsPVandDemand_Run2!F104</f>
        <v>0</v>
      </c>
      <c r="K91">
        <f>task4ForecastsPVandDemand_Run2!G104</f>
        <v>-0.82284871538981363</v>
      </c>
      <c r="L91">
        <f>task4ForecastsPVandDemand_Run2!H104</f>
        <v>0</v>
      </c>
      <c r="M91">
        <f>task4ForecastsPVandDemand_Run2!I104</f>
        <v>0.82284871538981363</v>
      </c>
      <c r="N91">
        <f>task4ForecastsPVandDemand_Run2!J104</f>
        <v>0</v>
      </c>
      <c r="O91">
        <f>task4ForecastsPVandDemand_Run2!K104</f>
        <v>0</v>
      </c>
      <c r="P91">
        <f>task4ForecastsPVandDemand_Run2!L104</f>
        <v>0</v>
      </c>
      <c r="Q91">
        <f>task4ForecastsPVandDemand_Run2!M104</f>
        <v>0</v>
      </c>
    </row>
    <row r="92" spans="1:17" x14ac:dyDescent="0.3">
      <c r="A92" t="str">
        <f>TEXT(task4ForecastsPVandDemand_Run2!C105,"YYYY-MM-DD HH:MM:SS")</f>
        <v>2020-07-04 21:00:00</v>
      </c>
      <c r="B92">
        <f>-task4ForecastsPVandDemand_Run2!G105</f>
        <v>0</v>
      </c>
      <c r="C92">
        <f t="shared" si="2"/>
        <v>4</v>
      </c>
      <c r="D92">
        <v>1</v>
      </c>
      <c r="E92" s="83">
        <f t="shared" si="3"/>
        <v>44267.868055555555</v>
      </c>
      <c r="F92">
        <f>task4ForecastsPVandDemand_Run2!B105</f>
        <v>2</v>
      </c>
      <c r="G92">
        <f>task4ForecastsPVandDemand_Run2!A105</f>
        <v>43</v>
      </c>
      <c r="H92">
        <f>task4ForecastsPVandDemand_Run2!D105</f>
        <v>2.4324874989232468</v>
      </c>
      <c r="I92">
        <f>task4ForecastsPVandDemand_Run2!E105</f>
        <v>2.4324874989232468</v>
      </c>
      <c r="J92">
        <f>task4ForecastsPVandDemand_Run2!F105</f>
        <v>0</v>
      </c>
      <c r="K92">
        <f>task4ForecastsPVandDemand_Run2!G105</f>
        <v>0</v>
      </c>
      <c r="L92">
        <f>task4ForecastsPVandDemand_Run2!H105</f>
        <v>0</v>
      </c>
      <c r="M92">
        <f>task4ForecastsPVandDemand_Run2!I105</f>
        <v>0</v>
      </c>
      <c r="N92">
        <f>task4ForecastsPVandDemand_Run2!J105</f>
        <v>0</v>
      </c>
      <c r="O92">
        <f>task4ForecastsPVandDemand_Run2!K105</f>
        <v>0</v>
      </c>
      <c r="P92">
        <f>task4ForecastsPVandDemand_Run2!L105</f>
        <v>0</v>
      </c>
      <c r="Q92">
        <f>task4ForecastsPVandDemand_Run2!M105</f>
        <v>0</v>
      </c>
    </row>
    <row r="93" spans="1:17" x14ac:dyDescent="0.3">
      <c r="A93" t="str">
        <f>TEXT(task4ForecastsPVandDemand_Run2!C106,"YYYY-MM-DD HH:MM:SS")</f>
        <v>2020-07-04 21:30:00</v>
      </c>
      <c r="B93">
        <f>-task4ForecastsPVandDemand_Run2!G106</f>
        <v>0</v>
      </c>
      <c r="C93">
        <f t="shared" si="2"/>
        <v>4</v>
      </c>
      <c r="D93">
        <v>1</v>
      </c>
      <c r="E93" s="83">
        <f t="shared" si="3"/>
        <v>44267.868055555555</v>
      </c>
      <c r="F93">
        <f>task4ForecastsPVandDemand_Run2!B106</f>
        <v>2</v>
      </c>
      <c r="G93">
        <f>task4ForecastsPVandDemand_Run2!A106</f>
        <v>44</v>
      </c>
      <c r="H93">
        <f>task4ForecastsPVandDemand_Run2!D106</f>
        <v>2.2100777590466265</v>
      </c>
      <c r="I93">
        <f>task4ForecastsPVandDemand_Run2!E106</f>
        <v>2.2100777590466265</v>
      </c>
      <c r="J93">
        <f>task4ForecastsPVandDemand_Run2!F106</f>
        <v>0</v>
      </c>
      <c r="K93">
        <f>task4ForecastsPVandDemand_Run2!G106</f>
        <v>0</v>
      </c>
      <c r="L93">
        <f>task4ForecastsPVandDemand_Run2!H106</f>
        <v>0</v>
      </c>
      <c r="M93">
        <f>task4ForecastsPVandDemand_Run2!I106</f>
        <v>0</v>
      </c>
      <c r="N93">
        <f>task4ForecastsPVandDemand_Run2!J106</f>
        <v>0</v>
      </c>
      <c r="O93">
        <f>task4ForecastsPVandDemand_Run2!K106</f>
        <v>0</v>
      </c>
      <c r="P93">
        <f>task4ForecastsPVandDemand_Run2!L106</f>
        <v>0</v>
      </c>
      <c r="Q93">
        <f>task4ForecastsPVandDemand_Run2!M106</f>
        <v>0</v>
      </c>
    </row>
    <row r="94" spans="1:17" x14ac:dyDescent="0.3">
      <c r="A94" t="str">
        <f>TEXT(task4ForecastsPVandDemand_Run2!C107,"YYYY-MM-DD HH:MM:SS")</f>
        <v>2020-07-04 22:00:00</v>
      </c>
      <c r="B94">
        <f>-task4ForecastsPVandDemand_Run2!G107</f>
        <v>0</v>
      </c>
      <c r="C94">
        <f t="shared" si="2"/>
        <v>4</v>
      </c>
      <c r="D94">
        <v>1</v>
      </c>
      <c r="E94" s="83">
        <f t="shared" si="3"/>
        <v>44267.868055555555</v>
      </c>
      <c r="F94">
        <f>task4ForecastsPVandDemand_Run2!B107</f>
        <v>2</v>
      </c>
      <c r="G94">
        <f>task4ForecastsPVandDemand_Run2!A107</f>
        <v>45</v>
      </c>
      <c r="H94">
        <f>task4ForecastsPVandDemand_Run2!D107</f>
        <v>1.9934578227298831</v>
      </c>
      <c r="I94">
        <f>task4ForecastsPVandDemand_Run2!E107</f>
        <v>1.9934578227298831</v>
      </c>
      <c r="J94">
        <f>task4ForecastsPVandDemand_Run2!F107</f>
        <v>0</v>
      </c>
      <c r="K94">
        <f>task4ForecastsPVandDemand_Run2!G107</f>
        <v>0</v>
      </c>
      <c r="L94">
        <f>task4ForecastsPVandDemand_Run2!H107</f>
        <v>0</v>
      </c>
      <c r="M94">
        <f>task4ForecastsPVandDemand_Run2!I107</f>
        <v>0</v>
      </c>
      <c r="N94">
        <f>task4ForecastsPVandDemand_Run2!J107</f>
        <v>0</v>
      </c>
      <c r="O94">
        <f>task4ForecastsPVandDemand_Run2!K107</f>
        <v>0</v>
      </c>
      <c r="P94">
        <f>task4ForecastsPVandDemand_Run2!L107</f>
        <v>0</v>
      </c>
      <c r="Q94">
        <f>task4ForecastsPVandDemand_Run2!M107</f>
        <v>0</v>
      </c>
    </row>
    <row r="95" spans="1:17" x14ac:dyDescent="0.3">
      <c r="A95" t="str">
        <f>TEXT(task4ForecastsPVandDemand_Run2!C108,"YYYY-MM-DD HH:MM:SS")</f>
        <v>2020-07-04 22:30:00</v>
      </c>
      <c r="B95">
        <f>-task4ForecastsPVandDemand_Run2!G108</f>
        <v>0</v>
      </c>
      <c r="C95">
        <f t="shared" si="2"/>
        <v>4</v>
      </c>
      <c r="D95">
        <v>1</v>
      </c>
      <c r="E95" s="83">
        <f t="shared" si="3"/>
        <v>44267.868055555555</v>
      </c>
      <c r="F95">
        <f>task4ForecastsPVandDemand_Run2!B108</f>
        <v>2</v>
      </c>
      <c r="G95">
        <f>task4ForecastsPVandDemand_Run2!A108</f>
        <v>46</v>
      </c>
      <c r="H95">
        <f>task4ForecastsPVandDemand_Run2!D108</f>
        <v>1.7948299506369945</v>
      </c>
      <c r="I95">
        <f>task4ForecastsPVandDemand_Run2!E108</f>
        <v>1.7948299506369945</v>
      </c>
      <c r="J95">
        <f>task4ForecastsPVandDemand_Run2!F108</f>
        <v>0</v>
      </c>
      <c r="K95">
        <f>task4ForecastsPVandDemand_Run2!G108</f>
        <v>0</v>
      </c>
      <c r="L95">
        <f>task4ForecastsPVandDemand_Run2!H108</f>
        <v>0</v>
      </c>
      <c r="M95">
        <f>task4ForecastsPVandDemand_Run2!I108</f>
        <v>0</v>
      </c>
      <c r="N95">
        <f>task4ForecastsPVandDemand_Run2!J108</f>
        <v>0</v>
      </c>
      <c r="O95">
        <f>task4ForecastsPVandDemand_Run2!K108</f>
        <v>0</v>
      </c>
      <c r="P95">
        <f>task4ForecastsPVandDemand_Run2!L108</f>
        <v>0</v>
      </c>
      <c r="Q95">
        <f>task4ForecastsPVandDemand_Run2!M108</f>
        <v>0</v>
      </c>
    </row>
    <row r="96" spans="1:17" x14ac:dyDescent="0.3">
      <c r="A96" t="str">
        <f>TEXT(task4ForecastsPVandDemand_Run2!C109,"YYYY-MM-DD HH:MM:SS")</f>
        <v>2020-07-04 23:00:00</v>
      </c>
      <c r="B96">
        <f>-task4ForecastsPVandDemand_Run2!G109</f>
        <v>0</v>
      </c>
      <c r="C96">
        <f t="shared" si="2"/>
        <v>4</v>
      </c>
      <c r="D96">
        <v>1</v>
      </c>
      <c r="E96" s="83">
        <f t="shared" si="3"/>
        <v>44267.868055555555</v>
      </c>
      <c r="F96">
        <f>task4ForecastsPVandDemand_Run2!B109</f>
        <v>2</v>
      </c>
      <c r="G96">
        <f>task4ForecastsPVandDemand_Run2!A109</f>
        <v>47</v>
      </c>
      <c r="H96">
        <f>task4ForecastsPVandDemand_Run2!D109</f>
        <v>1.718085139921383</v>
      </c>
      <c r="I96">
        <f>task4ForecastsPVandDemand_Run2!E109</f>
        <v>1.718085139921383</v>
      </c>
      <c r="J96">
        <f>task4ForecastsPVandDemand_Run2!F109</f>
        <v>0</v>
      </c>
      <c r="K96">
        <f>task4ForecastsPVandDemand_Run2!G109</f>
        <v>0</v>
      </c>
      <c r="L96">
        <f>task4ForecastsPVandDemand_Run2!H109</f>
        <v>0</v>
      </c>
      <c r="M96">
        <f>task4ForecastsPVandDemand_Run2!I109</f>
        <v>0</v>
      </c>
      <c r="N96">
        <f>task4ForecastsPVandDemand_Run2!J109</f>
        <v>0</v>
      </c>
      <c r="O96">
        <f>task4ForecastsPVandDemand_Run2!K109</f>
        <v>0</v>
      </c>
      <c r="P96">
        <f>task4ForecastsPVandDemand_Run2!L109</f>
        <v>0</v>
      </c>
      <c r="Q96">
        <f>task4ForecastsPVandDemand_Run2!M109</f>
        <v>0</v>
      </c>
    </row>
    <row r="97" spans="1:17" x14ac:dyDescent="0.3">
      <c r="A97" t="str">
        <f>TEXT(task4ForecastsPVandDemand_Run2!C110,"YYYY-MM-DD HH:MM:SS")</f>
        <v>2020-07-04 23:30:00</v>
      </c>
      <c r="B97">
        <f>-task4ForecastsPVandDemand_Run2!G110</f>
        <v>0</v>
      </c>
      <c r="C97">
        <f t="shared" si="2"/>
        <v>4</v>
      </c>
      <c r="D97">
        <v>1</v>
      </c>
      <c r="E97" s="83">
        <f t="shared" si="3"/>
        <v>44267.868055555555</v>
      </c>
      <c r="F97">
        <f>task4ForecastsPVandDemand_Run2!B110</f>
        <v>2</v>
      </c>
      <c r="G97">
        <f>task4ForecastsPVandDemand_Run2!A110</f>
        <v>48</v>
      </c>
      <c r="H97">
        <f>task4ForecastsPVandDemand_Run2!D110</f>
        <v>1.6093575727908103</v>
      </c>
      <c r="I97">
        <f>task4ForecastsPVandDemand_Run2!E110</f>
        <v>1.6093575727908103</v>
      </c>
      <c r="J97">
        <f>task4ForecastsPVandDemand_Run2!F110</f>
        <v>0</v>
      </c>
      <c r="K97">
        <f>task4ForecastsPVandDemand_Run2!G110</f>
        <v>0</v>
      </c>
      <c r="L97">
        <f>task4ForecastsPVandDemand_Run2!H110</f>
        <v>0</v>
      </c>
      <c r="M97">
        <f>task4ForecastsPVandDemand_Run2!I110</f>
        <v>0</v>
      </c>
      <c r="N97">
        <f>task4ForecastsPVandDemand_Run2!J110</f>
        <v>0</v>
      </c>
      <c r="O97">
        <f>task4ForecastsPVandDemand_Run2!K110</f>
        <v>0</v>
      </c>
      <c r="P97">
        <f>task4ForecastsPVandDemand_Run2!L110</f>
        <v>0</v>
      </c>
      <c r="Q97">
        <f>task4ForecastsPVandDemand_Run2!M110</f>
        <v>0</v>
      </c>
    </row>
    <row r="98" spans="1:17" x14ac:dyDescent="0.3">
      <c r="A98" t="str">
        <f>TEXT(task4ForecastsPVandDemand_Run2!C111,"YYYY-MM-DD HH:MM:SS")</f>
        <v>2020-07-05 00:00:00</v>
      </c>
      <c r="B98">
        <f>-task4ForecastsPVandDemand_Run2!G111</f>
        <v>0</v>
      </c>
      <c r="C98">
        <f t="shared" si="2"/>
        <v>4</v>
      </c>
      <c r="D98">
        <v>1</v>
      </c>
      <c r="E98" s="83">
        <f t="shared" si="3"/>
        <v>44267.868055555555</v>
      </c>
      <c r="F98">
        <f>task4ForecastsPVandDemand_Run2!B111</f>
        <v>3</v>
      </c>
      <c r="G98">
        <f>task4ForecastsPVandDemand_Run2!A111</f>
        <v>1</v>
      </c>
      <c r="H98">
        <f>task4ForecastsPVandDemand_Run2!D111</f>
        <v>1.6259017098482369</v>
      </c>
      <c r="I98">
        <f>task4ForecastsPVandDemand_Run2!E111</f>
        <v>1.6259017098482369</v>
      </c>
      <c r="J98">
        <f>task4ForecastsPVandDemand_Run2!F111</f>
        <v>0</v>
      </c>
      <c r="K98">
        <f>task4ForecastsPVandDemand_Run2!G111</f>
        <v>0</v>
      </c>
      <c r="L98">
        <f>task4ForecastsPVandDemand_Run2!H111</f>
        <v>0</v>
      </c>
      <c r="M98">
        <f>task4ForecastsPVandDemand_Run2!I111</f>
        <v>0</v>
      </c>
      <c r="N98">
        <f>task4ForecastsPVandDemand_Run2!J111</f>
        <v>0</v>
      </c>
      <c r="O98">
        <f>task4ForecastsPVandDemand_Run2!K111</f>
        <v>0</v>
      </c>
      <c r="P98">
        <f>task4ForecastsPVandDemand_Run2!L111</f>
        <v>0</v>
      </c>
      <c r="Q98">
        <f>task4ForecastsPVandDemand_Run2!M111</f>
        <v>0</v>
      </c>
    </row>
    <row r="99" spans="1:17" x14ac:dyDescent="0.3">
      <c r="A99" t="str">
        <f>TEXT(task4ForecastsPVandDemand_Run2!C112,"YYYY-MM-DD HH:MM:SS")</f>
        <v>2020-07-05 00:30:00</v>
      </c>
      <c r="B99">
        <f>-task4ForecastsPVandDemand_Run2!G112</f>
        <v>0</v>
      </c>
      <c r="C99">
        <f t="shared" si="2"/>
        <v>4</v>
      </c>
      <c r="D99">
        <v>1</v>
      </c>
      <c r="E99" s="83">
        <f t="shared" si="3"/>
        <v>44267.868055555555</v>
      </c>
      <c r="F99">
        <f>task4ForecastsPVandDemand_Run2!B112</f>
        <v>3</v>
      </c>
      <c r="G99">
        <f>task4ForecastsPVandDemand_Run2!A112</f>
        <v>2</v>
      </c>
      <c r="H99">
        <f>task4ForecastsPVandDemand_Run2!D112</f>
        <v>1.5693399545953333</v>
      </c>
      <c r="I99">
        <f>task4ForecastsPVandDemand_Run2!E112</f>
        <v>1.5693399545953333</v>
      </c>
      <c r="J99">
        <f>task4ForecastsPVandDemand_Run2!F112</f>
        <v>0</v>
      </c>
      <c r="K99">
        <f>task4ForecastsPVandDemand_Run2!G112</f>
        <v>0</v>
      </c>
      <c r="L99">
        <f>task4ForecastsPVandDemand_Run2!H112</f>
        <v>0</v>
      </c>
      <c r="M99">
        <f>task4ForecastsPVandDemand_Run2!I112</f>
        <v>0</v>
      </c>
      <c r="N99">
        <f>task4ForecastsPVandDemand_Run2!J112</f>
        <v>0</v>
      </c>
      <c r="O99">
        <f>task4ForecastsPVandDemand_Run2!K112</f>
        <v>0</v>
      </c>
      <c r="P99">
        <f>task4ForecastsPVandDemand_Run2!L112</f>
        <v>0</v>
      </c>
      <c r="Q99">
        <f>task4ForecastsPVandDemand_Run2!M112</f>
        <v>0</v>
      </c>
    </row>
    <row r="100" spans="1:17" x14ac:dyDescent="0.3">
      <c r="A100" t="str">
        <f>TEXT(task4ForecastsPVandDemand_Run2!C113,"YYYY-MM-DD HH:MM:SS")</f>
        <v>2020-07-05 01:00:00</v>
      </c>
      <c r="B100">
        <f>-task4ForecastsPVandDemand_Run2!G113</f>
        <v>0</v>
      </c>
      <c r="C100">
        <f t="shared" si="2"/>
        <v>4</v>
      </c>
      <c r="D100">
        <v>1</v>
      </c>
      <c r="E100" s="83">
        <f t="shared" si="3"/>
        <v>44267.868055555555</v>
      </c>
      <c r="F100">
        <f>task4ForecastsPVandDemand_Run2!B113</f>
        <v>3</v>
      </c>
      <c r="G100">
        <f>task4ForecastsPVandDemand_Run2!A113</f>
        <v>3</v>
      </c>
      <c r="H100">
        <f>task4ForecastsPVandDemand_Run2!D113</f>
        <v>1.4922343025697167</v>
      </c>
      <c r="I100">
        <f>task4ForecastsPVandDemand_Run2!E113</f>
        <v>1.4922343025697167</v>
      </c>
      <c r="J100">
        <f>task4ForecastsPVandDemand_Run2!F113</f>
        <v>0</v>
      </c>
      <c r="K100">
        <f>task4ForecastsPVandDemand_Run2!G113</f>
        <v>0</v>
      </c>
      <c r="L100">
        <f>task4ForecastsPVandDemand_Run2!H113</f>
        <v>0</v>
      </c>
      <c r="M100">
        <f>task4ForecastsPVandDemand_Run2!I113</f>
        <v>0</v>
      </c>
      <c r="N100">
        <f>task4ForecastsPVandDemand_Run2!J113</f>
        <v>0</v>
      </c>
      <c r="O100">
        <f>task4ForecastsPVandDemand_Run2!K113</f>
        <v>0</v>
      </c>
      <c r="P100">
        <f>task4ForecastsPVandDemand_Run2!L113</f>
        <v>0</v>
      </c>
      <c r="Q100">
        <f>task4ForecastsPVandDemand_Run2!M113</f>
        <v>0</v>
      </c>
    </row>
    <row r="101" spans="1:17" x14ac:dyDescent="0.3">
      <c r="A101" t="str">
        <f>TEXT(task4ForecastsPVandDemand_Run2!C114,"YYYY-MM-DD HH:MM:SS")</f>
        <v>2020-07-05 01:30:00</v>
      </c>
      <c r="B101">
        <f>-task4ForecastsPVandDemand_Run2!G114</f>
        <v>0</v>
      </c>
      <c r="C101">
        <f t="shared" si="2"/>
        <v>4</v>
      </c>
      <c r="D101">
        <v>1</v>
      </c>
      <c r="E101" s="83">
        <f t="shared" si="3"/>
        <v>44267.868055555555</v>
      </c>
      <c r="F101">
        <f>task4ForecastsPVandDemand_Run2!B114</f>
        <v>3</v>
      </c>
      <c r="G101">
        <f>task4ForecastsPVandDemand_Run2!A114</f>
        <v>4</v>
      </c>
      <c r="H101">
        <f>task4ForecastsPVandDemand_Run2!D114</f>
        <v>1.4527237757805094</v>
      </c>
      <c r="I101">
        <f>task4ForecastsPVandDemand_Run2!E114</f>
        <v>1.4527237757805094</v>
      </c>
      <c r="J101">
        <f>task4ForecastsPVandDemand_Run2!F114</f>
        <v>0</v>
      </c>
      <c r="K101">
        <f>task4ForecastsPVandDemand_Run2!G114</f>
        <v>0</v>
      </c>
      <c r="L101">
        <f>task4ForecastsPVandDemand_Run2!H114</f>
        <v>0</v>
      </c>
      <c r="M101">
        <f>task4ForecastsPVandDemand_Run2!I114</f>
        <v>0</v>
      </c>
      <c r="N101">
        <f>task4ForecastsPVandDemand_Run2!J114</f>
        <v>0</v>
      </c>
      <c r="O101">
        <f>task4ForecastsPVandDemand_Run2!K114</f>
        <v>0</v>
      </c>
      <c r="P101">
        <f>task4ForecastsPVandDemand_Run2!L114</f>
        <v>0</v>
      </c>
      <c r="Q101">
        <f>task4ForecastsPVandDemand_Run2!M114</f>
        <v>0</v>
      </c>
    </row>
    <row r="102" spans="1:17" x14ac:dyDescent="0.3">
      <c r="A102" t="str">
        <f>TEXT(task4ForecastsPVandDemand_Run2!C115,"YYYY-MM-DD HH:MM:SS")</f>
        <v>2020-07-05 02:00:00</v>
      </c>
      <c r="B102">
        <f>-task4ForecastsPVandDemand_Run2!G115</f>
        <v>0</v>
      </c>
      <c r="C102">
        <f t="shared" si="2"/>
        <v>4</v>
      </c>
      <c r="D102">
        <v>1</v>
      </c>
      <c r="E102" s="83">
        <f t="shared" si="3"/>
        <v>44267.868055555555</v>
      </c>
      <c r="F102">
        <f>task4ForecastsPVandDemand_Run2!B115</f>
        <v>3</v>
      </c>
      <c r="G102">
        <f>task4ForecastsPVandDemand_Run2!A115</f>
        <v>5</v>
      </c>
      <c r="H102">
        <f>task4ForecastsPVandDemand_Run2!D115</f>
        <v>1.4305566682102642</v>
      </c>
      <c r="I102">
        <f>task4ForecastsPVandDemand_Run2!E115</f>
        <v>1.4305566682102642</v>
      </c>
      <c r="J102">
        <f>task4ForecastsPVandDemand_Run2!F115</f>
        <v>0</v>
      </c>
      <c r="K102">
        <f>task4ForecastsPVandDemand_Run2!G115</f>
        <v>0</v>
      </c>
      <c r="L102">
        <f>task4ForecastsPVandDemand_Run2!H115</f>
        <v>0</v>
      </c>
      <c r="M102">
        <f>task4ForecastsPVandDemand_Run2!I115</f>
        <v>0</v>
      </c>
      <c r="N102">
        <f>task4ForecastsPVandDemand_Run2!J115</f>
        <v>0</v>
      </c>
      <c r="O102">
        <f>task4ForecastsPVandDemand_Run2!K115</f>
        <v>0</v>
      </c>
      <c r="P102">
        <f>task4ForecastsPVandDemand_Run2!L115</f>
        <v>0</v>
      </c>
      <c r="Q102">
        <f>task4ForecastsPVandDemand_Run2!M115</f>
        <v>0</v>
      </c>
    </row>
    <row r="103" spans="1:17" x14ac:dyDescent="0.3">
      <c r="A103" t="str">
        <f>TEXT(task4ForecastsPVandDemand_Run2!C116,"YYYY-MM-DD HH:MM:SS")</f>
        <v>2020-07-05 02:30:00</v>
      </c>
      <c r="B103">
        <f>-task4ForecastsPVandDemand_Run2!G116</f>
        <v>0</v>
      </c>
      <c r="C103">
        <f t="shared" si="2"/>
        <v>4</v>
      </c>
      <c r="D103">
        <v>1</v>
      </c>
      <c r="E103" s="83">
        <f t="shared" si="3"/>
        <v>44267.868055555555</v>
      </c>
      <c r="F103">
        <f>task4ForecastsPVandDemand_Run2!B116</f>
        <v>3</v>
      </c>
      <c r="G103">
        <f>task4ForecastsPVandDemand_Run2!A116</f>
        <v>6</v>
      </c>
      <c r="H103">
        <f>task4ForecastsPVandDemand_Run2!D116</f>
        <v>1.3952284868434972</v>
      </c>
      <c r="I103">
        <f>task4ForecastsPVandDemand_Run2!E116</f>
        <v>1.3952284868434972</v>
      </c>
      <c r="J103">
        <f>task4ForecastsPVandDemand_Run2!F116</f>
        <v>0</v>
      </c>
      <c r="K103">
        <f>task4ForecastsPVandDemand_Run2!G116</f>
        <v>0</v>
      </c>
      <c r="L103">
        <f>task4ForecastsPVandDemand_Run2!H116</f>
        <v>0</v>
      </c>
      <c r="M103">
        <f>task4ForecastsPVandDemand_Run2!I116</f>
        <v>0</v>
      </c>
      <c r="N103">
        <f>task4ForecastsPVandDemand_Run2!J116</f>
        <v>0</v>
      </c>
      <c r="O103">
        <f>task4ForecastsPVandDemand_Run2!K116</f>
        <v>0</v>
      </c>
      <c r="P103">
        <f>task4ForecastsPVandDemand_Run2!L116</f>
        <v>0</v>
      </c>
      <c r="Q103">
        <f>task4ForecastsPVandDemand_Run2!M116</f>
        <v>0</v>
      </c>
    </row>
    <row r="104" spans="1:17" x14ac:dyDescent="0.3">
      <c r="A104" t="str">
        <f>TEXT(task4ForecastsPVandDemand_Run2!C117,"YYYY-MM-DD HH:MM:SS")</f>
        <v>2020-07-05 03:00:00</v>
      </c>
      <c r="B104">
        <f>-task4ForecastsPVandDemand_Run2!G117</f>
        <v>0</v>
      </c>
      <c r="C104">
        <f t="shared" si="2"/>
        <v>4</v>
      </c>
      <c r="D104">
        <v>1</v>
      </c>
      <c r="E104" s="83">
        <f t="shared" si="3"/>
        <v>44267.868055555555</v>
      </c>
      <c r="F104">
        <f>task4ForecastsPVandDemand_Run2!B117</f>
        <v>3</v>
      </c>
      <c r="G104">
        <f>task4ForecastsPVandDemand_Run2!A117</f>
        <v>7</v>
      </c>
      <c r="H104">
        <f>task4ForecastsPVandDemand_Run2!D117</f>
        <v>1.3829206146340773</v>
      </c>
      <c r="I104">
        <f>task4ForecastsPVandDemand_Run2!E117</f>
        <v>1.3829206146340773</v>
      </c>
      <c r="J104">
        <f>task4ForecastsPVandDemand_Run2!F117</f>
        <v>0</v>
      </c>
      <c r="K104">
        <f>task4ForecastsPVandDemand_Run2!G117</f>
        <v>0</v>
      </c>
      <c r="L104">
        <f>task4ForecastsPVandDemand_Run2!H117</f>
        <v>0</v>
      </c>
      <c r="M104">
        <f>task4ForecastsPVandDemand_Run2!I117</f>
        <v>0</v>
      </c>
      <c r="N104">
        <f>task4ForecastsPVandDemand_Run2!J117</f>
        <v>0</v>
      </c>
      <c r="O104">
        <f>task4ForecastsPVandDemand_Run2!K117</f>
        <v>0</v>
      </c>
      <c r="P104">
        <f>task4ForecastsPVandDemand_Run2!L117</f>
        <v>0</v>
      </c>
      <c r="Q104">
        <f>task4ForecastsPVandDemand_Run2!M117</f>
        <v>0</v>
      </c>
    </row>
    <row r="105" spans="1:17" x14ac:dyDescent="0.3">
      <c r="A105" t="str">
        <f>TEXT(task4ForecastsPVandDemand_Run2!C118,"YYYY-MM-DD HH:MM:SS")</f>
        <v>2020-07-05 03:30:00</v>
      </c>
      <c r="B105">
        <f>-task4ForecastsPVandDemand_Run2!G118</f>
        <v>0</v>
      </c>
      <c r="C105">
        <f t="shared" si="2"/>
        <v>4</v>
      </c>
      <c r="D105">
        <v>1</v>
      </c>
      <c r="E105" s="83">
        <f t="shared" si="3"/>
        <v>44267.868055555555</v>
      </c>
      <c r="F105">
        <f>task4ForecastsPVandDemand_Run2!B118</f>
        <v>3</v>
      </c>
      <c r="G105">
        <f>task4ForecastsPVandDemand_Run2!A118</f>
        <v>8</v>
      </c>
      <c r="H105">
        <f>task4ForecastsPVandDemand_Run2!D118</f>
        <v>1.3649259182875872</v>
      </c>
      <c r="I105">
        <f>task4ForecastsPVandDemand_Run2!E118</f>
        <v>1.3649259182875872</v>
      </c>
      <c r="J105">
        <f>task4ForecastsPVandDemand_Run2!F118</f>
        <v>0</v>
      </c>
      <c r="K105">
        <f>task4ForecastsPVandDemand_Run2!G118</f>
        <v>0</v>
      </c>
      <c r="L105">
        <f>task4ForecastsPVandDemand_Run2!H118</f>
        <v>0</v>
      </c>
      <c r="M105">
        <f>task4ForecastsPVandDemand_Run2!I118</f>
        <v>0</v>
      </c>
      <c r="N105">
        <f>task4ForecastsPVandDemand_Run2!J118</f>
        <v>0</v>
      </c>
      <c r="O105">
        <f>task4ForecastsPVandDemand_Run2!K118</f>
        <v>0</v>
      </c>
      <c r="P105">
        <f>task4ForecastsPVandDemand_Run2!L118</f>
        <v>0</v>
      </c>
      <c r="Q105">
        <f>task4ForecastsPVandDemand_Run2!M118</f>
        <v>0</v>
      </c>
    </row>
    <row r="106" spans="1:17" x14ac:dyDescent="0.3">
      <c r="A106" t="str">
        <f>TEXT(task4ForecastsPVandDemand_Run2!C119,"YYYY-MM-DD HH:MM:SS")</f>
        <v>2020-07-05 04:00:00</v>
      </c>
      <c r="B106">
        <f>-task4ForecastsPVandDemand_Run2!G119</f>
        <v>0</v>
      </c>
      <c r="C106">
        <f t="shared" si="2"/>
        <v>4</v>
      </c>
      <c r="D106">
        <v>1</v>
      </c>
      <c r="E106" s="83">
        <f t="shared" si="3"/>
        <v>44267.868055555555</v>
      </c>
      <c r="F106">
        <f>task4ForecastsPVandDemand_Run2!B119</f>
        <v>3</v>
      </c>
      <c r="G106">
        <f>task4ForecastsPVandDemand_Run2!A119</f>
        <v>9</v>
      </c>
      <c r="H106">
        <f>task4ForecastsPVandDemand_Run2!D119</f>
        <v>1.3324211507756818</v>
      </c>
      <c r="I106">
        <f>task4ForecastsPVandDemand_Run2!E119</f>
        <v>1.3324211507756818</v>
      </c>
      <c r="J106">
        <f>task4ForecastsPVandDemand_Run2!F119</f>
        <v>0</v>
      </c>
      <c r="K106">
        <f>task4ForecastsPVandDemand_Run2!G119</f>
        <v>0</v>
      </c>
      <c r="L106">
        <f>task4ForecastsPVandDemand_Run2!H119</f>
        <v>0</v>
      </c>
      <c r="M106">
        <f>task4ForecastsPVandDemand_Run2!I119</f>
        <v>0</v>
      </c>
      <c r="N106">
        <f>task4ForecastsPVandDemand_Run2!J119</f>
        <v>0</v>
      </c>
      <c r="O106">
        <f>task4ForecastsPVandDemand_Run2!K119</f>
        <v>0</v>
      </c>
      <c r="P106">
        <f>task4ForecastsPVandDemand_Run2!L119</f>
        <v>0</v>
      </c>
      <c r="Q106">
        <f>task4ForecastsPVandDemand_Run2!M119</f>
        <v>0</v>
      </c>
    </row>
    <row r="107" spans="1:17" x14ac:dyDescent="0.3">
      <c r="A107" t="str">
        <f>TEXT(task4ForecastsPVandDemand_Run2!C120,"YYYY-MM-DD HH:MM:SS")</f>
        <v>2020-07-05 04:30:00</v>
      </c>
      <c r="B107">
        <f>-task4ForecastsPVandDemand_Run2!G120</f>
        <v>0</v>
      </c>
      <c r="C107">
        <f t="shared" si="2"/>
        <v>4</v>
      </c>
      <c r="D107">
        <v>1</v>
      </c>
      <c r="E107" s="83">
        <f t="shared" si="3"/>
        <v>44267.868055555555</v>
      </c>
      <c r="F107">
        <f>task4ForecastsPVandDemand_Run2!B120</f>
        <v>3</v>
      </c>
      <c r="G107">
        <f>task4ForecastsPVandDemand_Run2!A120</f>
        <v>10</v>
      </c>
      <c r="H107">
        <f>task4ForecastsPVandDemand_Run2!D120</f>
        <v>1.395972950388106</v>
      </c>
      <c r="I107">
        <f>task4ForecastsPVandDemand_Run2!E120</f>
        <v>1.395972950388106</v>
      </c>
      <c r="J107">
        <f>task4ForecastsPVandDemand_Run2!F120</f>
        <v>0</v>
      </c>
      <c r="K107">
        <f>task4ForecastsPVandDemand_Run2!G120</f>
        <v>0</v>
      </c>
      <c r="L107">
        <f>task4ForecastsPVandDemand_Run2!H120</f>
        <v>0</v>
      </c>
      <c r="M107">
        <f>task4ForecastsPVandDemand_Run2!I120</f>
        <v>0</v>
      </c>
      <c r="N107">
        <f>task4ForecastsPVandDemand_Run2!J120</f>
        <v>0</v>
      </c>
      <c r="O107">
        <f>task4ForecastsPVandDemand_Run2!K120</f>
        <v>0</v>
      </c>
      <c r="P107">
        <f>task4ForecastsPVandDemand_Run2!L120</f>
        <v>0</v>
      </c>
      <c r="Q107">
        <f>task4ForecastsPVandDemand_Run2!M120</f>
        <v>0</v>
      </c>
    </row>
    <row r="108" spans="1:17" x14ac:dyDescent="0.3">
      <c r="A108" t="str">
        <f>TEXT(task4ForecastsPVandDemand_Run2!C121,"YYYY-MM-DD HH:MM:SS")</f>
        <v>2020-07-05 05:00:00</v>
      </c>
      <c r="B108">
        <f>-task4ForecastsPVandDemand_Run2!G121</f>
        <v>0</v>
      </c>
      <c r="C108">
        <f t="shared" si="2"/>
        <v>4</v>
      </c>
      <c r="D108">
        <v>1</v>
      </c>
      <c r="E108" s="83">
        <f t="shared" si="3"/>
        <v>44267.868055555555</v>
      </c>
      <c r="F108">
        <f>task4ForecastsPVandDemand_Run2!B121</f>
        <v>3</v>
      </c>
      <c r="G108">
        <f>task4ForecastsPVandDemand_Run2!A121</f>
        <v>11</v>
      </c>
      <c r="H108">
        <f>task4ForecastsPVandDemand_Run2!D121</f>
        <v>1.4287691884215483</v>
      </c>
      <c r="I108">
        <f>task4ForecastsPVandDemand_Run2!E121</f>
        <v>1.4287691884215483</v>
      </c>
      <c r="J108">
        <f>task4ForecastsPVandDemand_Run2!F121</f>
        <v>8.7069856686000313E-2</v>
      </c>
      <c r="K108">
        <f>task4ForecastsPVandDemand_Run2!G121</f>
        <v>0</v>
      </c>
      <c r="L108">
        <f>task4ForecastsPVandDemand_Run2!H121</f>
        <v>0</v>
      </c>
      <c r="M108">
        <f>task4ForecastsPVandDemand_Run2!I121</f>
        <v>0</v>
      </c>
      <c r="N108">
        <f>task4ForecastsPVandDemand_Run2!J121</f>
        <v>0</v>
      </c>
      <c r="O108">
        <f>task4ForecastsPVandDemand_Run2!K121</f>
        <v>0</v>
      </c>
      <c r="P108">
        <f>task4ForecastsPVandDemand_Run2!L121</f>
        <v>0</v>
      </c>
      <c r="Q108">
        <f>task4ForecastsPVandDemand_Run2!M121</f>
        <v>0</v>
      </c>
    </row>
    <row r="109" spans="1:17" x14ac:dyDescent="0.3">
      <c r="A109" t="str">
        <f>TEXT(task4ForecastsPVandDemand_Run2!C122,"YYYY-MM-DD HH:MM:SS")</f>
        <v>2020-07-05 05:30:00</v>
      </c>
      <c r="B109">
        <f>-task4ForecastsPVandDemand_Run2!G122</f>
        <v>0</v>
      </c>
      <c r="C109">
        <f t="shared" si="2"/>
        <v>4</v>
      </c>
      <c r="D109">
        <v>1</v>
      </c>
      <c r="E109" s="83">
        <f t="shared" si="3"/>
        <v>44267.868055555555</v>
      </c>
      <c r="F109">
        <f>task4ForecastsPVandDemand_Run2!B122</f>
        <v>3</v>
      </c>
      <c r="G109">
        <f>task4ForecastsPVandDemand_Run2!A122</f>
        <v>12</v>
      </c>
      <c r="H109">
        <f>task4ForecastsPVandDemand_Run2!D122</f>
        <v>1.531553775302688</v>
      </c>
      <c r="I109">
        <f>task4ForecastsPVandDemand_Run2!E122</f>
        <v>1.531553775302688</v>
      </c>
      <c r="J109">
        <f>task4ForecastsPVandDemand_Run2!F122</f>
        <v>0.1330007218131446</v>
      </c>
      <c r="K109">
        <f>task4ForecastsPVandDemand_Run2!G122</f>
        <v>0</v>
      </c>
      <c r="L109">
        <f>task4ForecastsPVandDemand_Run2!H122</f>
        <v>0</v>
      </c>
      <c r="M109">
        <f>task4ForecastsPVandDemand_Run2!I122</f>
        <v>0</v>
      </c>
      <c r="N109">
        <f>task4ForecastsPVandDemand_Run2!J122</f>
        <v>0</v>
      </c>
      <c r="O109">
        <f>task4ForecastsPVandDemand_Run2!K122</f>
        <v>0</v>
      </c>
      <c r="P109">
        <f>task4ForecastsPVandDemand_Run2!L122</f>
        <v>0</v>
      </c>
      <c r="Q109">
        <f>task4ForecastsPVandDemand_Run2!M122</f>
        <v>0</v>
      </c>
    </row>
    <row r="110" spans="1:17" x14ac:dyDescent="0.3">
      <c r="A110" t="str">
        <f>TEXT(task4ForecastsPVandDemand_Run2!C123,"YYYY-MM-DD HH:MM:SS")</f>
        <v>2020-07-05 06:00:00</v>
      </c>
      <c r="B110">
        <f>-task4ForecastsPVandDemand_Run2!G123</f>
        <v>-0.17938438455680669</v>
      </c>
      <c r="C110">
        <f t="shared" si="2"/>
        <v>4</v>
      </c>
      <c r="D110">
        <v>1</v>
      </c>
      <c r="E110" s="83">
        <f t="shared" si="3"/>
        <v>44267.868055555555</v>
      </c>
      <c r="F110">
        <f>task4ForecastsPVandDemand_Run2!B123</f>
        <v>3</v>
      </c>
      <c r="G110">
        <f>task4ForecastsPVandDemand_Run2!A123</f>
        <v>13</v>
      </c>
      <c r="H110">
        <f>task4ForecastsPVandDemand_Run2!D123</f>
        <v>1.7265382920411612</v>
      </c>
      <c r="I110">
        <f>task4ForecastsPVandDemand_Run2!E123</f>
        <v>1.9059226765979678</v>
      </c>
      <c r="J110">
        <f>task4ForecastsPVandDemand_Run2!F123</f>
        <v>0.35173408736628764</v>
      </c>
      <c r="K110">
        <f>task4ForecastsPVandDemand_Run2!G123</f>
        <v>0.17938438455680669</v>
      </c>
      <c r="L110">
        <f>task4ForecastsPVandDemand_Run2!H123</f>
        <v>8.9692192278403346E-2</v>
      </c>
      <c r="M110">
        <f>task4ForecastsPVandDemand_Run2!I123</f>
        <v>0</v>
      </c>
      <c r="N110">
        <f>task4ForecastsPVandDemand_Run2!J123</f>
        <v>-0.17938438455680669</v>
      </c>
      <c r="O110">
        <f>task4ForecastsPVandDemand_Run2!K123</f>
        <v>0</v>
      </c>
      <c r="P110">
        <f>task4ForecastsPVandDemand_Run2!L123</f>
        <v>-0.17938438455680669</v>
      </c>
      <c r="Q110">
        <f>task4ForecastsPVandDemand_Run2!M123</f>
        <v>0</v>
      </c>
    </row>
    <row r="111" spans="1:17" x14ac:dyDescent="0.3">
      <c r="A111" t="str">
        <f>TEXT(task4ForecastsPVandDemand_Run2!C124,"YYYY-MM-DD HH:MM:SS")</f>
        <v>2020-07-05 06:30:00</v>
      </c>
      <c r="B111">
        <f>-task4ForecastsPVandDemand_Run2!G124</f>
        <v>-0.33583413103884258</v>
      </c>
      <c r="C111">
        <f t="shared" si="2"/>
        <v>4</v>
      </c>
      <c r="D111">
        <v>1</v>
      </c>
      <c r="E111" s="83">
        <f t="shared" si="3"/>
        <v>44267.868055555555</v>
      </c>
      <c r="F111">
        <f>task4ForecastsPVandDemand_Run2!B124</f>
        <v>3</v>
      </c>
      <c r="G111">
        <f>task4ForecastsPVandDemand_Run2!A124</f>
        <v>14</v>
      </c>
      <c r="H111">
        <f>task4ForecastsPVandDemand_Run2!D124</f>
        <v>1.9724921132772624</v>
      </c>
      <c r="I111">
        <f>task4ForecastsPVandDemand_Run2!E124</f>
        <v>2.3083262443161048</v>
      </c>
      <c r="J111">
        <f>task4ForecastsPVandDemand_Run2!F124</f>
        <v>0.65849829615459332</v>
      </c>
      <c r="K111">
        <f>task4ForecastsPVandDemand_Run2!G124</f>
        <v>0.33583413103884258</v>
      </c>
      <c r="L111">
        <f>task4ForecastsPVandDemand_Run2!H124</f>
        <v>0.25760925779782462</v>
      </c>
      <c r="M111">
        <f>task4ForecastsPVandDemand_Run2!I124</f>
        <v>0</v>
      </c>
      <c r="N111">
        <f>task4ForecastsPVandDemand_Run2!J124</f>
        <v>-0.33583413103884258</v>
      </c>
      <c r="O111">
        <f>task4ForecastsPVandDemand_Run2!K124</f>
        <v>0</v>
      </c>
      <c r="P111">
        <f>task4ForecastsPVandDemand_Run2!L124</f>
        <v>-0.33583413103884258</v>
      </c>
      <c r="Q111">
        <f>task4ForecastsPVandDemand_Run2!M124</f>
        <v>0</v>
      </c>
    </row>
    <row r="112" spans="1:17" x14ac:dyDescent="0.3">
      <c r="A112" t="str">
        <f>TEXT(task4ForecastsPVandDemand_Run2!C125,"YYYY-MM-DD HH:MM:SS")</f>
        <v>2020-07-05 07:00:00</v>
      </c>
      <c r="B112">
        <f>-task4ForecastsPVandDemand_Run2!G125</f>
        <v>-0.48870546105614732</v>
      </c>
      <c r="C112">
        <f t="shared" si="2"/>
        <v>4</v>
      </c>
      <c r="D112">
        <v>1</v>
      </c>
      <c r="E112" s="83">
        <f t="shared" si="3"/>
        <v>44267.868055555555</v>
      </c>
      <c r="F112">
        <f>task4ForecastsPVandDemand_Run2!B125</f>
        <v>3</v>
      </c>
      <c r="G112">
        <f>task4ForecastsPVandDemand_Run2!A125</f>
        <v>15</v>
      </c>
      <c r="H112">
        <f>task4ForecastsPVandDemand_Run2!D125</f>
        <v>2.2289571479727566</v>
      </c>
      <c r="I112">
        <f>task4ForecastsPVandDemand_Run2!E125</f>
        <v>2.717662609028904</v>
      </c>
      <c r="J112">
        <f>task4ForecastsPVandDemand_Run2!F125</f>
        <v>0.95824600207087707</v>
      </c>
      <c r="K112">
        <f>task4ForecastsPVandDemand_Run2!G125</f>
        <v>0.48870546105614732</v>
      </c>
      <c r="L112">
        <f>task4ForecastsPVandDemand_Run2!H125</f>
        <v>0.50196198832589833</v>
      </c>
      <c r="M112">
        <f>task4ForecastsPVandDemand_Run2!I125</f>
        <v>0</v>
      </c>
      <c r="N112">
        <f>task4ForecastsPVandDemand_Run2!J125</f>
        <v>-0.48870546105614732</v>
      </c>
      <c r="O112">
        <f>task4ForecastsPVandDemand_Run2!K125</f>
        <v>0</v>
      </c>
      <c r="P112">
        <f>task4ForecastsPVandDemand_Run2!L125</f>
        <v>-0.48870546105614732</v>
      </c>
      <c r="Q112">
        <f>task4ForecastsPVandDemand_Run2!M125</f>
        <v>0</v>
      </c>
    </row>
    <row r="113" spans="1:17" x14ac:dyDescent="0.3">
      <c r="A113" t="str">
        <f>TEXT(task4ForecastsPVandDemand_Run2!C126,"YYYY-MM-DD HH:MM:SS")</f>
        <v>2020-07-05 07:30:00</v>
      </c>
      <c r="B113">
        <f>-task4ForecastsPVandDemand_Run2!G126</f>
        <v>-0.46864405050963387</v>
      </c>
      <c r="C113">
        <f t="shared" si="2"/>
        <v>4</v>
      </c>
      <c r="D113">
        <v>1</v>
      </c>
      <c r="E113" s="83">
        <f t="shared" si="3"/>
        <v>44267.868055555555</v>
      </c>
      <c r="F113">
        <f>task4ForecastsPVandDemand_Run2!B126</f>
        <v>3</v>
      </c>
      <c r="G113">
        <f>task4ForecastsPVandDemand_Run2!A126</f>
        <v>16</v>
      </c>
      <c r="H113">
        <f>task4ForecastsPVandDemand_Run2!D126</f>
        <v>2.3640616994944512</v>
      </c>
      <c r="I113">
        <f>task4ForecastsPVandDemand_Run2!E126</f>
        <v>2.8327057500040853</v>
      </c>
      <c r="J113">
        <f>task4ForecastsPVandDemand_Run2!F126</f>
        <v>0.91890990296006636</v>
      </c>
      <c r="K113">
        <f>task4ForecastsPVandDemand_Run2!G126</f>
        <v>0.46864405050963387</v>
      </c>
      <c r="L113">
        <f>task4ForecastsPVandDemand_Run2!H126</f>
        <v>0.73628401358071527</v>
      </c>
      <c r="M113">
        <f>task4ForecastsPVandDemand_Run2!I126</f>
        <v>0</v>
      </c>
      <c r="N113">
        <f>task4ForecastsPVandDemand_Run2!J126</f>
        <v>-0.46864405050963387</v>
      </c>
      <c r="O113">
        <f>task4ForecastsPVandDemand_Run2!K126</f>
        <v>0</v>
      </c>
      <c r="P113">
        <f>task4ForecastsPVandDemand_Run2!L126</f>
        <v>-0.46864405050963387</v>
      </c>
      <c r="Q113">
        <f>task4ForecastsPVandDemand_Run2!M126</f>
        <v>0</v>
      </c>
    </row>
    <row r="114" spans="1:17" x14ac:dyDescent="0.3">
      <c r="A114" t="str">
        <f>TEXT(task4ForecastsPVandDemand_Run2!C127,"YYYY-MM-DD HH:MM:SS")</f>
        <v>2020-07-05 08:00:00</v>
      </c>
      <c r="B114">
        <f>-task4ForecastsPVandDemand_Run2!G127</f>
        <v>-0.69678679351753514</v>
      </c>
      <c r="C114">
        <f t="shared" si="2"/>
        <v>4</v>
      </c>
      <c r="D114">
        <v>1</v>
      </c>
      <c r="E114" s="83">
        <f t="shared" si="3"/>
        <v>44267.868055555555</v>
      </c>
      <c r="F114">
        <f>task4ForecastsPVandDemand_Run2!B127</f>
        <v>3</v>
      </c>
      <c r="G114">
        <f>task4ForecastsPVandDemand_Run2!A127</f>
        <v>17</v>
      </c>
      <c r="H114">
        <f>task4ForecastsPVandDemand_Run2!D127</f>
        <v>2.6018021957785553</v>
      </c>
      <c r="I114">
        <f>task4ForecastsPVandDemand_Run2!E127</f>
        <v>3.2985889892960905</v>
      </c>
      <c r="J114">
        <f>task4ForecastsPVandDemand_Run2!F127</f>
        <v>1.366248614740265</v>
      </c>
      <c r="K114">
        <f>task4ForecastsPVandDemand_Run2!G127</f>
        <v>0.69678679351753514</v>
      </c>
      <c r="L114">
        <f>task4ForecastsPVandDemand_Run2!H127</f>
        <v>1.084677410339483</v>
      </c>
      <c r="M114">
        <f>task4ForecastsPVandDemand_Run2!I127</f>
        <v>0</v>
      </c>
      <c r="N114">
        <f>task4ForecastsPVandDemand_Run2!J127</f>
        <v>-0.69678679351753514</v>
      </c>
      <c r="O114">
        <f>task4ForecastsPVandDemand_Run2!K127</f>
        <v>0</v>
      </c>
      <c r="P114">
        <f>task4ForecastsPVandDemand_Run2!L127</f>
        <v>-0.69678679351753514</v>
      </c>
      <c r="Q114">
        <f>task4ForecastsPVandDemand_Run2!M127</f>
        <v>0</v>
      </c>
    </row>
    <row r="115" spans="1:17" x14ac:dyDescent="0.3">
      <c r="A115" t="str">
        <f>TEXT(task4ForecastsPVandDemand_Run2!C128,"YYYY-MM-DD HH:MM:SS")</f>
        <v>2020-07-05 08:30:00</v>
      </c>
      <c r="B115">
        <f>-task4ForecastsPVandDemand_Run2!G128</f>
        <v>-0.74184312242577111</v>
      </c>
      <c r="C115">
        <f t="shared" si="2"/>
        <v>4</v>
      </c>
      <c r="D115">
        <v>1</v>
      </c>
      <c r="E115" s="83">
        <f t="shared" si="3"/>
        <v>44267.868055555555</v>
      </c>
      <c r="F115">
        <f>task4ForecastsPVandDemand_Run2!B128</f>
        <v>3</v>
      </c>
      <c r="G115">
        <f>task4ForecastsPVandDemand_Run2!A128</f>
        <v>18</v>
      </c>
      <c r="H115">
        <f>task4ForecastsPVandDemand_Run2!D128</f>
        <v>2.6142843573984309</v>
      </c>
      <c r="I115">
        <f>task4ForecastsPVandDemand_Run2!E128</f>
        <v>3.356127479824202</v>
      </c>
      <c r="J115">
        <f>task4ForecastsPVandDemand_Run2!F128</f>
        <v>1.4545943576975904</v>
      </c>
      <c r="K115">
        <f>task4ForecastsPVandDemand_Run2!G128</f>
        <v>0.74184312242577111</v>
      </c>
      <c r="L115">
        <f>task4ForecastsPVandDemand_Run2!H128</f>
        <v>1.4555989715523685</v>
      </c>
      <c r="M115">
        <f>task4ForecastsPVandDemand_Run2!I128</f>
        <v>0</v>
      </c>
      <c r="N115">
        <f>task4ForecastsPVandDemand_Run2!J128</f>
        <v>-0.74184312242577111</v>
      </c>
      <c r="O115">
        <f>task4ForecastsPVandDemand_Run2!K128</f>
        <v>0</v>
      </c>
      <c r="P115">
        <f>task4ForecastsPVandDemand_Run2!L128</f>
        <v>-0.74184312242577111</v>
      </c>
      <c r="Q115">
        <f>task4ForecastsPVandDemand_Run2!M128</f>
        <v>0</v>
      </c>
    </row>
    <row r="116" spans="1:17" x14ac:dyDescent="0.3">
      <c r="A116" t="str">
        <f>TEXT(task4ForecastsPVandDemand_Run2!C129,"YYYY-MM-DD HH:MM:SS")</f>
        <v>2020-07-05 09:00:00</v>
      </c>
      <c r="B116">
        <f>-task4ForecastsPVandDemand_Run2!G129</f>
        <v>-0.5575548379372971</v>
      </c>
      <c r="C116">
        <f t="shared" si="2"/>
        <v>4</v>
      </c>
      <c r="D116">
        <v>1</v>
      </c>
      <c r="E116" s="83">
        <f t="shared" si="3"/>
        <v>44267.868055555555</v>
      </c>
      <c r="F116">
        <f>task4ForecastsPVandDemand_Run2!B129</f>
        <v>3</v>
      </c>
      <c r="G116">
        <f>task4ForecastsPVandDemand_Run2!A129</f>
        <v>19</v>
      </c>
      <c r="H116">
        <f>task4ForecastsPVandDemand_Run2!D129</f>
        <v>2.7125948940940301</v>
      </c>
      <c r="I116">
        <f>task4ForecastsPVandDemand_Run2!E129</f>
        <v>3.2701497320313271</v>
      </c>
      <c r="J116">
        <f>task4ForecastsPVandDemand_Run2!F129</f>
        <v>1.09324478026921</v>
      </c>
      <c r="K116">
        <f>task4ForecastsPVandDemand_Run2!G129</f>
        <v>0.5575548379372971</v>
      </c>
      <c r="L116">
        <f>task4ForecastsPVandDemand_Run2!H129</f>
        <v>1.734376390521017</v>
      </c>
      <c r="M116">
        <f>task4ForecastsPVandDemand_Run2!I129</f>
        <v>0</v>
      </c>
      <c r="N116">
        <f>task4ForecastsPVandDemand_Run2!J129</f>
        <v>-0.5575548379372971</v>
      </c>
      <c r="O116">
        <f>task4ForecastsPVandDemand_Run2!K129</f>
        <v>0</v>
      </c>
      <c r="P116">
        <f>task4ForecastsPVandDemand_Run2!L129</f>
        <v>-0.5575548379372971</v>
      </c>
      <c r="Q116">
        <f>task4ForecastsPVandDemand_Run2!M129</f>
        <v>0</v>
      </c>
    </row>
    <row r="117" spans="1:17" x14ac:dyDescent="0.3">
      <c r="A117" t="str">
        <f>TEXT(task4ForecastsPVandDemand_Run2!C130,"YYYY-MM-DD HH:MM:SS")</f>
        <v>2020-07-05 09:30:00</v>
      </c>
      <c r="B117">
        <f>-task4ForecastsPVandDemand_Run2!G130</f>
        <v>-0.56631796344110996</v>
      </c>
      <c r="C117">
        <f t="shared" si="2"/>
        <v>4</v>
      </c>
      <c r="D117">
        <v>1</v>
      </c>
      <c r="E117" s="83">
        <f t="shared" si="3"/>
        <v>44267.868055555555</v>
      </c>
      <c r="F117">
        <f>task4ForecastsPVandDemand_Run2!B130</f>
        <v>3</v>
      </c>
      <c r="G117">
        <f>task4ForecastsPVandDemand_Run2!A130</f>
        <v>20</v>
      </c>
      <c r="H117">
        <f>task4ForecastsPVandDemand_Run2!D130</f>
        <v>2.6394355757092054</v>
      </c>
      <c r="I117">
        <f>task4ForecastsPVandDemand_Run2!E130</f>
        <v>3.2057535391503151</v>
      </c>
      <c r="J117">
        <f>task4ForecastsPVandDemand_Run2!F130</f>
        <v>1.110427379296294</v>
      </c>
      <c r="K117">
        <f>task4ForecastsPVandDemand_Run2!G130</f>
        <v>0.56631796344110996</v>
      </c>
      <c r="L117">
        <f>task4ForecastsPVandDemand_Run2!H130</f>
        <v>2.0175353722415719</v>
      </c>
      <c r="M117">
        <f>task4ForecastsPVandDemand_Run2!I130</f>
        <v>0</v>
      </c>
      <c r="N117">
        <f>task4ForecastsPVandDemand_Run2!J130</f>
        <v>-0.56631796344110996</v>
      </c>
      <c r="O117">
        <f>task4ForecastsPVandDemand_Run2!K130</f>
        <v>0</v>
      </c>
      <c r="P117">
        <f>task4ForecastsPVandDemand_Run2!L130</f>
        <v>-0.56631796344110996</v>
      </c>
      <c r="Q117">
        <f>task4ForecastsPVandDemand_Run2!M130</f>
        <v>0</v>
      </c>
    </row>
    <row r="118" spans="1:17" x14ac:dyDescent="0.3">
      <c r="A118" t="str">
        <f>TEXT(task4ForecastsPVandDemand_Run2!C131,"YYYY-MM-DD HH:MM:SS")</f>
        <v>2020-07-05 10:00:00</v>
      </c>
      <c r="B118">
        <f>-task4ForecastsPVandDemand_Run2!G131</f>
        <v>-0.60391994355754708</v>
      </c>
      <c r="C118">
        <f t="shared" si="2"/>
        <v>4</v>
      </c>
      <c r="D118">
        <v>1</v>
      </c>
      <c r="E118" s="83">
        <f t="shared" si="3"/>
        <v>44267.868055555555</v>
      </c>
      <c r="F118">
        <f>task4ForecastsPVandDemand_Run2!B131</f>
        <v>3</v>
      </c>
      <c r="G118">
        <f>task4ForecastsPVandDemand_Run2!A131</f>
        <v>21</v>
      </c>
      <c r="H118">
        <f>task4ForecastsPVandDemand_Run2!D131</f>
        <v>2.7757321783002542</v>
      </c>
      <c r="I118">
        <f>task4ForecastsPVandDemand_Run2!E131</f>
        <v>3.3796521218578013</v>
      </c>
      <c r="J118">
        <f>task4ForecastsPVandDemand_Run2!F131</f>
        <v>1.1841567520736218</v>
      </c>
      <c r="K118">
        <f>task4ForecastsPVandDemand_Run2!G131</f>
        <v>0.60391994355754708</v>
      </c>
      <c r="L118">
        <f>task4ForecastsPVandDemand_Run2!H131</f>
        <v>2.3194953440203454</v>
      </c>
      <c r="M118">
        <f>task4ForecastsPVandDemand_Run2!I131</f>
        <v>0</v>
      </c>
      <c r="N118">
        <f>task4ForecastsPVandDemand_Run2!J131</f>
        <v>-0.60391994355754708</v>
      </c>
      <c r="O118">
        <f>task4ForecastsPVandDemand_Run2!K131</f>
        <v>0</v>
      </c>
      <c r="P118">
        <f>task4ForecastsPVandDemand_Run2!L131</f>
        <v>-0.60391994355754708</v>
      </c>
      <c r="Q118">
        <f>task4ForecastsPVandDemand_Run2!M131</f>
        <v>0</v>
      </c>
    </row>
    <row r="119" spans="1:17" x14ac:dyDescent="0.3">
      <c r="A119" t="str">
        <f>TEXT(task4ForecastsPVandDemand_Run2!C132,"YYYY-MM-DD HH:MM:SS")</f>
        <v>2020-07-05 10:30:00</v>
      </c>
      <c r="B119">
        <f>-task4ForecastsPVandDemand_Run2!G132</f>
        <v>-0.58114860502280596</v>
      </c>
      <c r="C119">
        <f t="shared" si="2"/>
        <v>4</v>
      </c>
      <c r="D119">
        <v>1</v>
      </c>
      <c r="E119" s="83">
        <f t="shared" si="3"/>
        <v>44267.868055555555</v>
      </c>
      <c r="F119">
        <f>task4ForecastsPVandDemand_Run2!B132</f>
        <v>3</v>
      </c>
      <c r="G119">
        <f>task4ForecastsPVandDemand_Run2!A132</f>
        <v>22</v>
      </c>
      <c r="H119">
        <f>task4ForecastsPVandDemand_Run2!D132</f>
        <v>2.7534184698259265</v>
      </c>
      <c r="I119">
        <f>task4ForecastsPVandDemand_Run2!E132</f>
        <v>3.3345670748487324</v>
      </c>
      <c r="J119">
        <f>task4ForecastsPVandDemand_Run2!F132</f>
        <v>1.1395070686721684</v>
      </c>
      <c r="K119">
        <f>task4ForecastsPVandDemand_Run2!G132</f>
        <v>0.58114860502280596</v>
      </c>
      <c r="L119">
        <f>task4ForecastsPVandDemand_Run2!H132</f>
        <v>2.6100696465317483</v>
      </c>
      <c r="M119">
        <f>task4ForecastsPVandDemand_Run2!I132</f>
        <v>0</v>
      </c>
      <c r="N119">
        <f>task4ForecastsPVandDemand_Run2!J132</f>
        <v>-0.58114860502280596</v>
      </c>
      <c r="O119">
        <f>task4ForecastsPVandDemand_Run2!K132</f>
        <v>0</v>
      </c>
      <c r="P119">
        <f>task4ForecastsPVandDemand_Run2!L132</f>
        <v>-0.58114860502280596</v>
      </c>
      <c r="Q119">
        <f>task4ForecastsPVandDemand_Run2!M132</f>
        <v>0</v>
      </c>
    </row>
    <row r="120" spans="1:17" x14ac:dyDescent="0.3">
      <c r="A120" t="str">
        <f>TEXT(task4ForecastsPVandDemand_Run2!C133,"YYYY-MM-DD HH:MM:SS")</f>
        <v>2020-07-05 11:00:00</v>
      </c>
      <c r="B120">
        <f>-task4ForecastsPVandDemand_Run2!G133</f>
        <v>-0.5986462326732922</v>
      </c>
      <c r="C120">
        <f t="shared" si="2"/>
        <v>4</v>
      </c>
      <c r="D120">
        <v>1</v>
      </c>
      <c r="E120" s="83">
        <f t="shared" si="3"/>
        <v>44267.868055555555</v>
      </c>
      <c r="F120">
        <f>task4ForecastsPVandDemand_Run2!B133</f>
        <v>3</v>
      </c>
      <c r="G120">
        <f>task4ForecastsPVandDemand_Run2!A133</f>
        <v>23</v>
      </c>
      <c r="H120">
        <f>task4ForecastsPVandDemand_Run2!D133</f>
        <v>2.6704298377778333</v>
      </c>
      <c r="I120">
        <f>task4ForecastsPVandDemand_Run2!E133</f>
        <v>3.2690760704511255</v>
      </c>
      <c r="J120">
        <f>task4ForecastsPVandDemand_Run2!F133</f>
        <v>1.1738161424966513</v>
      </c>
      <c r="K120">
        <f>task4ForecastsPVandDemand_Run2!G133</f>
        <v>0.5986462326732922</v>
      </c>
      <c r="L120">
        <f>task4ForecastsPVandDemand_Run2!H133</f>
        <v>2.9093927628683947</v>
      </c>
      <c r="M120">
        <f>task4ForecastsPVandDemand_Run2!I133</f>
        <v>0</v>
      </c>
      <c r="N120">
        <f>task4ForecastsPVandDemand_Run2!J133</f>
        <v>-0.5986462326732922</v>
      </c>
      <c r="O120">
        <f>task4ForecastsPVandDemand_Run2!K133</f>
        <v>0</v>
      </c>
      <c r="P120">
        <f>task4ForecastsPVandDemand_Run2!L133</f>
        <v>-0.5986462326732922</v>
      </c>
      <c r="Q120">
        <f>task4ForecastsPVandDemand_Run2!M133</f>
        <v>0</v>
      </c>
    </row>
    <row r="121" spans="1:17" x14ac:dyDescent="0.3">
      <c r="A121" t="str">
        <f>TEXT(task4ForecastsPVandDemand_Run2!C134,"YYYY-MM-DD HH:MM:SS")</f>
        <v>2020-07-05 11:30:00</v>
      </c>
      <c r="B121">
        <f>-task4ForecastsPVandDemand_Run2!G134</f>
        <v>-0.68533389469650585</v>
      </c>
      <c r="C121">
        <f t="shared" si="2"/>
        <v>4</v>
      </c>
      <c r="D121">
        <v>1</v>
      </c>
      <c r="E121" s="83">
        <f t="shared" si="3"/>
        <v>44267.868055555555</v>
      </c>
      <c r="F121">
        <f>task4ForecastsPVandDemand_Run2!B134</f>
        <v>3</v>
      </c>
      <c r="G121">
        <f>task4ForecastsPVandDemand_Run2!A134</f>
        <v>24</v>
      </c>
      <c r="H121">
        <f>task4ForecastsPVandDemand_Run2!D134</f>
        <v>2.614273167205849</v>
      </c>
      <c r="I121">
        <f>task4ForecastsPVandDemand_Run2!E134</f>
        <v>3.2996070619023548</v>
      </c>
      <c r="J121">
        <f>task4ForecastsPVandDemand_Run2!F134</f>
        <v>1.3437919503853055</v>
      </c>
      <c r="K121">
        <f>task4ForecastsPVandDemand_Run2!G134</f>
        <v>0.68533389469650585</v>
      </c>
      <c r="L121">
        <f>task4ForecastsPVandDemand_Run2!H134</f>
        <v>3.2520597102166477</v>
      </c>
      <c r="M121">
        <f>task4ForecastsPVandDemand_Run2!I134</f>
        <v>0</v>
      </c>
      <c r="N121">
        <f>task4ForecastsPVandDemand_Run2!J134</f>
        <v>-0.68533389469650585</v>
      </c>
      <c r="O121">
        <f>task4ForecastsPVandDemand_Run2!K134</f>
        <v>0</v>
      </c>
      <c r="P121">
        <f>task4ForecastsPVandDemand_Run2!L134</f>
        <v>-0.68533389469650585</v>
      </c>
      <c r="Q121">
        <f>task4ForecastsPVandDemand_Run2!M134</f>
        <v>0</v>
      </c>
    </row>
    <row r="122" spans="1:17" x14ac:dyDescent="0.3">
      <c r="A122" t="str">
        <f>TEXT(task4ForecastsPVandDemand_Run2!C135,"YYYY-MM-DD HH:MM:SS")</f>
        <v>2020-07-05 12:00:00</v>
      </c>
      <c r="B122">
        <f>-task4ForecastsPVandDemand_Run2!G135</f>
        <v>-0.59733192511432021</v>
      </c>
      <c r="C122">
        <f t="shared" si="2"/>
        <v>4</v>
      </c>
      <c r="D122">
        <v>1</v>
      </c>
      <c r="E122" s="83">
        <f t="shared" si="3"/>
        <v>44267.868055555555</v>
      </c>
      <c r="F122">
        <f>task4ForecastsPVandDemand_Run2!B135</f>
        <v>3</v>
      </c>
      <c r="G122">
        <f>task4ForecastsPVandDemand_Run2!A135</f>
        <v>25</v>
      </c>
      <c r="H122">
        <f>task4ForecastsPVandDemand_Run2!D135</f>
        <v>2.3327352074008596</v>
      </c>
      <c r="I122">
        <f>task4ForecastsPVandDemand_Run2!E135</f>
        <v>2.9300671325151799</v>
      </c>
      <c r="J122">
        <f>task4ForecastsPVandDemand_Run2!F135</f>
        <v>1.1712390688516083</v>
      </c>
      <c r="K122">
        <f>task4ForecastsPVandDemand_Run2!G135</f>
        <v>0.59733192511432021</v>
      </c>
      <c r="L122">
        <f>task4ForecastsPVandDemand_Run2!H135</f>
        <v>3.5507256727738077</v>
      </c>
      <c r="M122">
        <f>task4ForecastsPVandDemand_Run2!I135</f>
        <v>0</v>
      </c>
      <c r="N122">
        <f>task4ForecastsPVandDemand_Run2!J135</f>
        <v>-0.59733192511432021</v>
      </c>
      <c r="O122">
        <f>task4ForecastsPVandDemand_Run2!K135</f>
        <v>0</v>
      </c>
      <c r="P122">
        <f>task4ForecastsPVandDemand_Run2!L135</f>
        <v>-0.59733192511432021</v>
      </c>
      <c r="Q122">
        <f>task4ForecastsPVandDemand_Run2!M135</f>
        <v>0</v>
      </c>
    </row>
    <row r="123" spans="1:17" x14ac:dyDescent="0.3">
      <c r="A123" t="str">
        <f>TEXT(task4ForecastsPVandDemand_Run2!C136,"YYYY-MM-DD HH:MM:SS")</f>
        <v>2020-07-05 12:30:00</v>
      </c>
      <c r="B123">
        <f>-task4ForecastsPVandDemand_Run2!G136</f>
        <v>-0.65496290350972886</v>
      </c>
      <c r="C123">
        <f t="shared" si="2"/>
        <v>4</v>
      </c>
      <c r="D123">
        <v>1</v>
      </c>
      <c r="E123" s="83">
        <f t="shared" si="3"/>
        <v>44267.868055555555</v>
      </c>
      <c r="F123">
        <f>task4ForecastsPVandDemand_Run2!B136</f>
        <v>3</v>
      </c>
      <c r="G123">
        <f>task4ForecastsPVandDemand_Run2!A136</f>
        <v>26</v>
      </c>
      <c r="H123">
        <f>task4ForecastsPVandDemand_Run2!D136</f>
        <v>2.2926835783491599</v>
      </c>
      <c r="I123">
        <f>task4ForecastsPVandDemand_Run2!E136</f>
        <v>2.9476464818588886</v>
      </c>
      <c r="J123">
        <f>task4ForecastsPVandDemand_Run2!F136</f>
        <v>1.2842409872739782</v>
      </c>
      <c r="K123">
        <f>task4ForecastsPVandDemand_Run2!G136</f>
        <v>0.65496290350972886</v>
      </c>
      <c r="L123">
        <f>task4ForecastsPVandDemand_Run2!H136</f>
        <v>3.878207124528672</v>
      </c>
      <c r="M123">
        <f>task4ForecastsPVandDemand_Run2!I136</f>
        <v>0</v>
      </c>
      <c r="N123">
        <f>task4ForecastsPVandDemand_Run2!J136</f>
        <v>-0.65496290350972886</v>
      </c>
      <c r="O123">
        <f>task4ForecastsPVandDemand_Run2!K136</f>
        <v>0</v>
      </c>
      <c r="P123">
        <f>task4ForecastsPVandDemand_Run2!L136</f>
        <v>-0.65496290350972886</v>
      </c>
      <c r="Q123">
        <f>task4ForecastsPVandDemand_Run2!M136</f>
        <v>0</v>
      </c>
    </row>
    <row r="124" spans="1:17" x14ac:dyDescent="0.3">
      <c r="A124" t="str">
        <f>TEXT(task4ForecastsPVandDemand_Run2!C137,"YYYY-MM-DD HH:MM:SS")</f>
        <v>2020-07-05 13:00:00</v>
      </c>
      <c r="B124">
        <f>-task4ForecastsPVandDemand_Run2!G137</f>
        <v>-0.80324308839678937</v>
      </c>
      <c r="C124">
        <f t="shared" si="2"/>
        <v>4</v>
      </c>
      <c r="D124">
        <v>1</v>
      </c>
      <c r="E124" s="83">
        <f t="shared" si="3"/>
        <v>44267.868055555555</v>
      </c>
      <c r="F124">
        <f>task4ForecastsPVandDemand_Run2!B137</f>
        <v>3</v>
      </c>
      <c r="G124">
        <f>task4ForecastsPVandDemand_Run2!A137</f>
        <v>27</v>
      </c>
      <c r="H124">
        <f>task4ForecastsPVandDemand_Run2!D137</f>
        <v>2.1181909580966556</v>
      </c>
      <c r="I124">
        <f>task4ForecastsPVandDemand_Run2!E137</f>
        <v>2.9214340464934452</v>
      </c>
      <c r="J124">
        <f>task4ForecastsPVandDemand_Run2!F137</f>
        <v>1.5749864478368418</v>
      </c>
      <c r="K124">
        <f>task4ForecastsPVandDemand_Run2!G137</f>
        <v>0.80324308839678937</v>
      </c>
      <c r="L124">
        <f>task4ForecastsPVandDemand_Run2!H137</f>
        <v>4.2798286687270668</v>
      </c>
      <c r="M124">
        <f>task4ForecastsPVandDemand_Run2!I137</f>
        <v>0</v>
      </c>
      <c r="N124">
        <f>task4ForecastsPVandDemand_Run2!J137</f>
        <v>-0.80324308839678937</v>
      </c>
      <c r="O124">
        <f>task4ForecastsPVandDemand_Run2!K137</f>
        <v>0</v>
      </c>
      <c r="P124">
        <f>task4ForecastsPVandDemand_Run2!L137</f>
        <v>-0.80324308839678937</v>
      </c>
      <c r="Q124">
        <f>task4ForecastsPVandDemand_Run2!M137</f>
        <v>0</v>
      </c>
    </row>
    <row r="125" spans="1:17" x14ac:dyDescent="0.3">
      <c r="A125" t="str">
        <f>TEXT(task4ForecastsPVandDemand_Run2!C138,"YYYY-MM-DD HH:MM:SS")</f>
        <v>2020-07-05 13:30:00</v>
      </c>
      <c r="B125">
        <f>-task4ForecastsPVandDemand_Run2!G138</f>
        <v>-0.85046761068648924</v>
      </c>
      <c r="C125">
        <f t="shared" si="2"/>
        <v>4</v>
      </c>
      <c r="D125">
        <v>1</v>
      </c>
      <c r="E125" s="83">
        <f t="shared" si="3"/>
        <v>44267.868055555555</v>
      </c>
      <c r="F125">
        <f>task4ForecastsPVandDemand_Run2!B138</f>
        <v>3</v>
      </c>
      <c r="G125">
        <f>task4ForecastsPVandDemand_Run2!A138</f>
        <v>28</v>
      </c>
      <c r="H125">
        <f>task4ForecastsPVandDemand_Run2!D138</f>
        <v>2.0985269484395186</v>
      </c>
      <c r="I125">
        <f>task4ForecastsPVandDemand_Run2!E138</f>
        <v>2.9489945591260076</v>
      </c>
      <c r="J125">
        <f>task4ForecastsPVandDemand_Run2!F138</f>
        <v>1.6675835503656651</v>
      </c>
      <c r="K125">
        <f>task4ForecastsPVandDemand_Run2!G138</f>
        <v>0.85046761068648924</v>
      </c>
      <c r="L125">
        <f>task4ForecastsPVandDemand_Run2!H138</f>
        <v>4.7050624740703118</v>
      </c>
      <c r="M125">
        <f>task4ForecastsPVandDemand_Run2!I138</f>
        <v>0</v>
      </c>
      <c r="N125">
        <f>task4ForecastsPVandDemand_Run2!J138</f>
        <v>-0.85046761068648924</v>
      </c>
      <c r="O125">
        <f>task4ForecastsPVandDemand_Run2!K138</f>
        <v>0</v>
      </c>
      <c r="P125">
        <f>task4ForecastsPVandDemand_Run2!L138</f>
        <v>-0.85046761068648924</v>
      </c>
      <c r="Q125">
        <f>task4ForecastsPVandDemand_Run2!M138</f>
        <v>0</v>
      </c>
    </row>
    <row r="126" spans="1:17" x14ac:dyDescent="0.3">
      <c r="A126" t="str">
        <f>TEXT(task4ForecastsPVandDemand_Run2!C139,"YYYY-MM-DD HH:MM:SS")</f>
        <v>2020-07-05 14:00:00</v>
      </c>
      <c r="B126">
        <f>-task4ForecastsPVandDemand_Run2!G139</f>
        <v>-0.8564269639996096</v>
      </c>
      <c r="C126">
        <f t="shared" si="2"/>
        <v>4</v>
      </c>
      <c r="D126">
        <v>1</v>
      </c>
      <c r="E126" s="83">
        <f t="shared" si="3"/>
        <v>44267.868055555555</v>
      </c>
      <c r="F126">
        <f>task4ForecastsPVandDemand_Run2!B139</f>
        <v>3</v>
      </c>
      <c r="G126">
        <f>task4ForecastsPVandDemand_Run2!A139</f>
        <v>29</v>
      </c>
      <c r="H126">
        <f>task4ForecastsPVandDemand_Run2!D139</f>
        <v>2.2599446499489249</v>
      </c>
      <c r="I126">
        <f>task4ForecastsPVandDemand_Run2!E139</f>
        <v>3.4163716139485345</v>
      </c>
      <c r="J126">
        <f>task4ForecastsPVandDemand_Run2!F139</f>
        <v>2.2675038509796268</v>
      </c>
      <c r="K126">
        <f>task4ForecastsPVandDemand_Run2!G139</f>
        <v>0.8564269639996096</v>
      </c>
      <c r="L126">
        <f>task4ForecastsPVandDemand_Run2!H139</f>
        <v>5.1332759560701167</v>
      </c>
      <c r="M126">
        <f>task4ForecastsPVandDemand_Run2!I139</f>
        <v>0</v>
      </c>
      <c r="N126">
        <f>task4ForecastsPVandDemand_Run2!J139</f>
        <v>-1.1564269639996096</v>
      </c>
      <c r="O126">
        <f>task4ForecastsPVandDemand_Run2!K139</f>
        <v>0</v>
      </c>
      <c r="P126">
        <f>task4ForecastsPVandDemand_Run2!L139</f>
        <v>-1.1564269639996096</v>
      </c>
      <c r="Q126">
        <f>task4ForecastsPVandDemand_Run2!M139</f>
        <v>0</v>
      </c>
    </row>
    <row r="127" spans="1:17" x14ac:dyDescent="0.3">
      <c r="A127" t="str">
        <f>TEXT(task4ForecastsPVandDemand_Run2!C140,"YYYY-MM-DD HH:MM:SS")</f>
        <v>2020-07-05 14:30:00</v>
      </c>
      <c r="B127">
        <f>-task4ForecastsPVandDemand_Run2!G140</f>
        <v>-0.89797903578922944</v>
      </c>
      <c r="C127">
        <f t="shared" si="2"/>
        <v>4</v>
      </c>
      <c r="D127">
        <v>1</v>
      </c>
      <c r="E127" s="83">
        <f t="shared" si="3"/>
        <v>44267.868055555555</v>
      </c>
      <c r="F127">
        <f>task4ForecastsPVandDemand_Run2!B140</f>
        <v>3</v>
      </c>
      <c r="G127">
        <f>task4ForecastsPVandDemand_Run2!A140</f>
        <v>30</v>
      </c>
      <c r="H127">
        <f>task4ForecastsPVandDemand_Run2!D140</f>
        <v>2.3205858065076836</v>
      </c>
      <c r="I127">
        <f>task4ForecastsPVandDemand_Run2!E140</f>
        <v>3.418564842296913</v>
      </c>
      <c r="J127">
        <f>task4ForecastsPVandDemand_Run2!F140</f>
        <v>2.1529000701749594</v>
      </c>
      <c r="K127">
        <f>task4ForecastsPVandDemand_Run2!G140</f>
        <v>0.89797903578922944</v>
      </c>
      <c r="L127">
        <f>task4ForecastsPVandDemand_Run2!H140</f>
        <v>5.5822654739647311</v>
      </c>
      <c r="M127">
        <f>task4ForecastsPVandDemand_Run2!I140</f>
        <v>0</v>
      </c>
      <c r="N127">
        <f>task4ForecastsPVandDemand_Run2!J140</f>
        <v>-1.0979790357892294</v>
      </c>
      <c r="O127">
        <f>task4ForecastsPVandDemand_Run2!K140</f>
        <v>0</v>
      </c>
      <c r="P127">
        <f>task4ForecastsPVandDemand_Run2!L140</f>
        <v>-1.0979790357892294</v>
      </c>
      <c r="Q127">
        <f>task4ForecastsPVandDemand_Run2!M140</f>
        <v>0</v>
      </c>
    </row>
    <row r="128" spans="1:17" x14ac:dyDescent="0.3">
      <c r="A128" t="str">
        <f>TEXT(task4ForecastsPVandDemand_Run2!C141,"YYYY-MM-DD HH:MM:SS")</f>
        <v>2020-07-05 15:00:00</v>
      </c>
      <c r="B128">
        <f>-task4ForecastsPVandDemand_Run2!G141</f>
        <v>-0.8354690520705379</v>
      </c>
      <c r="C128">
        <f t="shared" si="2"/>
        <v>4</v>
      </c>
      <c r="D128">
        <v>1</v>
      </c>
      <c r="E128" s="83">
        <f t="shared" si="3"/>
        <v>44267.868055555555</v>
      </c>
      <c r="F128">
        <f>task4ForecastsPVandDemand_Run2!B141</f>
        <v>3</v>
      </c>
      <c r="G128">
        <f>task4ForecastsPVandDemand_Run2!A141</f>
        <v>31</v>
      </c>
      <c r="H128">
        <f>task4ForecastsPVandDemand_Run2!D141</f>
        <v>2.478446021341087</v>
      </c>
      <c r="I128">
        <f>task4ForecastsPVandDemand_Run2!E141</f>
        <v>3.3139150734116249</v>
      </c>
      <c r="J128">
        <f>task4ForecastsPVandDemand_Run2!F141</f>
        <v>1.9653843447333046</v>
      </c>
      <c r="K128">
        <f>task4ForecastsPVandDemand_Run2!G141</f>
        <v>0.8354690520705379</v>
      </c>
      <c r="L128">
        <f>task4ForecastsPVandDemand_Run2!H141</f>
        <v>6</v>
      </c>
      <c r="M128">
        <f>task4ForecastsPVandDemand_Run2!I141</f>
        <v>0</v>
      </c>
      <c r="N128">
        <f>task4ForecastsPVandDemand_Run2!J141</f>
        <v>-0.8354690520705379</v>
      </c>
      <c r="O128">
        <f>task4ForecastsPVandDemand_Run2!K141</f>
        <v>0</v>
      </c>
      <c r="P128">
        <f>task4ForecastsPVandDemand_Run2!L141</f>
        <v>-0.8354690520705379</v>
      </c>
      <c r="Q128">
        <f>task4ForecastsPVandDemand_Run2!M141</f>
        <v>0</v>
      </c>
    </row>
    <row r="129" spans="1:17" x14ac:dyDescent="0.3">
      <c r="A129" t="str">
        <f>TEXT(task4ForecastsPVandDemand_Run2!C142,"YYYY-MM-DD HH:MM:SS")</f>
        <v>2020-07-05 15:30:00</v>
      </c>
      <c r="B129">
        <f>-task4ForecastsPVandDemand_Run2!G142</f>
        <v>0.85019439441856171</v>
      </c>
      <c r="C129">
        <f t="shared" si="2"/>
        <v>4</v>
      </c>
      <c r="D129">
        <v>1</v>
      </c>
      <c r="E129" s="83">
        <f t="shared" si="3"/>
        <v>44267.868055555555</v>
      </c>
      <c r="F129">
        <f>task4ForecastsPVandDemand_Run2!B142</f>
        <v>3</v>
      </c>
      <c r="G129">
        <f>task4ForecastsPVandDemand_Run2!A142</f>
        <v>32</v>
      </c>
      <c r="H129">
        <f>task4ForecastsPVandDemand_Run2!D142</f>
        <v>2.6440434451439438</v>
      </c>
      <c r="I129">
        <f>task4ForecastsPVandDemand_Run2!E142</f>
        <v>1.7938490507253821</v>
      </c>
      <c r="J129">
        <f>task4ForecastsPVandDemand_Run2!F142</f>
        <v>1.9206855992035308</v>
      </c>
      <c r="K129">
        <f>task4ForecastsPVandDemand_Run2!G142</f>
        <v>-0.85019439441856171</v>
      </c>
      <c r="L129">
        <f>task4ForecastsPVandDemand_Run2!H142</f>
        <v>5.574902802790719</v>
      </c>
      <c r="M129">
        <f>task4ForecastsPVandDemand_Run2!I142</f>
        <v>0.85019439441856171</v>
      </c>
      <c r="N129">
        <f>task4ForecastsPVandDemand_Run2!J142</f>
        <v>0</v>
      </c>
      <c r="O129">
        <f>task4ForecastsPVandDemand_Run2!K142</f>
        <v>0</v>
      </c>
      <c r="P129">
        <f>task4ForecastsPVandDemand_Run2!L142</f>
        <v>0</v>
      </c>
      <c r="Q129">
        <f>task4ForecastsPVandDemand_Run2!M142</f>
        <v>0</v>
      </c>
    </row>
    <row r="130" spans="1:17" x14ac:dyDescent="0.3">
      <c r="A130" t="str">
        <f>TEXT(task4ForecastsPVandDemand_Run2!C143,"YYYY-MM-DD HH:MM:SS")</f>
        <v>2020-07-05 16:00:00</v>
      </c>
      <c r="B130">
        <f>-task4ForecastsPVandDemand_Run2!G143</f>
        <v>1.1941695697462202</v>
      </c>
      <c r="C130">
        <f t="shared" si="2"/>
        <v>4</v>
      </c>
      <c r="D130">
        <v>1</v>
      </c>
      <c r="E130" s="83">
        <f t="shared" si="3"/>
        <v>44267.868055555555</v>
      </c>
      <c r="F130">
        <f>task4ForecastsPVandDemand_Run2!B143</f>
        <v>3</v>
      </c>
      <c r="G130">
        <f>task4ForecastsPVandDemand_Run2!A143</f>
        <v>33</v>
      </c>
      <c r="H130">
        <f>task4ForecastsPVandDemand_Run2!D143</f>
        <v>2.9685483275285272</v>
      </c>
      <c r="I130">
        <f>task4ForecastsPVandDemand_Run2!E143</f>
        <v>1.7743787577823069</v>
      </c>
      <c r="J130">
        <f>task4ForecastsPVandDemand_Run2!F143</f>
        <v>1.1094729124370359</v>
      </c>
      <c r="K130">
        <f>task4ForecastsPVandDemand_Run2!G143</f>
        <v>-1.1941695697462202</v>
      </c>
      <c r="L130">
        <f>task4ForecastsPVandDemand_Run2!H143</f>
        <v>4.9778180179176088</v>
      </c>
      <c r="M130">
        <f>task4ForecastsPVandDemand_Run2!I143</f>
        <v>1.1941695697462202</v>
      </c>
      <c r="N130">
        <f>task4ForecastsPVandDemand_Run2!J143</f>
        <v>0</v>
      </c>
      <c r="O130">
        <f>task4ForecastsPVandDemand_Run2!K143</f>
        <v>0</v>
      </c>
      <c r="P130">
        <f>task4ForecastsPVandDemand_Run2!L143</f>
        <v>0</v>
      </c>
      <c r="Q130">
        <f>task4ForecastsPVandDemand_Run2!M143</f>
        <v>0</v>
      </c>
    </row>
    <row r="131" spans="1:17" x14ac:dyDescent="0.3">
      <c r="A131" t="str">
        <f>TEXT(task4ForecastsPVandDemand_Run2!C144,"YYYY-MM-DD HH:MM:SS")</f>
        <v>2020-07-05 16:30:00</v>
      </c>
      <c r="B131">
        <f>-task4ForecastsPVandDemand_Run2!G144</f>
        <v>1.3052124036577293</v>
      </c>
      <c r="C131">
        <f t="shared" si="2"/>
        <v>4</v>
      </c>
      <c r="D131">
        <v>1</v>
      </c>
      <c r="E131" s="83">
        <f t="shared" si="3"/>
        <v>44267.868055555555</v>
      </c>
      <c r="F131">
        <f>task4ForecastsPVandDemand_Run2!B144</f>
        <v>3</v>
      </c>
      <c r="G131">
        <f>task4ForecastsPVandDemand_Run2!A144</f>
        <v>34</v>
      </c>
      <c r="H131">
        <f>task4ForecastsPVandDemand_Run2!D144</f>
        <v>3.073305718011083</v>
      </c>
      <c r="I131">
        <f>task4ForecastsPVandDemand_Run2!E144</f>
        <v>1.7680933143533537</v>
      </c>
      <c r="J131">
        <f>task4ForecastsPVandDemand_Run2!F144</f>
        <v>1.0724604074494342</v>
      </c>
      <c r="K131">
        <f>task4ForecastsPVandDemand_Run2!G144</f>
        <v>-1.3052124036577293</v>
      </c>
      <c r="L131">
        <f>task4ForecastsPVandDemand_Run2!H144</f>
        <v>4.3252118160887445</v>
      </c>
      <c r="M131">
        <f>task4ForecastsPVandDemand_Run2!I144</f>
        <v>1.3052124036577293</v>
      </c>
      <c r="N131">
        <f>task4ForecastsPVandDemand_Run2!J144</f>
        <v>0</v>
      </c>
      <c r="O131">
        <f>task4ForecastsPVandDemand_Run2!K144</f>
        <v>0</v>
      </c>
      <c r="P131">
        <f>task4ForecastsPVandDemand_Run2!L144</f>
        <v>0</v>
      </c>
      <c r="Q131">
        <f>task4ForecastsPVandDemand_Run2!M144</f>
        <v>0</v>
      </c>
    </row>
    <row r="132" spans="1:17" x14ac:dyDescent="0.3">
      <c r="A132" t="str">
        <f>TEXT(task4ForecastsPVandDemand_Run2!C145,"YYYY-MM-DD HH:MM:SS")</f>
        <v>2020-07-05 17:00:00</v>
      </c>
      <c r="B132">
        <f>-task4ForecastsPVandDemand_Run2!G145</f>
        <v>1.3297524679974158</v>
      </c>
      <c r="C132">
        <f t="shared" ref="C132:C195" si="4">C131</f>
        <v>4</v>
      </c>
      <c r="D132">
        <v>1</v>
      </c>
      <c r="E132" s="83">
        <f t="shared" ref="E132:E195" si="5">E131</f>
        <v>44267.868055555555</v>
      </c>
      <c r="F132">
        <f>task4ForecastsPVandDemand_Run2!B145</f>
        <v>3</v>
      </c>
      <c r="G132">
        <f>task4ForecastsPVandDemand_Run2!A145</f>
        <v>35</v>
      </c>
      <c r="H132">
        <f>task4ForecastsPVandDemand_Run2!D145</f>
        <v>3.0964567221051267</v>
      </c>
      <c r="I132">
        <f>task4ForecastsPVandDemand_Run2!E145</f>
        <v>1.7667042541077109</v>
      </c>
      <c r="J132">
        <f>task4ForecastsPVandDemand_Run2!F145</f>
        <v>0.88606643587609457</v>
      </c>
      <c r="K132">
        <f>task4ForecastsPVandDemand_Run2!G145</f>
        <v>-1.3297524679974158</v>
      </c>
      <c r="L132">
        <f>task4ForecastsPVandDemand_Run2!H145</f>
        <v>3.6603355820900365</v>
      </c>
      <c r="M132">
        <f>task4ForecastsPVandDemand_Run2!I145</f>
        <v>1.3297524679974158</v>
      </c>
      <c r="N132">
        <f>task4ForecastsPVandDemand_Run2!J145</f>
        <v>0</v>
      </c>
      <c r="O132">
        <f>task4ForecastsPVandDemand_Run2!K145</f>
        <v>0</v>
      </c>
      <c r="P132">
        <f>task4ForecastsPVandDemand_Run2!L145</f>
        <v>0</v>
      </c>
      <c r="Q132">
        <f>task4ForecastsPVandDemand_Run2!M145</f>
        <v>0</v>
      </c>
    </row>
    <row r="133" spans="1:17" x14ac:dyDescent="0.3">
      <c r="A133" t="str">
        <f>TEXT(task4ForecastsPVandDemand_Run2!C146,"YYYY-MM-DD HH:MM:SS")</f>
        <v>2020-07-05 17:30:00</v>
      </c>
      <c r="B133">
        <f>-task4ForecastsPVandDemand_Run2!G146</f>
        <v>1.321765553401695</v>
      </c>
      <c r="C133">
        <f t="shared" si="4"/>
        <v>4</v>
      </c>
      <c r="D133">
        <v>1</v>
      </c>
      <c r="E133" s="83">
        <f t="shared" si="5"/>
        <v>44267.868055555555</v>
      </c>
      <c r="F133">
        <f>task4ForecastsPVandDemand_Run2!B146</f>
        <v>3</v>
      </c>
      <c r="G133">
        <f>task4ForecastsPVandDemand_Run2!A146</f>
        <v>36</v>
      </c>
      <c r="H133">
        <f>task4ForecastsPVandDemand_Run2!D146</f>
        <v>3.0889218970148242</v>
      </c>
      <c r="I133">
        <f>task4ForecastsPVandDemand_Run2!E146</f>
        <v>1.7671563436131292</v>
      </c>
      <c r="J133">
        <f>task4ForecastsPVandDemand_Run2!F146</f>
        <v>0.63542141035418842</v>
      </c>
      <c r="K133">
        <f>task4ForecastsPVandDemand_Run2!G146</f>
        <v>-1.321765553401695</v>
      </c>
      <c r="L133">
        <f>task4ForecastsPVandDemand_Run2!H146</f>
        <v>2.9994528053891889</v>
      </c>
      <c r="M133">
        <f>task4ForecastsPVandDemand_Run2!I146</f>
        <v>1.321765553401695</v>
      </c>
      <c r="N133">
        <f>task4ForecastsPVandDemand_Run2!J146</f>
        <v>0</v>
      </c>
      <c r="O133">
        <f>task4ForecastsPVandDemand_Run2!K146</f>
        <v>0</v>
      </c>
      <c r="P133">
        <f>task4ForecastsPVandDemand_Run2!L146</f>
        <v>0</v>
      </c>
      <c r="Q133">
        <f>task4ForecastsPVandDemand_Run2!M146</f>
        <v>0</v>
      </c>
    </row>
    <row r="134" spans="1:17" x14ac:dyDescent="0.3">
      <c r="A134" t="str">
        <f>TEXT(task4ForecastsPVandDemand_Run2!C147,"YYYY-MM-DD HH:MM:SS")</f>
        <v>2020-07-05 18:00:00</v>
      </c>
      <c r="B134">
        <f>-task4ForecastsPVandDemand_Run2!G147</f>
        <v>1.2023421650363904</v>
      </c>
      <c r="C134">
        <f t="shared" si="4"/>
        <v>4</v>
      </c>
      <c r="D134">
        <v>1</v>
      </c>
      <c r="E134" s="83">
        <f t="shared" si="5"/>
        <v>44267.868055555555</v>
      </c>
      <c r="F134">
        <f>task4ForecastsPVandDemand_Run2!B147</f>
        <v>3</v>
      </c>
      <c r="G134">
        <f>task4ForecastsPVandDemand_Run2!A147</f>
        <v>37</v>
      </c>
      <c r="H134">
        <f>task4ForecastsPVandDemand_Run2!D147</f>
        <v>2.9762583230852915</v>
      </c>
      <c r="I134">
        <f>task4ForecastsPVandDemand_Run2!E147</f>
        <v>1.7739161580489011</v>
      </c>
      <c r="J134">
        <f>task4ForecastsPVandDemand_Run2!F147</f>
        <v>0.3680661823183552</v>
      </c>
      <c r="K134">
        <f>task4ForecastsPVandDemand_Run2!G147</f>
        <v>-1.2023421650363904</v>
      </c>
      <c r="L134">
        <f>task4ForecastsPVandDemand_Run2!H147</f>
        <v>2.3982817228709936</v>
      </c>
      <c r="M134">
        <f>task4ForecastsPVandDemand_Run2!I147</f>
        <v>1.2023421650363904</v>
      </c>
      <c r="N134">
        <f>task4ForecastsPVandDemand_Run2!J147</f>
        <v>0</v>
      </c>
      <c r="O134">
        <f>task4ForecastsPVandDemand_Run2!K147</f>
        <v>0</v>
      </c>
      <c r="P134">
        <f>task4ForecastsPVandDemand_Run2!L147</f>
        <v>0</v>
      </c>
      <c r="Q134">
        <f>task4ForecastsPVandDemand_Run2!M147</f>
        <v>0</v>
      </c>
    </row>
    <row r="135" spans="1:17" x14ac:dyDescent="0.3">
      <c r="A135" t="str">
        <f>TEXT(task4ForecastsPVandDemand_Run2!C148,"YYYY-MM-DD HH:MM:SS")</f>
        <v>2020-07-05 18:30:00</v>
      </c>
      <c r="B135">
        <f>-task4ForecastsPVandDemand_Run2!G148</f>
        <v>1.1686615598267107</v>
      </c>
      <c r="C135">
        <f t="shared" si="4"/>
        <v>4</v>
      </c>
      <c r="D135">
        <v>1</v>
      </c>
      <c r="E135" s="83">
        <f t="shared" si="5"/>
        <v>44267.868055555555</v>
      </c>
      <c r="F135">
        <f>task4ForecastsPVandDemand_Run2!B148</f>
        <v>3</v>
      </c>
      <c r="G135">
        <f>task4ForecastsPVandDemand_Run2!A148</f>
        <v>38</v>
      </c>
      <c r="H135">
        <f>task4ForecastsPVandDemand_Run2!D148</f>
        <v>2.9444841672271029</v>
      </c>
      <c r="I135">
        <f>task4ForecastsPVandDemand_Run2!E148</f>
        <v>1.7758226074003922</v>
      </c>
      <c r="J135">
        <f>task4ForecastsPVandDemand_Run2!F148</f>
        <v>0.27941011252362641</v>
      </c>
      <c r="K135">
        <f>task4ForecastsPVandDemand_Run2!G148</f>
        <v>-1.1686615598267107</v>
      </c>
      <c r="L135">
        <f>task4ForecastsPVandDemand_Run2!H148</f>
        <v>1.8139509429576384</v>
      </c>
      <c r="M135">
        <f>task4ForecastsPVandDemand_Run2!I148</f>
        <v>1.1686615598267107</v>
      </c>
      <c r="N135">
        <f>task4ForecastsPVandDemand_Run2!J148</f>
        <v>0</v>
      </c>
      <c r="O135">
        <f>task4ForecastsPVandDemand_Run2!K148</f>
        <v>0</v>
      </c>
      <c r="P135">
        <f>task4ForecastsPVandDemand_Run2!L148</f>
        <v>0</v>
      </c>
      <c r="Q135">
        <f>task4ForecastsPVandDemand_Run2!M148</f>
        <v>0</v>
      </c>
    </row>
    <row r="136" spans="1:17" x14ac:dyDescent="0.3">
      <c r="A136" t="str">
        <f>TEXT(task4ForecastsPVandDemand_Run2!C149,"YYYY-MM-DD HH:MM:SS")</f>
        <v>2020-07-05 19:00:00</v>
      </c>
      <c r="B136">
        <f>-task4ForecastsPVandDemand_Run2!G149</f>
        <v>1.0559506853636365</v>
      </c>
      <c r="C136">
        <f t="shared" si="4"/>
        <v>4</v>
      </c>
      <c r="D136">
        <v>1</v>
      </c>
      <c r="E136" s="83">
        <f t="shared" si="5"/>
        <v>44267.868055555555</v>
      </c>
      <c r="F136">
        <f>task4ForecastsPVandDemand_Run2!B149</f>
        <v>3</v>
      </c>
      <c r="G136">
        <f>task4ForecastsPVandDemand_Run2!A149</f>
        <v>39</v>
      </c>
      <c r="H136">
        <f>task4ForecastsPVandDemand_Run2!D149</f>
        <v>2.8381531535826934</v>
      </c>
      <c r="I136">
        <f>task4ForecastsPVandDemand_Run2!E149</f>
        <v>1.7822024682190569</v>
      </c>
      <c r="J136">
        <f>task4ForecastsPVandDemand_Run2!F149</f>
        <v>6.3602318036663469E-2</v>
      </c>
      <c r="K136">
        <f>task4ForecastsPVandDemand_Run2!G149</f>
        <v>-1.0559506853636365</v>
      </c>
      <c r="L136">
        <f>task4ForecastsPVandDemand_Run2!H149</f>
        <v>1.2859756002758203</v>
      </c>
      <c r="M136">
        <f>task4ForecastsPVandDemand_Run2!I149</f>
        <v>1.0559506853636365</v>
      </c>
      <c r="N136">
        <f>task4ForecastsPVandDemand_Run2!J149</f>
        <v>0</v>
      </c>
      <c r="O136">
        <f>task4ForecastsPVandDemand_Run2!K149</f>
        <v>0</v>
      </c>
      <c r="P136">
        <f>task4ForecastsPVandDemand_Run2!L149</f>
        <v>0</v>
      </c>
      <c r="Q136">
        <f>task4ForecastsPVandDemand_Run2!M149</f>
        <v>0</v>
      </c>
    </row>
    <row r="137" spans="1:17" x14ac:dyDescent="0.3">
      <c r="A137" t="str">
        <f>TEXT(task4ForecastsPVandDemand_Run2!C150,"YYYY-MM-DD HH:MM:SS")</f>
        <v>2020-07-05 19:30:00</v>
      </c>
      <c r="B137">
        <f>-task4ForecastsPVandDemand_Run2!G150</f>
        <v>0.98018018554644093</v>
      </c>
      <c r="C137">
        <f t="shared" si="4"/>
        <v>4</v>
      </c>
      <c r="D137">
        <v>1</v>
      </c>
      <c r="E137" s="83">
        <f t="shared" si="5"/>
        <v>44267.868055555555</v>
      </c>
      <c r="F137">
        <f>task4ForecastsPVandDemand_Run2!B150</f>
        <v>3</v>
      </c>
      <c r="G137">
        <f>task4ForecastsPVandDemand_Run2!A150</f>
        <v>40</v>
      </c>
      <c r="H137">
        <f>task4ForecastsPVandDemand_Run2!D150</f>
        <v>2.7666715499815657</v>
      </c>
      <c r="I137">
        <f>task4ForecastsPVandDemand_Run2!E150</f>
        <v>1.7864913644351248</v>
      </c>
      <c r="J137">
        <f>task4ForecastsPVandDemand_Run2!F150</f>
        <v>5.864431034016368E-2</v>
      </c>
      <c r="K137">
        <f>task4ForecastsPVandDemand_Run2!G150</f>
        <v>-0.98018018554644093</v>
      </c>
      <c r="L137">
        <f>task4ForecastsPVandDemand_Run2!H150</f>
        <v>0.79588550750259979</v>
      </c>
      <c r="M137">
        <f>task4ForecastsPVandDemand_Run2!I150</f>
        <v>0.98018018554644093</v>
      </c>
      <c r="N137">
        <f>task4ForecastsPVandDemand_Run2!J150</f>
        <v>0</v>
      </c>
      <c r="O137">
        <f>task4ForecastsPVandDemand_Run2!K150</f>
        <v>0</v>
      </c>
      <c r="P137">
        <f>task4ForecastsPVandDemand_Run2!L150</f>
        <v>0</v>
      </c>
      <c r="Q137">
        <f>task4ForecastsPVandDemand_Run2!M150</f>
        <v>0</v>
      </c>
    </row>
    <row r="138" spans="1:17" x14ac:dyDescent="0.3">
      <c r="A138" t="str">
        <f>TEXT(task4ForecastsPVandDemand_Run2!C151,"YYYY-MM-DD HH:MM:SS")</f>
        <v>2020-07-05 20:00:00</v>
      </c>
      <c r="B138">
        <f>-task4ForecastsPVandDemand_Run2!G151</f>
        <v>0.83391132596928741</v>
      </c>
      <c r="C138">
        <f t="shared" si="4"/>
        <v>4</v>
      </c>
      <c r="D138">
        <v>1</v>
      </c>
      <c r="E138" s="83">
        <f t="shared" si="5"/>
        <v>44267.868055555555</v>
      </c>
      <c r="F138">
        <f>task4ForecastsPVandDemand_Run2!B151</f>
        <v>3</v>
      </c>
      <c r="G138">
        <f>task4ForecastsPVandDemand_Run2!A151</f>
        <v>41</v>
      </c>
      <c r="H138">
        <f>task4ForecastsPVandDemand_Run2!D151</f>
        <v>2.6286820598144396</v>
      </c>
      <c r="I138">
        <f>task4ForecastsPVandDemand_Run2!E151</f>
        <v>1.7947707338451522</v>
      </c>
      <c r="J138">
        <f>task4ForecastsPVandDemand_Run2!F151</f>
        <v>0</v>
      </c>
      <c r="K138">
        <f>task4ForecastsPVandDemand_Run2!G151</f>
        <v>-0.83391132596928741</v>
      </c>
      <c r="L138">
        <f>task4ForecastsPVandDemand_Run2!H151</f>
        <v>0.37892984451795608</v>
      </c>
      <c r="M138">
        <f>task4ForecastsPVandDemand_Run2!I151</f>
        <v>0.83391132596928741</v>
      </c>
      <c r="N138">
        <f>task4ForecastsPVandDemand_Run2!J151</f>
        <v>0</v>
      </c>
      <c r="O138">
        <f>task4ForecastsPVandDemand_Run2!K151</f>
        <v>0</v>
      </c>
      <c r="P138">
        <f>task4ForecastsPVandDemand_Run2!L151</f>
        <v>0</v>
      </c>
      <c r="Q138">
        <f>task4ForecastsPVandDemand_Run2!M151</f>
        <v>0</v>
      </c>
    </row>
    <row r="139" spans="1:17" x14ac:dyDescent="0.3">
      <c r="A139" t="str">
        <f>TEXT(task4ForecastsPVandDemand_Run2!C152,"YYYY-MM-DD HH:MM:SS")</f>
        <v>2020-07-05 20:30:00</v>
      </c>
      <c r="B139">
        <f>-task4ForecastsPVandDemand_Run2!G152</f>
        <v>0.75785968903590173</v>
      </c>
      <c r="C139">
        <f t="shared" si="4"/>
        <v>4</v>
      </c>
      <c r="D139">
        <v>1</v>
      </c>
      <c r="E139" s="83">
        <f t="shared" si="5"/>
        <v>44267.868055555555</v>
      </c>
      <c r="F139">
        <f>task4ForecastsPVandDemand_Run2!B152</f>
        <v>3</v>
      </c>
      <c r="G139">
        <f>task4ForecastsPVandDemand_Run2!A152</f>
        <v>42</v>
      </c>
      <c r="H139">
        <f>task4ForecastsPVandDemand_Run2!D152</f>
        <v>2.5569352325187928</v>
      </c>
      <c r="I139">
        <f>task4ForecastsPVandDemand_Run2!E152</f>
        <v>1.7990755434828911</v>
      </c>
      <c r="J139">
        <f>task4ForecastsPVandDemand_Run2!F152</f>
        <v>0</v>
      </c>
      <c r="K139">
        <f>task4ForecastsPVandDemand_Run2!G152</f>
        <v>-0.75785968903590173</v>
      </c>
      <c r="L139">
        <f>task4ForecastsPVandDemand_Run2!H152</f>
        <v>5.2180482157382357E-15</v>
      </c>
      <c r="M139">
        <f>task4ForecastsPVandDemand_Run2!I152</f>
        <v>0.75785968903590173</v>
      </c>
      <c r="N139">
        <f>task4ForecastsPVandDemand_Run2!J152</f>
        <v>0</v>
      </c>
      <c r="O139">
        <f>task4ForecastsPVandDemand_Run2!K152</f>
        <v>0</v>
      </c>
      <c r="P139">
        <f>task4ForecastsPVandDemand_Run2!L152</f>
        <v>0</v>
      </c>
      <c r="Q139">
        <f>task4ForecastsPVandDemand_Run2!M152</f>
        <v>0</v>
      </c>
    </row>
    <row r="140" spans="1:17" x14ac:dyDescent="0.3">
      <c r="A140" t="str">
        <f>TEXT(task4ForecastsPVandDemand_Run2!C153,"YYYY-MM-DD HH:MM:SS")</f>
        <v>2020-07-05 21:00:00</v>
      </c>
      <c r="B140">
        <f>-task4ForecastsPVandDemand_Run2!G153</f>
        <v>0</v>
      </c>
      <c r="C140">
        <f t="shared" si="4"/>
        <v>4</v>
      </c>
      <c r="D140">
        <v>1</v>
      </c>
      <c r="E140" s="83">
        <f t="shared" si="5"/>
        <v>44267.868055555555</v>
      </c>
      <c r="F140">
        <f>task4ForecastsPVandDemand_Run2!B153</f>
        <v>3</v>
      </c>
      <c r="G140">
        <f>task4ForecastsPVandDemand_Run2!A153</f>
        <v>43</v>
      </c>
      <c r="H140">
        <f>task4ForecastsPVandDemand_Run2!D153</f>
        <v>2.3847147013504486</v>
      </c>
      <c r="I140">
        <f>task4ForecastsPVandDemand_Run2!E153</f>
        <v>2.3847147013504486</v>
      </c>
      <c r="J140">
        <f>task4ForecastsPVandDemand_Run2!F153</f>
        <v>0</v>
      </c>
      <c r="K140">
        <f>task4ForecastsPVandDemand_Run2!G153</f>
        <v>0</v>
      </c>
      <c r="L140">
        <f>task4ForecastsPVandDemand_Run2!H153</f>
        <v>5.2180482157382357E-15</v>
      </c>
      <c r="M140">
        <f>task4ForecastsPVandDemand_Run2!I153</f>
        <v>0</v>
      </c>
      <c r="N140">
        <f>task4ForecastsPVandDemand_Run2!J153</f>
        <v>0</v>
      </c>
      <c r="O140">
        <f>task4ForecastsPVandDemand_Run2!K153</f>
        <v>0</v>
      </c>
      <c r="P140">
        <f>task4ForecastsPVandDemand_Run2!L153</f>
        <v>0</v>
      </c>
      <c r="Q140">
        <f>task4ForecastsPVandDemand_Run2!M153</f>
        <v>0</v>
      </c>
    </row>
    <row r="141" spans="1:17" x14ac:dyDescent="0.3">
      <c r="A141" t="str">
        <f>TEXT(task4ForecastsPVandDemand_Run2!C154,"YYYY-MM-DD HH:MM:SS")</f>
        <v>2020-07-05 21:30:00</v>
      </c>
      <c r="B141">
        <f>-task4ForecastsPVandDemand_Run2!G154</f>
        <v>0</v>
      </c>
      <c r="C141">
        <f t="shared" si="4"/>
        <v>4</v>
      </c>
      <c r="D141">
        <v>1</v>
      </c>
      <c r="E141" s="83">
        <f t="shared" si="5"/>
        <v>44267.868055555555</v>
      </c>
      <c r="F141">
        <f>task4ForecastsPVandDemand_Run2!B154</f>
        <v>3</v>
      </c>
      <c r="G141">
        <f>task4ForecastsPVandDemand_Run2!A154</f>
        <v>44</v>
      </c>
      <c r="H141">
        <f>task4ForecastsPVandDemand_Run2!D154</f>
        <v>2.1695373682435628</v>
      </c>
      <c r="I141">
        <f>task4ForecastsPVandDemand_Run2!E154</f>
        <v>2.1695373682435628</v>
      </c>
      <c r="J141">
        <f>task4ForecastsPVandDemand_Run2!F154</f>
        <v>0</v>
      </c>
      <c r="K141">
        <f>task4ForecastsPVandDemand_Run2!G154</f>
        <v>0</v>
      </c>
      <c r="L141">
        <f>task4ForecastsPVandDemand_Run2!H154</f>
        <v>5.2180482157382357E-15</v>
      </c>
      <c r="M141">
        <f>task4ForecastsPVandDemand_Run2!I154</f>
        <v>0</v>
      </c>
      <c r="N141">
        <f>task4ForecastsPVandDemand_Run2!J154</f>
        <v>0</v>
      </c>
      <c r="O141">
        <f>task4ForecastsPVandDemand_Run2!K154</f>
        <v>0</v>
      </c>
      <c r="P141">
        <f>task4ForecastsPVandDemand_Run2!L154</f>
        <v>0</v>
      </c>
      <c r="Q141">
        <f>task4ForecastsPVandDemand_Run2!M154</f>
        <v>0</v>
      </c>
    </row>
    <row r="142" spans="1:17" x14ac:dyDescent="0.3">
      <c r="A142" t="str">
        <f>TEXT(task4ForecastsPVandDemand_Run2!C155,"YYYY-MM-DD HH:MM:SS")</f>
        <v>2020-07-05 22:00:00</v>
      </c>
      <c r="B142">
        <f>-task4ForecastsPVandDemand_Run2!G155</f>
        <v>0</v>
      </c>
      <c r="C142">
        <f t="shared" si="4"/>
        <v>4</v>
      </c>
      <c r="D142">
        <v>1</v>
      </c>
      <c r="E142" s="83">
        <f t="shared" si="5"/>
        <v>44267.868055555555</v>
      </c>
      <c r="F142">
        <f>task4ForecastsPVandDemand_Run2!B155</f>
        <v>3</v>
      </c>
      <c r="G142">
        <f>task4ForecastsPVandDemand_Run2!A155</f>
        <v>45</v>
      </c>
      <c r="H142">
        <f>task4ForecastsPVandDemand_Run2!D155</f>
        <v>1.949796621811315</v>
      </c>
      <c r="I142">
        <f>task4ForecastsPVandDemand_Run2!E155</f>
        <v>1.949796621811315</v>
      </c>
      <c r="J142">
        <f>task4ForecastsPVandDemand_Run2!F155</f>
        <v>0</v>
      </c>
      <c r="K142">
        <f>task4ForecastsPVandDemand_Run2!G155</f>
        <v>0</v>
      </c>
      <c r="L142">
        <f>task4ForecastsPVandDemand_Run2!H155</f>
        <v>5.2180482157382357E-15</v>
      </c>
      <c r="M142">
        <f>task4ForecastsPVandDemand_Run2!I155</f>
        <v>0</v>
      </c>
      <c r="N142">
        <f>task4ForecastsPVandDemand_Run2!J155</f>
        <v>0</v>
      </c>
      <c r="O142">
        <f>task4ForecastsPVandDemand_Run2!K155</f>
        <v>0</v>
      </c>
      <c r="P142">
        <f>task4ForecastsPVandDemand_Run2!L155</f>
        <v>0</v>
      </c>
      <c r="Q142">
        <f>task4ForecastsPVandDemand_Run2!M155</f>
        <v>0</v>
      </c>
    </row>
    <row r="143" spans="1:17" x14ac:dyDescent="0.3">
      <c r="A143" t="str">
        <f>TEXT(task4ForecastsPVandDemand_Run2!C156,"YYYY-MM-DD HH:MM:SS")</f>
        <v>2020-07-05 22:30:00</v>
      </c>
      <c r="B143">
        <f>-task4ForecastsPVandDemand_Run2!G156</f>
        <v>0</v>
      </c>
      <c r="C143">
        <f t="shared" si="4"/>
        <v>4</v>
      </c>
      <c r="D143">
        <v>1</v>
      </c>
      <c r="E143" s="83">
        <f t="shared" si="5"/>
        <v>44267.868055555555</v>
      </c>
      <c r="F143">
        <f>task4ForecastsPVandDemand_Run2!B156</f>
        <v>3</v>
      </c>
      <c r="G143">
        <f>task4ForecastsPVandDemand_Run2!A156</f>
        <v>46</v>
      </c>
      <c r="H143">
        <f>task4ForecastsPVandDemand_Run2!D156</f>
        <v>1.7379461834178249</v>
      </c>
      <c r="I143">
        <f>task4ForecastsPVandDemand_Run2!E156</f>
        <v>1.7379461834178249</v>
      </c>
      <c r="J143">
        <f>task4ForecastsPVandDemand_Run2!F156</f>
        <v>0</v>
      </c>
      <c r="K143">
        <f>task4ForecastsPVandDemand_Run2!G156</f>
        <v>0</v>
      </c>
      <c r="L143">
        <f>task4ForecastsPVandDemand_Run2!H156</f>
        <v>5.2180482157382357E-15</v>
      </c>
      <c r="M143">
        <f>task4ForecastsPVandDemand_Run2!I156</f>
        <v>0</v>
      </c>
      <c r="N143">
        <f>task4ForecastsPVandDemand_Run2!J156</f>
        <v>0</v>
      </c>
      <c r="O143">
        <f>task4ForecastsPVandDemand_Run2!K156</f>
        <v>0</v>
      </c>
      <c r="P143">
        <f>task4ForecastsPVandDemand_Run2!L156</f>
        <v>0</v>
      </c>
      <c r="Q143">
        <f>task4ForecastsPVandDemand_Run2!M156</f>
        <v>0</v>
      </c>
    </row>
    <row r="144" spans="1:17" x14ac:dyDescent="0.3">
      <c r="A144" t="str">
        <f>TEXT(task4ForecastsPVandDemand_Run2!C157,"YYYY-MM-DD HH:MM:SS")</f>
        <v>2020-07-05 23:00:00</v>
      </c>
      <c r="B144">
        <f>-task4ForecastsPVandDemand_Run2!G157</f>
        <v>0</v>
      </c>
      <c r="C144">
        <f t="shared" si="4"/>
        <v>4</v>
      </c>
      <c r="D144">
        <v>1</v>
      </c>
      <c r="E144" s="83">
        <f t="shared" si="5"/>
        <v>44267.868055555555</v>
      </c>
      <c r="F144">
        <f>task4ForecastsPVandDemand_Run2!B157</f>
        <v>3</v>
      </c>
      <c r="G144">
        <f>task4ForecastsPVandDemand_Run2!A157</f>
        <v>47</v>
      </c>
      <c r="H144">
        <f>task4ForecastsPVandDemand_Run2!D157</f>
        <v>1.6528385010746525</v>
      </c>
      <c r="I144">
        <f>task4ForecastsPVandDemand_Run2!E157</f>
        <v>1.6528385010746525</v>
      </c>
      <c r="J144">
        <f>task4ForecastsPVandDemand_Run2!F157</f>
        <v>0</v>
      </c>
      <c r="K144">
        <f>task4ForecastsPVandDemand_Run2!G157</f>
        <v>0</v>
      </c>
      <c r="L144">
        <f>task4ForecastsPVandDemand_Run2!H157</f>
        <v>5.2180482157382357E-15</v>
      </c>
      <c r="M144">
        <f>task4ForecastsPVandDemand_Run2!I157</f>
        <v>0</v>
      </c>
      <c r="N144">
        <f>task4ForecastsPVandDemand_Run2!J157</f>
        <v>0</v>
      </c>
      <c r="O144">
        <f>task4ForecastsPVandDemand_Run2!K157</f>
        <v>0</v>
      </c>
      <c r="P144">
        <f>task4ForecastsPVandDemand_Run2!L157</f>
        <v>0</v>
      </c>
      <c r="Q144">
        <f>task4ForecastsPVandDemand_Run2!M157</f>
        <v>0</v>
      </c>
    </row>
    <row r="145" spans="1:17" x14ac:dyDescent="0.3">
      <c r="A145" t="str">
        <f>TEXT(task4ForecastsPVandDemand_Run2!C158,"YYYY-MM-DD HH:MM:SS")</f>
        <v>2020-07-05 23:30:00</v>
      </c>
      <c r="B145">
        <f>-task4ForecastsPVandDemand_Run2!G158</f>
        <v>0</v>
      </c>
      <c r="C145">
        <f t="shared" si="4"/>
        <v>4</v>
      </c>
      <c r="D145">
        <v>1</v>
      </c>
      <c r="E145" s="83">
        <f t="shared" si="5"/>
        <v>44267.868055555555</v>
      </c>
      <c r="F145">
        <f>task4ForecastsPVandDemand_Run2!B158</f>
        <v>3</v>
      </c>
      <c r="G145">
        <f>task4ForecastsPVandDemand_Run2!A158</f>
        <v>48</v>
      </c>
      <c r="H145">
        <f>task4ForecastsPVandDemand_Run2!D158</f>
        <v>1.5686587321322221</v>
      </c>
      <c r="I145">
        <f>task4ForecastsPVandDemand_Run2!E158</f>
        <v>1.5686587321322221</v>
      </c>
      <c r="J145">
        <f>task4ForecastsPVandDemand_Run2!F158</f>
        <v>0</v>
      </c>
      <c r="K145">
        <f>task4ForecastsPVandDemand_Run2!G158</f>
        <v>0</v>
      </c>
      <c r="L145">
        <f>task4ForecastsPVandDemand_Run2!H158</f>
        <v>5.2180482157382357E-15</v>
      </c>
      <c r="M145">
        <f>task4ForecastsPVandDemand_Run2!I158</f>
        <v>0</v>
      </c>
      <c r="N145">
        <f>task4ForecastsPVandDemand_Run2!J158</f>
        <v>0</v>
      </c>
      <c r="O145">
        <f>task4ForecastsPVandDemand_Run2!K158</f>
        <v>0</v>
      </c>
      <c r="P145">
        <f>task4ForecastsPVandDemand_Run2!L158</f>
        <v>0</v>
      </c>
      <c r="Q145">
        <f>task4ForecastsPVandDemand_Run2!M158</f>
        <v>0</v>
      </c>
    </row>
    <row r="146" spans="1:17" x14ac:dyDescent="0.3">
      <c r="A146" t="str">
        <f>TEXT(task4ForecastsPVandDemand_Run2!C159,"YYYY-MM-DD HH:MM:SS")</f>
        <v>2020-07-06 00:00:00</v>
      </c>
      <c r="B146">
        <f>-task4ForecastsPVandDemand_Run2!G159</f>
        <v>0</v>
      </c>
      <c r="C146">
        <f t="shared" si="4"/>
        <v>4</v>
      </c>
      <c r="D146">
        <v>1</v>
      </c>
      <c r="E146" s="83">
        <f t="shared" si="5"/>
        <v>44267.868055555555</v>
      </c>
      <c r="F146">
        <f>task4ForecastsPVandDemand_Run2!B159</f>
        <v>4</v>
      </c>
      <c r="G146">
        <f>task4ForecastsPVandDemand_Run2!A159</f>
        <v>1</v>
      </c>
      <c r="H146">
        <f>task4ForecastsPVandDemand_Run2!D159</f>
        <v>1.6030715795564192</v>
      </c>
      <c r="I146">
        <f>task4ForecastsPVandDemand_Run2!E159</f>
        <v>1.6030715795564192</v>
      </c>
      <c r="J146">
        <f>task4ForecastsPVandDemand_Run2!F159</f>
        <v>0</v>
      </c>
      <c r="K146">
        <f>task4ForecastsPVandDemand_Run2!G159</f>
        <v>0</v>
      </c>
      <c r="L146">
        <f>task4ForecastsPVandDemand_Run2!H159</f>
        <v>0</v>
      </c>
      <c r="M146">
        <f>task4ForecastsPVandDemand_Run2!I159</f>
        <v>0</v>
      </c>
      <c r="N146">
        <f>task4ForecastsPVandDemand_Run2!J159</f>
        <v>0</v>
      </c>
      <c r="O146">
        <f>task4ForecastsPVandDemand_Run2!K159</f>
        <v>0</v>
      </c>
      <c r="P146">
        <f>task4ForecastsPVandDemand_Run2!L159</f>
        <v>0</v>
      </c>
      <c r="Q146">
        <f>task4ForecastsPVandDemand_Run2!M159</f>
        <v>0</v>
      </c>
    </row>
    <row r="147" spans="1:17" x14ac:dyDescent="0.3">
      <c r="A147" t="str">
        <f>TEXT(task4ForecastsPVandDemand_Run2!C160,"YYYY-MM-DD HH:MM:SS")</f>
        <v>2020-07-06 00:30:00</v>
      </c>
      <c r="B147">
        <f>-task4ForecastsPVandDemand_Run2!G160</f>
        <v>0</v>
      </c>
      <c r="C147">
        <f t="shared" si="4"/>
        <v>4</v>
      </c>
      <c r="D147">
        <v>1</v>
      </c>
      <c r="E147" s="83">
        <f t="shared" si="5"/>
        <v>44267.868055555555</v>
      </c>
      <c r="F147">
        <f>task4ForecastsPVandDemand_Run2!B160</f>
        <v>4</v>
      </c>
      <c r="G147">
        <f>task4ForecastsPVandDemand_Run2!A160</f>
        <v>2</v>
      </c>
      <c r="H147">
        <f>task4ForecastsPVandDemand_Run2!D160</f>
        <v>1.5417255241289731</v>
      </c>
      <c r="I147">
        <f>task4ForecastsPVandDemand_Run2!E160</f>
        <v>1.5417255241289731</v>
      </c>
      <c r="J147">
        <f>task4ForecastsPVandDemand_Run2!F160</f>
        <v>0</v>
      </c>
      <c r="K147">
        <f>task4ForecastsPVandDemand_Run2!G160</f>
        <v>0</v>
      </c>
      <c r="L147">
        <f>task4ForecastsPVandDemand_Run2!H160</f>
        <v>0</v>
      </c>
      <c r="M147">
        <f>task4ForecastsPVandDemand_Run2!I160</f>
        <v>0</v>
      </c>
      <c r="N147">
        <f>task4ForecastsPVandDemand_Run2!J160</f>
        <v>0</v>
      </c>
      <c r="O147">
        <f>task4ForecastsPVandDemand_Run2!K160</f>
        <v>0</v>
      </c>
      <c r="P147">
        <f>task4ForecastsPVandDemand_Run2!L160</f>
        <v>0</v>
      </c>
      <c r="Q147">
        <f>task4ForecastsPVandDemand_Run2!M160</f>
        <v>0</v>
      </c>
    </row>
    <row r="148" spans="1:17" x14ac:dyDescent="0.3">
      <c r="A148" t="str">
        <f>TEXT(task4ForecastsPVandDemand_Run2!C161,"YYYY-MM-DD HH:MM:SS")</f>
        <v>2020-07-06 01:00:00</v>
      </c>
      <c r="B148">
        <f>-task4ForecastsPVandDemand_Run2!G161</f>
        <v>0</v>
      </c>
      <c r="C148">
        <f t="shared" si="4"/>
        <v>4</v>
      </c>
      <c r="D148">
        <v>1</v>
      </c>
      <c r="E148" s="83">
        <f t="shared" si="5"/>
        <v>44267.868055555555</v>
      </c>
      <c r="F148">
        <f>task4ForecastsPVandDemand_Run2!B161</f>
        <v>4</v>
      </c>
      <c r="G148">
        <f>task4ForecastsPVandDemand_Run2!A161</f>
        <v>3</v>
      </c>
      <c r="H148">
        <f>task4ForecastsPVandDemand_Run2!D161</f>
        <v>1.4638550145199263</v>
      </c>
      <c r="I148">
        <f>task4ForecastsPVandDemand_Run2!E161</f>
        <v>1.4638550145199263</v>
      </c>
      <c r="J148">
        <f>task4ForecastsPVandDemand_Run2!F161</f>
        <v>0</v>
      </c>
      <c r="K148">
        <f>task4ForecastsPVandDemand_Run2!G161</f>
        <v>0</v>
      </c>
      <c r="L148">
        <f>task4ForecastsPVandDemand_Run2!H161</f>
        <v>0</v>
      </c>
      <c r="M148">
        <f>task4ForecastsPVandDemand_Run2!I161</f>
        <v>0</v>
      </c>
      <c r="N148">
        <f>task4ForecastsPVandDemand_Run2!J161</f>
        <v>0</v>
      </c>
      <c r="O148">
        <f>task4ForecastsPVandDemand_Run2!K161</f>
        <v>0</v>
      </c>
      <c r="P148">
        <f>task4ForecastsPVandDemand_Run2!L161</f>
        <v>0</v>
      </c>
      <c r="Q148">
        <f>task4ForecastsPVandDemand_Run2!M161</f>
        <v>0</v>
      </c>
    </row>
    <row r="149" spans="1:17" x14ac:dyDescent="0.3">
      <c r="A149" t="str">
        <f>TEXT(task4ForecastsPVandDemand_Run2!C162,"YYYY-MM-DD HH:MM:SS")</f>
        <v>2020-07-06 01:30:00</v>
      </c>
      <c r="B149">
        <f>-task4ForecastsPVandDemand_Run2!G162</f>
        <v>0</v>
      </c>
      <c r="C149">
        <f t="shared" si="4"/>
        <v>4</v>
      </c>
      <c r="D149">
        <v>1</v>
      </c>
      <c r="E149" s="83">
        <f t="shared" si="5"/>
        <v>44267.868055555555</v>
      </c>
      <c r="F149">
        <f>task4ForecastsPVandDemand_Run2!B162</f>
        <v>4</v>
      </c>
      <c r="G149">
        <f>task4ForecastsPVandDemand_Run2!A162</f>
        <v>4</v>
      </c>
      <c r="H149">
        <f>task4ForecastsPVandDemand_Run2!D162</f>
        <v>1.4150650793421633</v>
      </c>
      <c r="I149">
        <f>task4ForecastsPVandDemand_Run2!E162</f>
        <v>1.4150650793421633</v>
      </c>
      <c r="J149">
        <f>task4ForecastsPVandDemand_Run2!F162</f>
        <v>0</v>
      </c>
      <c r="K149">
        <f>task4ForecastsPVandDemand_Run2!G162</f>
        <v>0</v>
      </c>
      <c r="L149">
        <f>task4ForecastsPVandDemand_Run2!H162</f>
        <v>0</v>
      </c>
      <c r="M149">
        <f>task4ForecastsPVandDemand_Run2!I162</f>
        <v>0</v>
      </c>
      <c r="N149">
        <f>task4ForecastsPVandDemand_Run2!J162</f>
        <v>0</v>
      </c>
      <c r="O149">
        <f>task4ForecastsPVandDemand_Run2!K162</f>
        <v>0</v>
      </c>
      <c r="P149">
        <f>task4ForecastsPVandDemand_Run2!L162</f>
        <v>0</v>
      </c>
      <c r="Q149">
        <f>task4ForecastsPVandDemand_Run2!M162</f>
        <v>0</v>
      </c>
    </row>
    <row r="150" spans="1:17" x14ac:dyDescent="0.3">
      <c r="A150" t="str">
        <f>TEXT(task4ForecastsPVandDemand_Run2!C163,"YYYY-MM-DD HH:MM:SS")</f>
        <v>2020-07-06 02:00:00</v>
      </c>
      <c r="B150">
        <f>-task4ForecastsPVandDemand_Run2!G163</f>
        <v>0</v>
      </c>
      <c r="C150">
        <f t="shared" si="4"/>
        <v>4</v>
      </c>
      <c r="D150">
        <v>1</v>
      </c>
      <c r="E150" s="83">
        <f t="shared" si="5"/>
        <v>44267.868055555555</v>
      </c>
      <c r="F150">
        <f>task4ForecastsPVandDemand_Run2!B163</f>
        <v>4</v>
      </c>
      <c r="G150">
        <f>task4ForecastsPVandDemand_Run2!A163</f>
        <v>5</v>
      </c>
      <c r="H150">
        <f>task4ForecastsPVandDemand_Run2!D163</f>
        <v>1.4110297840026269</v>
      </c>
      <c r="I150">
        <f>task4ForecastsPVandDemand_Run2!E163</f>
        <v>1.4110297840026269</v>
      </c>
      <c r="J150">
        <f>task4ForecastsPVandDemand_Run2!F163</f>
        <v>0</v>
      </c>
      <c r="K150">
        <f>task4ForecastsPVandDemand_Run2!G163</f>
        <v>0</v>
      </c>
      <c r="L150">
        <f>task4ForecastsPVandDemand_Run2!H163</f>
        <v>0</v>
      </c>
      <c r="M150">
        <f>task4ForecastsPVandDemand_Run2!I163</f>
        <v>0</v>
      </c>
      <c r="N150">
        <f>task4ForecastsPVandDemand_Run2!J163</f>
        <v>0</v>
      </c>
      <c r="O150">
        <f>task4ForecastsPVandDemand_Run2!K163</f>
        <v>0</v>
      </c>
      <c r="P150">
        <f>task4ForecastsPVandDemand_Run2!L163</f>
        <v>0</v>
      </c>
      <c r="Q150">
        <f>task4ForecastsPVandDemand_Run2!M163</f>
        <v>0</v>
      </c>
    </row>
    <row r="151" spans="1:17" x14ac:dyDescent="0.3">
      <c r="A151" t="str">
        <f>TEXT(task4ForecastsPVandDemand_Run2!C164,"YYYY-MM-DD HH:MM:SS")</f>
        <v>2020-07-06 02:30:00</v>
      </c>
      <c r="B151">
        <f>-task4ForecastsPVandDemand_Run2!G164</f>
        <v>0</v>
      </c>
      <c r="C151">
        <f t="shared" si="4"/>
        <v>4</v>
      </c>
      <c r="D151">
        <v>1</v>
      </c>
      <c r="E151" s="83">
        <f t="shared" si="5"/>
        <v>44267.868055555555</v>
      </c>
      <c r="F151">
        <f>task4ForecastsPVandDemand_Run2!B164</f>
        <v>4</v>
      </c>
      <c r="G151">
        <f>task4ForecastsPVandDemand_Run2!A164</f>
        <v>6</v>
      </c>
      <c r="H151">
        <f>task4ForecastsPVandDemand_Run2!D164</f>
        <v>1.3801580659673205</v>
      </c>
      <c r="I151">
        <f>task4ForecastsPVandDemand_Run2!E164</f>
        <v>1.3801580659673205</v>
      </c>
      <c r="J151">
        <f>task4ForecastsPVandDemand_Run2!F164</f>
        <v>0</v>
      </c>
      <c r="K151">
        <f>task4ForecastsPVandDemand_Run2!G164</f>
        <v>0</v>
      </c>
      <c r="L151">
        <f>task4ForecastsPVandDemand_Run2!H164</f>
        <v>0</v>
      </c>
      <c r="M151">
        <f>task4ForecastsPVandDemand_Run2!I164</f>
        <v>0</v>
      </c>
      <c r="N151">
        <f>task4ForecastsPVandDemand_Run2!J164</f>
        <v>0</v>
      </c>
      <c r="O151">
        <f>task4ForecastsPVandDemand_Run2!K164</f>
        <v>0</v>
      </c>
      <c r="P151">
        <f>task4ForecastsPVandDemand_Run2!L164</f>
        <v>0</v>
      </c>
      <c r="Q151">
        <f>task4ForecastsPVandDemand_Run2!M164</f>
        <v>0</v>
      </c>
    </row>
    <row r="152" spans="1:17" x14ac:dyDescent="0.3">
      <c r="A152" t="str">
        <f>TEXT(task4ForecastsPVandDemand_Run2!C165,"YYYY-MM-DD HH:MM:SS")</f>
        <v>2020-07-06 03:00:00</v>
      </c>
      <c r="B152">
        <f>-task4ForecastsPVandDemand_Run2!G165</f>
        <v>0</v>
      </c>
      <c r="C152">
        <f t="shared" si="4"/>
        <v>4</v>
      </c>
      <c r="D152">
        <v>1</v>
      </c>
      <c r="E152" s="83">
        <f t="shared" si="5"/>
        <v>44267.868055555555</v>
      </c>
      <c r="F152">
        <f>task4ForecastsPVandDemand_Run2!B165</f>
        <v>4</v>
      </c>
      <c r="G152">
        <f>task4ForecastsPVandDemand_Run2!A165</f>
        <v>7</v>
      </c>
      <c r="H152">
        <f>task4ForecastsPVandDemand_Run2!D165</f>
        <v>1.4409639117754436</v>
      </c>
      <c r="I152">
        <f>task4ForecastsPVandDemand_Run2!E165</f>
        <v>1.4409639117754436</v>
      </c>
      <c r="J152">
        <f>task4ForecastsPVandDemand_Run2!F165</f>
        <v>0</v>
      </c>
      <c r="K152">
        <f>task4ForecastsPVandDemand_Run2!G165</f>
        <v>0</v>
      </c>
      <c r="L152">
        <f>task4ForecastsPVandDemand_Run2!H165</f>
        <v>0</v>
      </c>
      <c r="M152">
        <f>task4ForecastsPVandDemand_Run2!I165</f>
        <v>0</v>
      </c>
      <c r="N152">
        <f>task4ForecastsPVandDemand_Run2!J165</f>
        <v>0</v>
      </c>
      <c r="O152">
        <f>task4ForecastsPVandDemand_Run2!K165</f>
        <v>0</v>
      </c>
      <c r="P152">
        <f>task4ForecastsPVandDemand_Run2!L165</f>
        <v>0</v>
      </c>
      <c r="Q152">
        <f>task4ForecastsPVandDemand_Run2!M165</f>
        <v>0</v>
      </c>
    </row>
    <row r="153" spans="1:17" x14ac:dyDescent="0.3">
      <c r="A153" t="str">
        <f>TEXT(task4ForecastsPVandDemand_Run2!C166,"YYYY-MM-DD HH:MM:SS")</f>
        <v>2020-07-06 03:30:00</v>
      </c>
      <c r="B153">
        <f>-task4ForecastsPVandDemand_Run2!G166</f>
        <v>0</v>
      </c>
      <c r="C153">
        <f t="shared" si="4"/>
        <v>4</v>
      </c>
      <c r="D153">
        <v>1</v>
      </c>
      <c r="E153" s="83">
        <f t="shared" si="5"/>
        <v>44267.868055555555</v>
      </c>
      <c r="F153">
        <f>task4ForecastsPVandDemand_Run2!B166</f>
        <v>4</v>
      </c>
      <c r="G153">
        <f>task4ForecastsPVandDemand_Run2!A166</f>
        <v>8</v>
      </c>
      <c r="H153">
        <f>task4ForecastsPVandDemand_Run2!D166</f>
        <v>1.4226867063525201</v>
      </c>
      <c r="I153">
        <f>task4ForecastsPVandDemand_Run2!E166</f>
        <v>1.4226867063525201</v>
      </c>
      <c r="J153">
        <f>task4ForecastsPVandDemand_Run2!F166</f>
        <v>0</v>
      </c>
      <c r="K153">
        <f>task4ForecastsPVandDemand_Run2!G166</f>
        <v>0</v>
      </c>
      <c r="L153">
        <f>task4ForecastsPVandDemand_Run2!H166</f>
        <v>0</v>
      </c>
      <c r="M153">
        <f>task4ForecastsPVandDemand_Run2!I166</f>
        <v>0</v>
      </c>
      <c r="N153">
        <f>task4ForecastsPVandDemand_Run2!J166</f>
        <v>0</v>
      </c>
      <c r="O153">
        <f>task4ForecastsPVandDemand_Run2!K166</f>
        <v>0</v>
      </c>
      <c r="P153">
        <f>task4ForecastsPVandDemand_Run2!L166</f>
        <v>0</v>
      </c>
      <c r="Q153">
        <f>task4ForecastsPVandDemand_Run2!M166</f>
        <v>0</v>
      </c>
    </row>
    <row r="154" spans="1:17" x14ac:dyDescent="0.3">
      <c r="A154" t="str">
        <f>TEXT(task4ForecastsPVandDemand_Run2!C167,"YYYY-MM-DD HH:MM:SS")</f>
        <v>2020-07-06 04:00:00</v>
      </c>
      <c r="B154">
        <f>-task4ForecastsPVandDemand_Run2!G167</f>
        <v>0</v>
      </c>
      <c r="C154">
        <f t="shared" si="4"/>
        <v>4</v>
      </c>
      <c r="D154">
        <v>1</v>
      </c>
      <c r="E154" s="83">
        <f t="shared" si="5"/>
        <v>44267.868055555555</v>
      </c>
      <c r="F154">
        <f>task4ForecastsPVandDemand_Run2!B167</f>
        <v>4</v>
      </c>
      <c r="G154">
        <f>task4ForecastsPVandDemand_Run2!A167</f>
        <v>9</v>
      </c>
      <c r="H154">
        <f>task4ForecastsPVandDemand_Run2!D167</f>
        <v>1.4808568110256144</v>
      </c>
      <c r="I154">
        <f>task4ForecastsPVandDemand_Run2!E167</f>
        <v>1.4808568110256144</v>
      </c>
      <c r="J154">
        <f>task4ForecastsPVandDemand_Run2!F167</f>
        <v>3.1165160749128576E-2</v>
      </c>
      <c r="K154">
        <f>task4ForecastsPVandDemand_Run2!G167</f>
        <v>0</v>
      </c>
      <c r="L154">
        <f>task4ForecastsPVandDemand_Run2!H167</f>
        <v>0</v>
      </c>
      <c r="M154">
        <f>task4ForecastsPVandDemand_Run2!I167</f>
        <v>0</v>
      </c>
      <c r="N154">
        <f>task4ForecastsPVandDemand_Run2!J167</f>
        <v>0</v>
      </c>
      <c r="O154">
        <f>task4ForecastsPVandDemand_Run2!K167</f>
        <v>0</v>
      </c>
      <c r="P154">
        <f>task4ForecastsPVandDemand_Run2!L167</f>
        <v>0</v>
      </c>
      <c r="Q154">
        <f>task4ForecastsPVandDemand_Run2!M167</f>
        <v>0</v>
      </c>
    </row>
    <row r="155" spans="1:17" x14ac:dyDescent="0.3">
      <c r="A155" t="str">
        <f>TEXT(task4ForecastsPVandDemand_Run2!C168,"YYYY-MM-DD HH:MM:SS")</f>
        <v>2020-07-06 04:30:00</v>
      </c>
      <c r="B155">
        <f>-task4ForecastsPVandDemand_Run2!G168</f>
        <v>0</v>
      </c>
      <c r="C155">
        <f t="shared" si="4"/>
        <v>4</v>
      </c>
      <c r="D155">
        <v>1</v>
      </c>
      <c r="E155" s="83">
        <f t="shared" si="5"/>
        <v>44267.868055555555</v>
      </c>
      <c r="F155">
        <f>task4ForecastsPVandDemand_Run2!B168</f>
        <v>4</v>
      </c>
      <c r="G155">
        <f>task4ForecastsPVandDemand_Run2!A168</f>
        <v>10</v>
      </c>
      <c r="H155">
        <f>task4ForecastsPVandDemand_Run2!D168</f>
        <v>1.584639152300388</v>
      </c>
      <c r="I155">
        <f>task4ForecastsPVandDemand_Run2!E168</f>
        <v>1.584639152300388</v>
      </c>
      <c r="J155">
        <f>task4ForecastsPVandDemand_Run2!F168</f>
        <v>3.1165160749128576E-2</v>
      </c>
      <c r="K155">
        <f>task4ForecastsPVandDemand_Run2!G168</f>
        <v>0</v>
      </c>
      <c r="L155">
        <f>task4ForecastsPVandDemand_Run2!H168</f>
        <v>0</v>
      </c>
      <c r="M155">
        <f>task4ForecastsPVandDemand_Run2!I168</f>
        <v>0</v>
      </c>
      <c r="N155">
        <f>task4ForecastsPVandDemand_Run2!J168</f>
        <v>0</v>
      </c>
      <c r="O155">
        <f>task4ForecastsPVandDemand_Run2!K168</f>
        <v>0</v>
      </c>
      <c r="P155">
        <f>task4ForecastsPVandDemand_Run2!L168</f>
        <v>0</v>
      </c>
      <c r="Q155">
        <f>task4ForecastsPVandDemand_Run2!M168</f>
        <v>0</v>
      </c>
    </row>
    <row r="156" spans="1:17" x14ac:dyDescent="0.3">
      <c r="A156" t="str">
        <f>TEXT(task4ForecastsPVandDemand_Run2!C169,"YYYY-MM-DD HH:MM:SS")</f>
        <v>2020-07-06 05:00:00</v>
      </c>
      <c r="B156">
        <f>-task4ForecastsPVandDemand_Run2!G169</f>
        <v>0</v>
      </c>
      <c r="C156">
        <f t="shared" si="4"/>
        <v>4</v>
      </c>
      <c r="D156">
        <v>1</v>
      </c>
      <c r="E156" s="83">
        <f t="shared" si="5"/>
        <v>44267.868055555555</v>
      </c>
      <c r="F156">
        <f>task4ForecastsPVandDemand_Run2!B169</f>
        <v>4</v>
      </c>
      <c r="G156">
        <f>task4ForecastsPVandDemand_Run2!A169</f>
        <v>11</v>
      </c>
      <c r="H156">
        <f>task4ForecastsPVandDemand_Run2!D169</f>
        <v>1.8299191369409167</v>
      </c>
      <c r="I156">
        <f>task4ForecastsPVandDemand_Run2!E169</f>
        <v>1.8299191369409167</v>
      </c>
      <c r="J156">
        <f>task4ForecastsPVandDemand_Run2!F169</f>
        <v>9.0932639760772149E-2</v>
      </c>
      <c r="K156">
        <f>task4ForecastsPVandDemand_Run2!G169</f>
        <v>0</v>
      </c>
      <c r="L156">
        <f>task4ForecastsPVandDemand_Run2!H169</f>
        <v>0</v>
      </c>
      <c r="M156">
        <f>task4ForecastsPVandDemand_Run2!I169</f>
        <v>0</v>
      </c>
      <c r="N156">
        <f>task4ForecastsPVandDemand_Run2!J169</f>
        <v>0</v>
      </c>
      <c r="O156">
        <f>task4ForecastsPVandDemand_Run2!K169</f>
        <v>0</v>
      </c>
      <c r="P156">
        <f>task4ForecastsPVandDemand_Run2!L169</f>
        <v>0</v>
      </c>
      <c r="Q156">
        <f>task4ForecastsPVandDemand_Run2!M169</f>
        <v>0</v>
      </c>
    </row>
    <row r="157" spans="1:17" x14ac:dyDescent="0.3">
      <c r="A157" t="str">
        <f>TEXT(task4ForecastsPVandDemand_Run2!C170,"YYYY-MM-DD HH:MM:SS")</f>
        <v>2020-07-06 05:30:00</v>
      </c>
      <c r="B157">
        <f>-task4ForecastsPVandDemand_Run2!G170</f>
        <v>0</v>
      </c>
      <c r="C157">
        <f t="shared" si="4"/>
        <v>4</v>
      </c>
      <c r="D157">
        <v>1</v>
      </c>
      <c r="E157" s="83">
        <f t="shared" si="5"/>
        <v>44267.868055555555</v>
      </c>
      <c r="F157">
        <f>task4ForecastsPVandDemand_Run2!B170</f>
        <v>4</v>
      </c>
      <c r="G157">
        <f>task4ForecastsPVandDemand_Run2!A170</f>
        <v>12</v>
      </c>
      <c r="H157">
        <f>task4ForecastsPVandDemand_Run2!D170</f>
        <v>2.0867255404656637</v>
      </c>
      <c r="I157">
        <f>task4ForecastsPVandDemand_Run2!E170</f>
        <v>2.0867255404656637</v>
      </c>
      <c r="J157">
        <f>task4ForecastsPVandDemand_Run2!F170</f>
        <v>0.1500326558007451</v>
      </c>
      <c r="K157">
        <f>task4ForecastsPVandDemand_Run2!G170</f>
        <v>0</v>
      </c>
      <c r="L157">
        <f>task4ForecastsPVandDemand_Run2!H170</f>
        <v>0</v>
      </c>
      <c r="M157">
        <f>task4ForecastsPVandDemand_Run2!I170</f>
        <v>0</v>
      </c>
      <c r="N157">
        <f>task4ForecastsPVandDemand_Run2!J170</f>
        <v>0</v>
      </c>
      <c r="O157">
        <f>task4ForecastsPVandDemand_Run2!K170</f>
        <v>0</v>
      </c>
      <c r="P157">
        <f>task4ForecastsPVandDemand_Run2!L170</f>
        <v>0</v>
      </c>
      <c r="Q157">
        <f>task4ForecastsPVandDemand_Run2!M170</f>
        <v>0</v>
      </c>
    </row>
    <row r="158" spans="1:17" x14ac:dyDescent="0.3">
      <c r="A158" t="str">
        <f>TEXT(task4ForecastsPVandDemand_Run2!C171,"YYYY-MM-DD HH:MM:SS")</f>
        <v>2020-07-06 06:00:00</v>
      </c>
      <c r="B158">
        <f>-task4ForecastsPVandDemand_Run2!G171</f>
        <v>-0.11229342336544945</v>
      </c>
      <c r="C158">
        <f t="shared" si="4"/>
        <v>4</v>
      </c>
      <c r="D158">
        <v>1</v>
      </c>
      <c r="E158" s="83">
        <f t="shared" si="5"/>
        <v>44267.868055555555</v>
      </c>
      <c r="F158">
        <f>task4ForecastsPVandDemand_Run2!B171</f>
        <v>4</v>
      </c>
      <c r="G158">
        <f>task4ForecastsPVandDemand_Run2!A171</f>
        <v>13</v>
      </c>
      <c r="H158">
        <f>task4ForecastsPVandDemand_Run2!D171</f>
        <v>2.4619545124803688</v>
      </c>
      <c r="I158">
        <f>task4ForecastsPVandDemand_Run2!E171</f>
        <v>2.5742479358458183</v>
      </c>
      <c r="J158">
        <f>task4ForecastsPVandDemand_Run2!F171</f>
        <v>0.38721870126017055</v>
      </c>
      <c r="K158">
        <f>task4ForecastsPVandDemand_Run2!G171</f>
        <v>0.11229342336544945</v>
      </c>
      <c r="L158">
        <f>task4ForecastsPVandDemand_Run2!H171</f>
        <v>5.6146711682724726E-2</v>
      </c>
      <c r="M158">
        <f>task4ForecastsPVandDemand_Run2!I171</f>
        <v>0</v>
      </c>
      <c r="N158">
        <f>task4ForecastsPVandDemand_Run2!J171</f>
        <v>-0.11229342336544945</v>
      </c>
      <c r="O158">
        <f>task4ForecastsPVandDemand_Run2!K171</f>
        <v>0</v>
      </c>
      <c r="P158">
        <f>task4ForecastsPVandDemand_Run2!L171</f>
        <v>-0.11229342336544945</v>
      </c>
      <c r="Q158">
        <f>task4ForecastsPVandDemand_Run2!M171</f>
        <v>0</v>
      </c>
    </row>
    <row r="159" spans="1:17" x14ac:dyDescent="0.3">
      <c r="A159" t="str">
        <f>TEXT(task4ForecastsPVandDemand_Run2!C172,"YYYY-MM-DD HH:MM:SS")</f>
        <v>2020-07-06 06:30:00</v>
      </c>
      <c r="B159">
        <f>-task4ForecastsPVandDemand_Run2!G172</f>
        <v>-0.23472490228916618</v>
      </c>
      <c r="C159">
        <f t="shared" si="4"/>
        <v>4</v>
      </c>
      <c r="D159">
        <v>1</v>
      </c>
      <c r="E159" s="83">
        <f t="shared" si="5"/>
        <v>44267.868055555555</v>
      </c>
      <c r="F159">
        <f>task4ForecastsPVandDemand_Run2!B172</f>
        <v>4</v>
      </c>
      <c r="G159">
        <f>task4ForecastsPVandDemand_Run2!A172</f>
        <v>14</v>
      </c>
      <c r="H159">
        <f>task4ForecastsPVandDemand_Run2!D172</f>
        <v>2.5903685292518137</v>
      </c>
      <c r="I159">
        <f>task4ForecastsPVandDemand_Run2!E172</f>
        <v>2.8250934315409797</v>
      </c>
      <c r="J159">
        <f>task4ForecastsPVandDemand_Run2!F172</f>
        <v>0.80939621479022827</v>
      </c>
      <c r="K159">
        <f>task4ForecastsPVandDemand_Run2!G172</f>
        <v>0.23472490228916618</v>
      </c>
      <c r="L159">
        <f>task4ForecastsPVandDemand_Run2!H172</f>
        <v>0.17350916282730783</v>
      </c>
      <c r="M159">
        <f>task4ForecastsPVandDemand_Run2!I172</f>
        <v>0</v>
      </c>
      <c r="N159">
        <f>task4ForecastsPVandDemand_Run2!J172</f>
        <v>-0.23472490228916618</v>
      </c>
      <c r="O159">
        <f>task4ForecastsPVandDemand_Run2!K172</f>
        <v>0</v>
      </c>
      <c r="P159">
        <f>task4ForecastsPVandDemand_Run2!L172</f>
        <v>-0.23472490228916618</v>
      </c>
      <c r="Q159">
        <f>task4ForecastsPVandDemand_Run2!M172</f>
        <v>0</v>
      </c>
    </row>
    <row r="160" spans="1:17" x14ac:dyDescent="0.3">
      <c r="A160" t="str">
        <f>TEXT(task4ForecastsPVandDemand_Run2!C173,"YYYY-MM-DD HH:MM:SS")</f>
        <v>2020-07-06 07:00:00</v>
      </c>
      <c r="B160">
        <f>-task4ForecastsPVandDemand_Run2!G173</f>
        <v>-0.41624101106151545</v>
      </c>
      <c r="C160">
        <f t="shared" si="4"/>
        <v>4</v>
      </c>
      <c r="D160">
        <v>1</v>
      </c>
      <c r="E160" s="83">
        <f t="shared" si="5"/>
        <v>44267.868055555555</v>
      </c>
      <c r="F160">
        <f>task4ForecastsPVandDemand_Run2!B173</f>
        <v>4</v>
      </c>
      <c r="G160">
        <f>task4ForecastsPVandDemand_Run2!A173</f>
        <v>15</v>
      </c>
      <c r="H160">
        <f>task4ForecastsPVandDemand_Run2!D173</f>
        <v>2.5840688739938025</v>
      </c>
      <c r="I160">
        <f>task4ForecastsPVandDemand_Run2!E173</f>
        <v>3.000309885055318</v>
      </c>
      <c r="J160">
        <f>task4ForecastsPVandDemand_Run2!F173</f>
        <v>1.4353138312466052</v>
      </c>
      <c r="K160">
        <f>task4ForecastsPVandDemand_Run2!G173</f>
        <v>0.41624101106151545</v>
      </c>
      <c r="L160">
        <f>task4ForecastsPVandDemand_Run2!H173</f>
        <v>0.38162966835806555</v>
      </c>
      <c r="M160">
        <f>task4ForecastsPVandDemand_Run2!I173</f>
        <v>0</v>
      </c>
      <c r="N160">
        <f>task4ForecastsPVandDemand_Run2!J173</f>
        <v>-0.41624101106151545</v>
      </c>
      <c r="O160">
        <f>task4ForecastsPVandDemand_Run2!K173</f>
        <v>0</v>
      </c>
      <c r="P160">
        <f>task4ForecastsPVandDemand_Run2!L173</f>
        <v>-0.41624101106151545</v>
      </c>
      <c r="Q160">
        <f>task4ForecastsPVandDemand_Run2!M173</f>
        <v>0</v>
      </c>
    </row>
    <row r="161" spans="1:17" x14ac:dyDescent="0.3">
      <c r="A161" t="str">
        <f>TEXT(task4ForecastsPVandDemand_Run2!C174,"YYYY-MM-DD HH:MM:SS")</f>
        <v>2020-07-06 07:30:00</v>
      </c>
      <c r="B161">
        <f>-task4ForecastsPVandDemand_Run2!G174</f>
        <v>-0.55013447748003197</v>
      </c>
      <c r="C161">
        <f t="shared" si="4"/>
        <v>4</v>
      </c>
      <c r="D161">
        <v>1</v>
      </c>
      <c r="E161" s="83">
        <f t="shared" si="5"/>
        <v>44267.868055555555</v>
      </c>
      <c r="F161">
        <f>task4ForecastsPVandDemand_Run2!B174</f>
        <v>4</v>
      </c>
      <c r="G161">
        <f>task4ForecastsPVandDemand_Run2!A174</f>
        <v>16</v>
      </c>
      <c r="H161">
        <f>task4ForecastsPVandDemand_Run2!D174</f>
        <v>2.5671595189733072</v>
      </c>
      <c r="I161">
        <f>task4ForecastsPVandDemand_Run2!E174</f>
        <v>3.117293996453339</v>
      </c>
      <c r="J161">
        <f>task4ForecastsPVandDemand_Run2!F174</f>
        <v>1.8970154395863172</v>
      </c>
      <c r="K161">
        <f>task4ForecastsPVandDemand_Run2!G174</f>
        <v>0.55013447748003197</v>
      </c>
      <c r="L161">
        <f>task4ForecastsPVandDemand_Run2!H174</f>
        <v>0.65669690709808148</v>
      </c>
      <c r="M161">
        <f>task4ForecastsPVandDemand_Run2!I174</f>
        <v>0</v>
      </c>
      <c r="N161">
        <f>task4ForecastsPVandDemand_Run2!J174</f>
        <v>-0.55013447748003197</v>
      </c>
      <c r="O161">
        <f>task4ForecastsPVandDemand_Run2!K174</f>
        <v>0</v>
      </c>
      <c r="P161">
        <f>task4ForecastsPVandDemand_Run2!L174</f>
        <v>-0.55013447748003197</v>
      </c>
      <c r="Q161">
        <f>task4ForecastsPVandDemand_Run2!M174</f>
        <v>0</v>
      </c>
    </row>
    <row r="162" spans="1:17" x14ac:dyDescent="0.3">
      <c r="A162" t="str">
        <f>TEXT(task4ForecastsPVandDemand_Run2!C175,"YYYY-MM-DD HH:MM:SS")</f>
        <v>2020-07-06 08:00:00</v>
      </c>
      <c r="B162">
        <f>-task4ForecastsPVandDemand_Run2!G175</f>
        <v>-0.54490912139890202</v>
      </c>
      <c r="C162">
        <f t="shared" si="4"/>
        <v>4</v>
      </c>
      <c r="D162">
        <v>1</v>
      </c>
      <c r="E162" s="83">
        <f t="shared" si="5"/>
        <v>44267.868055555555</v>
      </c>
      <c r="F162">
        <f>task4ForecastsPVandDemand_Run2!B175</f>
        <v>4</v>
      </c>
      <c r="G162">
        <f>task4ForecastsPVandDemand_Run2!A175</f>
        <v>17</v>
      </c>
      <c r="H162">
        <f>task4ForecastsPVandDemand_Run2!D175</f>
        <v>2.4697683077628856</v>
      </c>
      <c r="I162">
        <f>task4ForecastsPVandDemand_Run2!E175</f>
        <v>3.0146774291617877</v>
      </c>
      <c r="J162">
        <f>task4ForecastsPVandDemand_Run2!F175</f>
        <v>1.8789969703410416</v>
      </c>
      <c r="K162">
        <f>task4ForecastsPVandDemand_Run2!G175</f>
        <v>0.54490912139890202</v>
      </c>
      <c r="L162">
        <f>task4ForecastsPVandDemand_Run2!H175</f>
        <v>0.92915146779753255</v>
      </c>
      <c r="M162">
        <f>task4ForecastsPVandDemand_Run2!I175</f>
        <v>0</v>
      </c>
      <c r="N162">
        <f>task4ForecastsPVandDemand_Run2!J175</f>
        <v>-0.54490912139890202</v>
      </c>
      <c r="O162">
        <f>task4ForecastsPVandDemand_Run2!K175</f>
        <v>0</v>
      </c>
      <c r="P162">
        <f>task4ForecastsPVandDemand_Run2!L175</f>
        <v>-0.54490912139890202</v>
      </c>
      <c r="Q162">
        <f>task4ForecastsPVandDemand_Run2!M175</f>
        <v>0</v>
      </c>
    </row>
    <row r="163" spans="1:17" x14ac:dyDescent="0.3">
      <c r="A163" t="str">
        <f>TEXT(task4ForecastsPVandDemand_Run2!C176,"YYYY-MM-DD HH:MM:SS")</f>
        <v>2020-07-06 08:30:00</v>
      </c>
      <c r="B163">
        <f>-task4ForecastsPVandDemand_Run2!G176</f>
        <v>-0.59272899844060123</v>
      </c>
      <c r="C163">
        <f t="shared" si="4"/>
        <v>4</v>
      </c>
      <c r="D163">
        <v>1</v>
      </c>
      <c r="E163" s="83">
        <f t="shared" si="5"/>
        <v>44267.868055555555</v>
      </c>
      <c r="F163">
        <f>task4ForecastsPVandDemand_Run2!B176</f>
        <v>4</v>
      </c>
      <c r="G163">
        <f>task4ForecastsPVandDemand_Run2!A176</f>
        <v>18</v>
      </c>
      <c r="H163">
        <f>task4ForecastsPVandDemand_Run2!D176</f>
        <v>2.4311558614635622</v>
      </c>
      <c r="I163">
        <f>task4ForecastsPVandDemand_Run2!E176</f>
        <v>3.0238848599041637</v>
      </c>
      <c r="J163">
        <f>task4ForecastsPVandDemand_Run2!F176</f>
        <v>2.043893098071039</v>
      </c>
      <c r="K163">
        <f>task4ForecastsPVandDemand_Run2!G176</f>
        <v>0.59272899844060123</v>
      </c>
      <c r="L163">
        <f>task4ForecastsPVandDemand_Run2!H176</f>
        <v>1.2255159670178331</v>
      </c>
      <c r="M163">
        <f>task4ForecastsPVandDemand_Run2!I176</f>
        <v>0</v>
      </c>
      <c r="N163">
        <f>task4ForecastsPVandDemand_Run2!J176</f>
        <v>-0.59272899844060123</v>
      </c>
      <c r="O163">
        <f>task4ForecastsPVandDemand_Run2!K176</f>
        <v>0</v>
      </c>
      <c r="P163">
        <f>task4ForecastsPVandDemand_Run2!L176</f>
        <v>-0.59272899844060123</v>
      </c>
      <c r="Q163">
        <f>task4ForecastsPVandDemand_Run2!M176</f>
        <v>0</v>
      </c>
    </row>
    <row r="164" spans="1:17" x14ac:dyDescent="0.3">
      <c r="A164" t="str">
        <f>TEXT(task4ForecastsPVandDemand_Run2!C177,"YYYY-MM-DD HH:MM:SS")</f>
        <v>2020-07-06 09:00:00</v>
      </c>
      <c r="B164">
        <f>-task4ForecastsPVandDemand_Run2!G177</f>
        <v>-0.57622337566737036</v>
      </c>
      <c r="C164">
        <f t="shared" si="4"/>
        <v>4</v>
      </c>
      <c r="D164">
        <v>1</v>
      </c>
      <c r="E164" s="83">
        <f t="shared" si="5"/>
        <v>44267.868055555555</v>
      </c>
      <c r="F164">
        <f>task4ForecastsPVandDemand_Run2!B177</f>
        <v>4</v>
      </c>
      <c r="G164">
        <f>task4ForecastsPVandDemand_Run2!A177</f>
        <v>19</v>
      </c>
      <c r="H164">
        <f>task4ForecastsPVandDemand_Run2!D177</f>
        <v>2.4070359285601048</v>
      </c>
      <c r="I164">
        <f>task4ForecastsPVandDemand_Run2!E177</f>
        <v>2.9832593042274751</v>
      </c>
      <c r="J164">
        <f>task4ForecastsPVandDemand_Run2!F177</f>
        <v>1.9869771574736912</v>
      </c>
      <c r="K164">
        <f>task4ForecastsPVandDemand_Run2!G177</f>
        <v>0.57622337566737036</v>
      </c>
      <c r="L164">
        <f>task4ForecastsPVandDemand_Run2!H177</f>
        <v>1.5136276548515182</v>
      </c>
      <c r="M164">
        <f>task4ForecastsPVandDemand_Run2!I177</f>
        <v>0</v>
      </c>
      <c r="N164">
        <f>task4ForecastsPVandDemand_Run2!J177</f>
        <v>-0.57622337566737036</v>
      </c>
      <c r="O164">
        <f>task4ForecastsPVandDemand_Run2!K177</f>
        <v>0</v>
      </c>
      <c r="P164">
        <f>task4ForecastsPVandDemand_Run2!L177</f>
        <v>-0.57622337566737036</v>
      </c>
      <c r="Q164">
        <f>task4ForecastsPVandDemand_Run2!M177</f>
        <v>0</v>
      </c>
    </row>
    <row r="165" spans="1:17" x14ac:dyDescent="0.3">
      <c r="A165" t="str">
        <f>TEXT(task4ForecastsPVandDemand_Run2!C178,"YYYY-MM-DD HH:MM:SS")</f>
        <v>2020-07-06 09:30:00</v>
      </c>
      <c r="B165">
        <f>-task4ForecastsPVandDemand_Run2!G178</f>
        <v>-0.57779378490351874</v>
      </c>
      <c r="C165">
        <f t="shared" si="4"/>
        <v>4</v>
      </c>
      <c r="D165">
        <v>1</v>
      </c>
      <c r="E165" s="83">
        <f t="shared" si="5"/>
        <v>44267.868055555555</v>
      </c>
      <c r="F165">
        <f>task4ForecastsPVandDemand_Run2!B178</f>
        <v>4</v>
      </c>
      <c r="G165">
        <f>task4ForecastsPVandDemand_Run2!A178</f>
        <v>20</v>
      </c>
      <c r="H165">
        <f>task4ForecastsPVandDemand_Run2!D178</f>
        <v>2.342180941243579</v>
      </c>
      <c r="I165">
        <f>task4ForecastsPVandDemand_Run2!E178</f>
        <v>2.9199747261470979</v>
      </c>
      <c r="J165">
        <f>task4ForecastsPVandDemand_Run2!F178</f>
        <v>1.9923923617362715</v>
      </c>
      <c r="K165">
        <f>task4ForecastsPVandDemand_Run2!G178</f>
        <v>0.57779378490351874</v>
      </c>
      <c r="L165">
        <f>task4ForecastsPVandDemand_Run2!H178</f>
        <v>1.8025245473032776</v>
      </c>
      <c r="M165">
        <f>task4ForecastsPVandDemand_Run2!I178</f>
        <v>0</v>
      </c>
      <c r="N165">
        <f>task4ForecastsPVandDemand_Run2!J178</f>
        <v>-0.57779378490351874</v>
      </c>
      <c r="O165">
        <f>task4ForecastsPVandDemand_Run2!K178</f>
        <v>0</v>
      </c>
      <c r="P165">
        <f>task4ForecastsPVandDemand_Run2!L178</f>
        <v>-0.57779378490351874</v>
      </c>
      <c r="Q165">
        <f>task4ForecastsPVandDemand_Run2!M178</f>
        <v>0</v>
      </c>
    </row>
    <row r="166" spans="1:17" x14ac:dyDescent="0.3">
      <c r="A166" t="str">
        <f>TEXT(task4ForecastsPVandDemand_Run2!C179,"YYYY-MM-DD HH:MM:SS")</f>
        <v>2020-07-06 10:00:00</v>
      </c>
      <c r="B166">
        <f>-task4ForecastsPVandDemand_Run2!G179</f>
        <v>-0.69858022949577581</v>
      </c>
      <c r="C166">
        <f t="shared" si="4"/>
        <v>4</v>
      </c>
      <c r="D166">
        <v>1</v>
      </c>
      <c r="E166" s="83">
        <f t="shared" si="5"/>
        <v>44267.868055555555</v>
      </c>
      <c r="F166">
        <f>task4ForecastsPVandDemand_Run2!B179</f>
        <v>4</v>
      </c>
      <c r="G166">
        <f>task4ForecastsPVandDemand_Run2!A179</f>
        <v>21</v>
      </c>
      <c r="H166">
        <f>task4ForecastsPVandDemand_Run2!D179</f>
        <v>2.2815872344298143</v>
      </c>
      <c r="I166">
        <f>task4ForecastsPVandDemand_Run2!E179</f>
        <v>2.9801674639255902</v>
      </c>
      <c r="J166">
        <f>task4ForecastsPVandDemand_Run2!F179</f>
        <v>2.4088973430888823</v>
      </c>
      <c r="K166">
        <f>task4ForecastsPVandDemand_Run2!G179</f>
        <v>0.69858022949577581</v>
      </c>
      <c r="L166">
        <f>task4ForecastsPVandDemand_Run2!H179</f>
        <v>2.1518146620511653</v>
      </c>
      <c r="M166">
        <f>task4ForecastsPVandDemand_Run2!I179</f>
        <v>0</v>
      </c>
      <c r="N166">
        <f>task4ForecastsPVandDemand_Run2!J179</f>
        <v>-0.69858022949577581</v>
      </c>
      <c r="O166">
        <f>task4ForecastsPVandDemand_Run2!K179</f>
        <v>0</v>
      </c>
      <c r="P166">
        <f>task4ForecastsPVandDemand_Run2!L179</f>
        <v>-0.69858022949577581</v>
      </c>
      <c r="Q166">
        <f>task4ForecastsPVandDemand_Run2!M179</f>
        <v>0</v>
      </c>
    </row>
    <row r="167" spans="1:17" x14ac:dyDescent="0.3">
      <c r="A167" t="str">
        <f>TEXT(task4ForecastsPVandDemand_Run2!C180,"YYYY-MM-DD HH:MM:SS")</f>
        <v>2020-07-06 10:30:00</v>
      </c>
      <c r="B167">
        <f>-task4ForecastsPVandDemand_Run2!G180</f>
        <v>-0.69860678415515942</v>
      </c>
      <c r="C167">
        <f t="shared" si="4"/>
        <v>4</v>
      </c>
      <c r="D167">
        <v>1</v>
      </c>
      <c r="E167" s="83">
        <f t="shared" si="5"/>
        <v>44267.868055555555</v>
      </c>
      <c r="F167">
        <f>task4ForecastsPVandDemand_Run2!B180</f>
        <v>4</v>
      </c>
      <c r="G167">
        <f>task4ForecastsPVandDemand_Run2!A180</f>
        <v>22</v>
      </c>
      <c r="H167">
        <f>task4ForecastsPVandDemand_Run2!D180</f>
        <v>2.2327119216585727</v>
      </c>
      <c r="I167">
        <f>task4ForecastsPVandDemand_Run2!E180</f>
        <v>2.931318705813732</v>
      </c>
      <c r="J167">
        <f>task4ForecastsPVandDemand_Run2!F180</f>
        <v>2.4089889108798603</v>
      </c>
      <c r="K167">
        <f>task4ForecastsPVandDemand_Run2!G180</f>
        <v>0.69860678415515942</v>
      </c>
      <c r="L167">
        <f>task4ForecastsPVandDemand_Run2!H180</f>
        <v>2.501118054128745</v>
      </c>
      <c r="M167">
        <f>task4ForecastsPVandDemand_Run2!I180</f>
        <v>0</v>
      </c>
      <c r="N167">
        <f>task4ForecastsPVandDemand_Run2!J180</f>
        <v>-0.69860678415515942</v>
      </c>
      <c r="O167">
        <f>task4ForecastsPVandDemand_Run2!K180</f>
        <v>0</v>
      </c>
      <c r="P167">
        <f>task4ForecastsPVandDemand_Run2!L180</f>
        <v>-0.69860678415515942</v>
      </c>
      <c r="Q167">
        <f>task4ForecastsPVandDemand_Run2!M180</f>
        <v>0</v>
      </c>
    </row>
    <row r="168" spans="1:17" x14ac:dyDescent="0.3">
      <c r="A168" t="str">
        <f>TEXT(task4ForecastsPVandDemand_Run2!C181,"YYYY-MM-DD HH:MM:SS")</f>
        <v>2020-07-06 11:00:00</v>
      </c>
      <c r="B168">
        <f>-task4ForecastsPVandDemand_Run2!G181</f>
        <v>-0.83319291826635644</v>
      </c>
      <c r="C168">
        <f t="shared" si="4"/>
        <v>4</v>
      </c>
      <c r="D168">
        <v>1</v>
      </c>
      <c r="E168" s="83">
        <f t="shared" si="5"/>
        <v>44267.868055555555</v>
      </c>
      <c r="F168">
        <f>task4ForecastsPVandDemand_Run2!B181</f>
        <v>4</v>
      </c>
      <c r="G168">
        <f>task4ForecastsPVandDemand_Run2!A181</f>
        <v>23</v>
      </c>
      <c r="H168">
        <f>task4ForecastsPVandDemand_Run2!D181</f>
        <v>2.2231168965712715</v>
      </c>
      <c r="I168">
        <f>task4ForecastsPVandDemand_Run2!E181</f>
        <v>3.0563098148376282</v>
      </c>
      <c r="J168">
        <f>task4ForecastsPVandDemand_Run2!F181</f>
        <v>2.8730790285046774</v>
      </c>
      <c r="K168">
        <f>task4ForecastsPVandDemand_Run2!G181</f>
        <v>0.83319291826635644</v>
      </c>
      <c r="L168">
        <f>task4ForecastsPVandDemand_Run2!H181</f>
        <v>2.9177145132619233</v>
      </c>
      <c r="M168">
        <f>task4ForecastsPVandDemand_Run2!I181</f>
        <v>0</v>
      </c>
      <c r="N168">
        <f>task4ForecastsPVandDemand_Run2!J181</f>
        <v>-0.83319291826635644</v>
      </c>
      <c r="O168">
        <f>task4ForecastsPVandDemand_Run2!K181</f>
        <v>0</v>
      </c>
      <c r="P168">
        <f>task4ForecastsPVandDemand_Run2!L181</f>
        <v>-0.83319291826635644</v>
      </c>
      <c r="Q168">
        <f>task4ForecastsPVandDemand_Run2!M181</f>
        <v>0</v>
      </c>
    </row>
    <row r="169" spans="1:17" x14ac:dyDescent="0.3">
      <c r="A169" t="str">
        <f>TEXT(task4ForecastsPVandDemand_Run2!C182,"YYYY-MM-DD HH:MM:SS")</f>
        <v>2020-07-06 11:30:00</v>
      </c>
      <c r="B169">
        <f>-task4ForecastsPVandDemand_Run2!G182</f>
        <v>-0.83321947292574006</v>
      </c>
      <c r="C169">
        <f t="shared" si="4"/>
        <v>4</v>
      </c>
      <c r="D169">
        <v>1</v>
      </c>
      <c r="E169" s="83">
        <f t="shared" si="5"/>
        <v>44267.868055555555</v>
      </c>
      <c r="F169">
        <f>task4ForecastsPVandDemand_Run2!B182</f>
        <v>4</v>
      </c>
      <c r="G169">
        <f>task4ForecastsPVandDemand_Run2!A182</f>
        <v>24</v>
      </c>
      <c r="H169">
        <f>task4ForecastsPVandDemand_Run2!D182</f>
        <v>2.1716640002188932</v>
      </c>
      <c r="I169">
        <f>task4ForecastsPVandDemand_Run2!E182</f>
        <v>3.0048834731446332</v>
      </c>
      <c r="J169">
        <f>task4ForecastsPVandDemand_Run2!F182</f>
        <v>2.8731705962956555</v>
      </c>
      <c r="K169">
        <f>task4ForecastsPVandDemand_Run2!G182</f>
        <v>0.83321947292574006</v>
      </c>
      <c r="L169">
        <f>task4ForecastsPVandDemand_Run2!H182</f>
        <v>3.3343242497247934</v>
      </c>
      <c r="M169">
        <f>task4ForecastsPVandDemand_Run2!I182</f>
        <v>0</v>
      </c>
      <c r="N169">
        <f>task4ForecastsPVandDemand_Run2!J182</f>
        <v>-0.83321947292574006</v>
      </c>
      <c r="O169">
        <f>task4ForecastsPVandDemand_Run2!K182</f>
        <v>0</v>
      </c>
      <c r="P169">
        <f>task4ForecastsPVandDemand_Run2!L182</f>
        <v>-0.83321947292574006</v>
      </c>
      <c r="Q169">
        <f>task4ForecastsPVandDemand_Run2!M182</f>
        <v>0</v>
      </c>
    </row>
    <row r="170" spans="1:17" x14ac:dyDescent="0.3">
      <c r="A170" t="str">
        <f>TEXT(task4ForecastsPVandDemand_Run2!C183,"YYYY-MM-DD HH:MM:SS")</f>
        <v>2020-07-06 12:00:00</v>
      </c>
      <c r="B170">
        <f>-task4ForecastsPVandDemand_Run2!G183</f>
        <v>-0.85891372868522231</v>
      </c>
      <c r="C170">
        <f t="shared" si="4"/>
        <v>4</v>
      </c>
      <c r="D170">
        <v>1</v>
      </c>
      <c r="E170" s="83">
        <f t="shared" si="5"/>
        <v>44267.868055555555</v>
      </c>
      <c r="F170">
        <f>task4ForecastsPVandDemand_Run2!B183</f>
        <v>4</v>
      </c>
      <c r="G170">
        <f>task4ForecastsPVandDemand_Run2!A183</f>
        <v>25</v>
      </c>
      <c r="H170">
        <f>task4ForecastsPVandDemand_Run2!D183</f>
        <v>2.0954885970705162</v>
      </c>
      <c r="I170">
        <f>task4ForecastsPVandDemand_Run2!E183</f>
        <v>2.9544023257557384</v>
      </c>
      <c r="J170">
        <f>task4ForecastsPVandDemand_Run2!F183</f>
        <v>2.9617714782249047</v>
      </c>
      <c r="K170">
        <f>task4ForecastsPVandDemand_Run2!G183</f>
        <v>0.85891372868522231</v>
      </c>
      <c r="L170">
        <f>task4ForecastsPVandDemand_Run2!H183</f>
        <v>3.7637811140674047</v>
      </c>
      <c r="M170">
        <f>task4ForecastsPVandDemand_Run2!I183</f>
        <v>0</v>
      </c>
      <c r="N170">
        <f>task4ForecastsPVandDemand_Run2!J183</f>
        <v>-0.85891372868522231</v>
      </c>
      <c r="O170">
        <f>task4ForecastsPVandDemand_Run2!K183</f>
        <v>0</v>
      </c>
      <c r="P170">
        <f>task4ForecastsPVandDemand_Run2!L183</f>
        <v>-0.85891372868522231</v>
      </c>
      <c r="Q170">
        <f>task4ForecastsPVandDemand_Run2!M183</f>
        <v>0</v>
      </c>
    </row>
    <row r="171" spans="1:17" x14ac:dyDescent="0.3">
      <c r="A171" t="str">
        <f>TEXT(task4ForecastsPVandDemand_Run2!C184,"YYYY-MM-DD HH:MM:SS")</f>
        <v>2020-07-06 12:30:00</v>
      </c>
      <c r="B171">
        <f>-task4ForecastsPVandDemand_Run2!G184</f>
        <v>-0.85894028334460626</v>
      </c>
      <c r="C171">
        <f t="shared" si="4"/>
        <v>4</v>
      </c>
      <c r="D171">
        <v>1</v>
      </c>
      <c r="E171" s="83">
        <f t="shared" si="5"/>
        <v>44267.868055555555</v>
      </c>
      <c r="F171">
        <f>task4ForecastsPVandDemand_Run2!B184</f>
        <v>4</v>
      </c>
      <c r="G171">
        <f>task4ForecastsPVandDemand_Run2!A184</f>
        <v>26</v>
      </c>
      <c r="H171">
        <f>task4ForecastsPVandDemand_Run2!D184</f>
        <v>2.0341845708060564</v>
      </c>
      <c r="I171">
        <f>task4ForecastsPVandDemand_Run2!E184</f>
        <v>2.8931248541506625</v>
      </c>
      <c r="J171">
        <f>task4ForecastsPVandDemand_Run2!F184</f>
        <v>2.9618630460158837</v>
      </c>
      <c r="K171">
        <f>task4ForecastsPVandDemand_Run2!G184</f>
        <v>0.85894028334460626</v>
      </c>
      <c r="L171">
        <f>task4ForecastsPVandDemand_Run2!H184</f>
        <v>4.1932512557397077</v>
      </c>
      <c r="M171">
        <f>task4ForecastsPVandDemand_Run2!I184</f>
        <v>0</v>
      </c>
      <c r="N171">
        <f>task4ForecastsPVandDemand_Run2!J184</f>
        <v>-0.85894028334460626</v>
      </c>
      <c r="O171">
        <f>task4ForecastsPVandDemand_Run2!K184</f>
        <v>0</v>
      </c>
      <c r="P171">
        <f>task4ForecastsPVandDemand_Run2!L184</f>
        <v>-0.85894028334460626</v>
      </c>
      <c r="Q171">
        <f>task4ForecastsPVandDemand_Run2!M184</f>
        <v>0</v>
      </c>
    </row>
    <row r="172" spans="1:17" x14ac:dyDescent="0.3">
      <c r="A172" t="str">
        <f>TEXT(task4ForecastsPVandDemand_Run2!C185,"YYYY-MM-DD HH:MM:SS")</f>
        <v>2020-07-06 13:00:00</v>
      </c>
      <c r="B172">
        <f>-task4ForecastsPVandDemand_Run2!G185</f>
        <v>-0.89959641219585573</v>
      </c>
      <c r="C172">
        <f t="shared" si="4"/>
        <v>4</v>
      </c>
      <c r="D172">
        <v>1</v>
      </c>
      <c r="E172" s="83">
        <f t="shared" si="5"/>
        <v>44267.868055555555</v>
      </c>
      <c r="F172">
        <f>task4ForecastsPVandDemand_Run2!B185</f>
        <v>4</v>
      </c>
      <c r="G172">
        <f>task4ForecastsPVandDemand_Run2!A185</f>
        <v>27</v>
      </c>
      <c r="H172">
        <f>task4ForecastsPVandDemand_Run2!D185</f>
        <v>2.0084214623935912</v>
      </c>
      <c r="I172">
        <f>task4ForecastsPVandDemand_Run2!E185</f>
        <v>2.9080178745894472</v>
      </c>
      <c r="J172">
        <f>task4ForecastsPVandDemand_Run2!F185</f>
        <v>3.1020565937788129</v>
      </c>
      <c r="K172">
        <f>task4ForecastsPVandDemand_Run2!G185</f>
        <v>0.89959641219585573</v>
      </c>
      <c r="L172">
        <f>task4ForecastsPVandDemand_Run2!H185</f>
        <v>4.6430494618376352</v>
      </c>
      <c r="M172">
        <f>task4ForecastsPVandDemand_Run2!I185</f>
        <v>0</v>
      </c>
      <c r="N172">
        <f>task4ForecastsPVandDemand_Run2!J185</f>
        <v>-0.89959641219585573</v>
      </c>
      <c r="O172">
        <f>task4ForecastsPVandDemand_Run2!K185</f>
        <v>0</v>
      </c>
      <c r="P172">
        <f>task4ForecastsPVandDemand_Run2!L185</f>
        <v>-0.89959641219585573</v>
      </c>
      <c r="Q172">
        <f>task4ForecastsPVandDemand_Run2!M185</f>
        <v>0</v>
      </c>
    </row>
    <row r="173" spans="1:17" x14ac:dyDescent="0.3">
      <c r="A173" t="str">
        <f>TEXT(task4ForecastsPVandDemand_Run2!C186,"YYYY-MM-DD HH:MM:SS")</f>
        <v>2020-07-06 13:30:00</v>
      </c>
      <c r="B173">
        <f>-task4ForecastsPVandDemand_Run2!G186</f>
        <v>-0.89962296685523935</v>
      </c>
      <c r="C173">
        <f t="shared" si="4"/>
        <v>4</v>
      </c>
      <c r="D173">
        <v>1</v>
      </c>
      <c r="E173" s="83">
        <f t="shared" si="5"/>
        <v>44267.868055555555</v>
      </c>
      <c r="F173">
        <f>task4ForecastsPVandDemand_Run2!B186</f>
        <v>4</v>
      </c>
      <c r="G173">
        <f>task4ForecastsPVandDemand_Run2!A186</f>
        <v>28</v>
      </c>
      <c r="H173">
        <f>task4ForecastsPVandDemand_Run2!D186</f>
        <v>1.9867344672948724</v>
      </c>
      <c r="I173">
        <f>task4ForecastsPVandDemand_Run2!E186</f>
        <v>2.8863574341501117</v>
      </c>
      <c r="J173">
        <f>task4ForecastsPVandDemand_Run2!F186</f>
        <v>3.102148161569791</v>
      </c>
      <c r="K173">
        <f>task4ForecastsPVandDemand_Run2!G186</f>
        <v>0.89962296685523935</v>
      </c>
      <c r="L173">
        <f>task4ForecastsPVandDemand_Run2!H186</f>
        <v>5.0928609452652545</v>
      </c>
      <c r="M173">
        <f>task4ForecastsPVandDemand_Run2!I186</f>
        <v>0</v>
      </c>
      <c r="N173">
        <f>task4ForecastsPVandDemand_Run2!J186</f>
        <v>-0.89962296685523935</v>
      </c>
      <c r="O173">
        <f>task4ForecastsPVandDemand_Run2!K186</f>
        <v>0</v>
      </c>
      <c r="P173">
        <f>task4ForecastsPVandDemand_Run2!L186</f>
        <v>-0.89962296685523935</v>
      </c>
      <c r="Q173">
        <f>task4ForecastsPVandDemand_Run2!M186</f>
        <v>0</v>
      </c>
    </row>
    <row r="174" spans="1:17" x14ac:dyDescent="0.3">
      <c r="A174" t="str">
        <f>TEXT(task4ForecastsPVandDemand_Run2!C187,"YYYY-MM-DD HH:MM:SS")</f>
        <v>2020-07-06 14:00:00</v>
      </c>
      <c r="B174">
        <f>-task4ForecastsPVandDemand_Run2!G187</f>
        <v>-0.7418471262568036</v>
      </c>
      <c r="C174">
        <f t="shared" si="4"/>
        <v>4</v>
      </c>
      <c r="D174">
        <v>1</v>
      </c>
      <c r="E174" s="83">
        <f t="shared" si="5"/>
        <v>44267.868055555555</v>
      </c>
      <c r="F174">
        <f>task4ForecastsPVandDemand_Run2!B187</f>
        <v>4</v>
      </c>
      <c r="G174">
        <f>task4ForecastsPVandDemand_Run2!A187</f>
        <v>29</v>
      </c>
      <c r="H174">
        <f>task4ForecastsPVandDemand_Run2!D187</f>
        <v>2.0343671091029547</v>
      </c>
      <c r="I174">
        <f>task4ForecastsPVandDemand_Run2!E187</f>
        <v>2.7762142353597583</v>
      </c>
      <c r="J174">
        <f>task4ForecastsPVandDemand_Run2!F187</f>
        <v>2.5580935388165642</v>
      </c>
      <c r="K174">
        <f>task4ForecastsPVandDemand_Run2!G187</f>
        <v>0.7418471262568036</v>
      </c>
      <c r="L174">
        <f>task4ForecastsPVandDemand_Run2!H187</f>
        <v>5.4637845083936565</v>
      </c>
      <c r="M174">
        <f>task4ForecastsPVandDemand_Run2!I187</f>
        <v>0</v>
      </c>
      <c r="N174">
        <f>task4ForecastsPVandDemand_Run2!J187</f>
        <v>-0.7418471262568036</v>
      </c>
      <c r="O174">
        <f>task4ForecastsPVandDemand_Run2!K187</f>
        <v>0</v>
      </c>
      <c r="P174">
        <f>task4ForecastsPVandDemand_Run2!L187</f>
        <v>-0.7418471262568036</v>
      </c>
      <c r="Q174">
        <f>task4ForecastsPVandDemand_Run2!M187</f>
        <v>0</v>
      </c>
    </row>
    <row r="175" spans="1:17" x14ac:dyDescent="0.3">
      <c r="A175" t="str">
        <f>TEXT(task4ForecastsPVandDemand_Run2!C188,"YYYY-MM-DD HH:MM:SS")</f>
        <v>2020-07-06 14:30:00</v>
      </c>
      <c r="B175">
        <f>-task4ForecastsPVandDemand_Run2!G188</f>
        <v>-0.73832130747665758</v>
      </c>
      <c r="C175">
        <f t="shared" si="4"/>
        <v>4</v>
      </c>
      <c r="D175">
        <v>1</v>
      </c>
      <c r="E175" s="83">
        <f t="shared" si="5"/>
        <v>44267.868055555555</v>
      </c>
      <c r="F175">
        <f>task4ForecastsPVandDemand_Run2!B188</f>
        <v>4</v>
      </c>
      <c r="G175">
        <f>task4ForecastsPVandDemand_Run2!A188</f>
        <v>30</v>
      </c>
      <c r="H175">
        <f>task4ForecastsPVandDemand_Run2!D188</f>
        <v>2.15843696222126</v>
      </c>
      <c r="I175">
        <f>task4ForecastsPVandDemand_Run2!E188</f>
        <v>2.8967582696979175</v>
      </c>
      <c r="J175">
        <f>task4ForecastsPVandDemand_Run2!F188</f>
        <v>2.5459355430229573</v>
      </c>
      <c r="K175">
        <f>task4ForecastsPVandDemand_Run2!G188</f>
        <v>0.73832130747665758</v>
      </c>
      <c r="L175">
        <f>task4ForecastsPVandDemand_Run2!H188</f>
        <v>5.8329451621319857</v>
      </c>
      <c r="M175">
        <f>task4ForecastsPVandDemand_Run2!I188</f>
        <v>0</v>
      </c>
      <c r="N175">
        <f>task4ForecastsPVandDemand_Run2!J188</f>
        <v>-0.73832130747665758</v>
      </c>
      <c r="O175">
        <f>task4ForecastsPVandDemand_Run2!K188</f>
        <v>0</v>
      </c>
      <c r="P175">
        <f>task4ForecastsPVandDemand_Run2!L188</f>
        <v>-0.73832130747665758</v>
      </c>
      <c r="Q175">
        <f>task4ForecastsPVandDemand_Run2!M188</f>
        <v>0</v>
      </c>
    </row>
    <row r="176" spans="1:17" x14ac:dyDescent="0.3">
      <c r="A176" t="str">
        <f>TEXT(task4ForecastsPVandDemand_Run2!C189,"YYYY-MM-DD HH:MM:SS")</f>
        <v>2020-07-06 15:00:00</v>
      </c>
      <c r="B176">
        <f>-task4ForecastsPVandDemand_Run2!G189</f>
        <v>-0.33410967573602868</v>
      </c>
      <c r="C176">
        <f t="shared" si="4"/>
        <v>4</v>
      </c>
      <c r="D176">
        <v>1</v>
      </c>
      <c r="E176" s="83">
        <f t="shared" si="5"/>
        <v>44267.868055555555</v>
      </c>
      <c r="F176">
        <f>task4ForecastsPVandDemand_Run2!B189</f>
        <v>4</v>
      </c>
      <c r="G176">
        <f>task4ForecastsPVandDemand_Run2!A189</f>
        <v>31</v>
      </c>
      <c r="H176">
        <f>task4ForecastsPVandDemand_Run2!D189</f>
        <v>2.2913939166047368</v>
      </c>
      <c r="I176">
        <f>task4ForecastsPVandDemand_Run2!E189</f>
        <v>2.6255035923407655</v>
      </c>
      <c r="J176">
        <f>task4ForecastsPVandDemand_Run2!F189</f>
        <v>2.3055843134476133</v>
      </c>
      <c r="K176">
        <f>task4ForecastsPVandDemand_Run2!G189</f>
        <v>0.33410967573602868</v>
      </c>
      <c r="L176">
        <f>task4ForecastsPVandDemand_Run2!H189</f>
        <v>6</v>
      </c>
      <c r="M176">
        <f>task4ForecastsPVandDemand_Run2!I189</f>
        <v>0</v>
      </c>
      <c r="N176">
        <f>task4ForecastsPVandDemand_Run2!J189</f>
        <v>-0.33410967573602868</v>
      </c>
      <c r="O176">
        <f>task4ForecastsPVandDemand_Run2!K189</f>
        <v>0</v>
      </c>
      <c r="P176">
        <f>task4ForecastsPVandDemand_Run2!L189</f>
        <v>-0.33410967573602868</v>
      </c>
      <c r="Q176">
        <f>task4ForecastsPVandDemand_Run2!M189</f>
        <v>0</v>
      </c>
    </row>
    <row r="177" spans="1:17" x14ac:dyDescent="0.3">
      <c r="A177" t="str">
        <f>TEXT(task4ForecastsPVandDemand_Run2!C190,"YYYY-MM-DD HH:MM:SS")</f>
        <v>2020-07-06 15:30:00</v>
      </c>
      <c r="B177">
        <f>-task4ForecastsPVandDemand_Run2!G190</f>
        <v>0.7798615923039065</v>
      </c>
      <c r="C177">
        <f t="shared" si="4"/>
        <v>4</v>
      </c>
      <c r="D177">
        <v>1</v>
      </c>
      <c r="E177" s="83">
        <f t="shared" si="5"/>
        <v>44267.868055555555</v>
      </c>
      <c r="F177">
        <f>task4ForecastsPVandDemand_Run2!B190</f>
        <v>4</v>
      </c>
      <c r="G177">
        <f>task4ForecastsPVandDemand_Run2!A190</f>
        <v>32</v>
      </c>
      <c r="H177">
        <f>task4ForecastsPVandDemand_Run2!D190</f>
        <v>2.5205572873958104</v>
      </c>
      <c r="I177">
        <f>task4ForecastsPVandDemand_Run2!E190</f>
        <v>1.7406956950919039</v>
      </c>
      <c r="J177">
        <f>task4ForecastsPVandDemand_Run2!F190</f>
        <v>2.2650121300505512</v>
      </c>
      <c r="K177">
        <f>task4ForecastsPVandDemand_Run2!G190</f>
        <v>-0.7798615923039065</v>
      </c>
      <c r="L177">
        <f>task4ForecastsPVandDemand_Run2!H190</f>
        <v>5.6100692038480471</v>
      </c>
      <c r="M177">
        <f>task4ForecastsPVandDemand_Run2!I190</f>
        <v>0.7798615923039065</v>
      </c>
      <c r="N177">
        <f>task4ForecastsPVandDemand_Run2!J190</f>
        <v>0</v>
      </c>
      <c r="O177">
        <f>task4ForecastsPVandDemand_Run2!K190</f>
        <v>0</v>
      </c>
      <c r="P177">
        <f>task4ForecastsPVandDemand_Run2!L190</f>
        <v>0</v>
      </c>
      <c r="Q177">
        <f>task4ForecastsPVandDemand_Run2!M190</f>
        <v>0</v>
      </c>
    </row>
    <row r="178" spans="1:17" x14ac:dyDescent="0.3">
      <c r="A178" t="str">
        <f>TEXT(task4ForecastsPVandDemand_Run2!C191,"YYYY-MM-DD HH:MM:SS")</f>
        <v>2020-07-06 16:00:00</v>
      </c>
      <c r="B178">
        <f>-task4ForecastsPVandDemand_Run2!G191</f>
        <v>0.90632920877324419</v>
      </c>
      <c r="C178">
        <f t="shared" si="4"/>
        <v>4</v>
      </c>
      <c r="D178">
        <v>1</v>
      </c>
      <c r="E178" s="83">
        <f t="shared" si="5"/>
        <v>44267.868055555555</v>
      </c>
      <c r="F178">
        <f>task4ForecastsPVandDemand_Run2!B191</f>
        <v>4</v>
      </c>
      <c r="G178">
        <f>task4ForecastsPVandDemand_Run2!A191</f>
        <v>33</v>
      </c>
      <c r="H178">
        <f>task4ForecastsPVandDemand_Run2!D191</f>
        <v>2.6398663595366951</v>
      </c>
      <c r="I178">
        <f>task4ForecastsPVandDemand_Run2!E191</f>
        <v>1.7335371507634509</v>
      </c>
      <c r="J178">
        <f>task4ForecastsPVandDemand_Run2!F191</f>
        <v>1.9718167699424827</v>
      </c>
      <c r="K178">
        <f>task4ForecastsPVandDemand_Run2!G191</f>
        <v>-0.90632920877324419</v>
      </c>
      <c r="L178">
        <f>task4ForecastsPVandDemand_Run2!H191</f>
        <v>5.1569045994614253</v>
      </c>
      <c r="M178">
        <f>task4ForecastsPVandDemand_Run2!I191</f>
        <v>0.90632920877324419</v>
      </c>
      <c r="N178">
        <f>task4ForecastsPVandDemand_Run2!J191</f>
        <v>0</v>
      </c>
      <c r="O178">
        <f>task4ForecastsPVandDemand_Run2!K191</f>
        <v>0</v>
      </c>
      <c r="P178">
        <f>task4ForecastsPVandDemand_Run2!L191</f>
        <v>0</v>
      </c>
      <c r="Q178">
        <f>task4ForecastsPVandDemand_Run2!M191</f>
        <v>0</v>
      </c>
    </row>
    <row r="179" spans="1:17" x14ac:dyDescent="0.3">
      <c r="A179" t="str">
        <f>TEXT(task4ForecastsPVandDemand_Run2!C192,"YYYY-MM-DD HH:MM:SS")</f>
        <v>2020-07-06 16:30:00</v>
      </c>
      <c r="B179">
        <f>-task4ForecastsPVandDemand_Run2!G192</f>
        <v>1.0494421339845801</v>
      </c>
      <c r="C179">
        <f t="shared" si="4"/>
        <v>4</v>
      </c>
      <c r="D179">
        <v>1</v>
      </c>
      <c r="E179" s="83">
        <f t="shared" si="5"/>
        <v>44267.868055555555</v>
      </c>
      <c r="F179">
        <f>task4ForecastsPVandDemand_Run2!B192</f>
        <v>4</v>
      </c>
      <c r="G179">
        <f>task4ForecastsPVandDemand_Run2!A192</f>
        <v>34</v>
      </c>
      <c r="H179">
        <f>task4ForecastsPVandDemand_Run2!D192</f>
        <v>2.7748785531322948</v>
      </c>
      <c r="I179">
        <f>task4ForecastsPVandDemand_Run2!E192</f>
        <v>1.7254364191477147</v>
      </c>
      <c r="J179">
        <f>task4ForecastsPVandDemand_Run2!F192</f>
        <v>1.8391282045805357</v>
      </c>
      <c r="K179">
        <f>task4ForecastsPVandDemand_Run2!G192</f>
        <v>-1.0494421339845801</v>
      </c>
      <c r="L179">
        <f>task4ForecastsPVandDemand_Run2!H192</f>
        <v>4.6321835324691349</v>
      </c>
      <c r="M179">
        <f>task4ForecastsPVandDemand_Run2!I192</f>
        <v>1.0494421339845801</v>
      </c>
      <c r="N179">
        <f>task4ForecastsPVandDemand_Run2!J192</f>
        <v>0</v>
      </c>
      <c r="O179">
        <f>task4ForecastsPVandDemand_Run2!K192</f>
        <v>0</v>
      </c>
      <c r="P179">
        <f>task4ForecastsPVandDemand_Run2!L192</f>
        <v>0</v>
      </c>
      <c r="Q179">
        <f>task4ForecastsPVandDemand_Run2!M192</f>
        <v>0</v>
      </c>
    </row>
    <row r="180" spans="1:17" x14ac:dyDescent="0.3">
      <c r="A180" t="str">
        <f>TEXT(task4ForecastsPVandDemand_Run2!C193,"YYYY-MM-DD HH:MM:SS")</f>
        <v>2020-07-06 17:00:00</v>
      </c>
      <c r="B180">
        <f>-task4ForecastsPVandDemand_Run2!G193</f>
        <v>1.271948602932875</v>
      </c>
      <c r="C180">
        <f t="shared" si="4"/>
        <v>4</v>
      </c>
      <c r="D180">
        <v>1</v>
      </c>
      <c r="E180" s="83">
        <f t="shared" si="5"/>
        <v>44267.868055555555</v>
      </c>
      <c r="F180">
        <f>task4ForecastsPVandDemand_Run2!B193</f>
        <v>4</v>
      </c>
      <c r="G180">
        <f>task4ForecastsPVandDemand_Run2!A193</f>
        <v>35</v>
      </c>
      <c r="H180">
        <f>task4ForecastsPVandDemand_Run2!D193</f>
        <v>2.9847903162910638</v>
      </c>
      <c r="I180">
        <f>task4ForecastsPVandDemand_Run2!E193</f>
        <v>1.7128417133581888</v>
      </c>
      <c r="J180">
        <f>task4ForecastsPVandDemand_Run2!F193</f>
        <v>1.4115119971478309</v>
      </c>
      <c r="K180">
        <f>task4ForecastsPVandDemand_Run2!G193</f>
        <v>-1.271948602932875</v>
      </c>
      <c r="L180">
        <f>task4ForecastsPVandDemand_Run2!H193</f>
        <v>3.9962092310026973</v>
      </c>
      <c r="M180">
        <f>task4ForecastsPVandDemand_Run2!I193</f>
        <v>1.271948602932875</v>
      </c>
      <c r="N180">
        <f>task4ForecastsPVandDemand_Run2!J193</f>
        <v>0</v>
      </c>
      <c r="O180">
        <f>task4ForecastsPVandDemand_Run2!K193</f>
        <v>0</v>
      </c>
      <c r="P180">
        <f>task4ForecastsPVandDemand_Run2!L193</f>
        <v>0</v>
      </c>
      <c r="Q180">
        <f>task4ForecastsPVandDemand_Run2!M193</f>
        <v>0</v>
      </c>
    </row>
    <row r="181" spans="1:17" x14ac:dyDescent="0.3">
      <c r="A181" t="str">
        <f>TEXT(task4ForecastsPVandDemand_Run2!C194,"YYYY-MM-DD HH:MM:SS")</f>
        <v>2020-07-06 17:30:00</v>
      </c>
      <c r="B181">
        <f>-task4ForecastsPVandDemand_Run2!G194</f>
        <v>1.2643427356540784</v>
      </c>
      <c r="C181">
        <f t="shared" si="4"/>
        <v>4</v>
      </c>
      <c r="D181">
        <v>1</v>
      </c>
      <c r="E181" s="83">
        <f t="shared" si="5"/>
        <v>44267.868055555555</v>
      </c>
      <c r="F181">
        <f>task4ForecastsPVandDemand_Run2!B194</f>
        <v>4</v>
      </c>
      <c r="G181">
        <f>task4ForecastsPVandDemand_Run2!A194</f>
        <v>36</v>
      </c>
      <c r="H181">
        <f>task4ForecastsPVandDemand_Run2!D194</f>
        <v>2.9776149698016328</v>
      </c>
      <c r="I181">
        <f>task4ForecastsPVandDemand_Run2!E194</f>
        <v>1.7132722341475544</v>
      </c>
      <c r="J181">
        <f>task4ForecastsPVandDemand_Run2!F194</f>
        <v>1.0331141650026745</v>
      </c>
      <c r="K181">
        <f>task4ForecastsPVandDemand_Run2!G194</f>
        <v>-1.2643427356540784</v>
      </c>
      <c r="L181">
        <f>task4ForecastsPVandDemand_Run2!H194</f>
        <v>3.3640378631756582</v>
      </c>
      <c r="M181">
        <f>task4ForecastsPVandDemand_Run2!I194</f>
        <v>1.2643427356540784</v>
      </c>
      <c r="N181">
        <f>task4ForecastsPVandDemand_Run2!J194</f>
        <v>0</v>
      </c>
      <c r="O181">
        <f>task4ForecastsPVandDemand_Run2!K194</f>
        <v>0</v>
      </c>
      <c r="P181">
        <f>task4ForecastsPVandDemand_Run2!L194</f>
        <v>0</v>
      </c>
      <c r="Q181">
        <f>task4ForecastsPVandDemand_Run2!M194</f>
        <v>0</v>
      </c>
    </row>
    <row r="182" spans="1:17" x14ac:dyDescent="0.3">
      <c r="A182" t="str">
        <f>TEXT(task4ForecastsPVandDemand_Run2!C195,"YYYY-MM-DD HH:MM:SS")</f>
        <v>2020-07-06 18:00:00</v>
      </c>
      <c r="B182">
        <f>-task4ForecastsPVandDemand_Run2!G195</f>
        <v>1.3042340309396387</v>
      </c>
      <c r="C182">
        <f t="shared" si="4"/>
        <v>4</v>
      </c>
      <c r="D182">
        <v>1</v>
      </c>
      <c r="E182" s="83">
        <f t="shared" si="5"/>
        <v>44267.868055555555</v>
      </c>
      <c r="F182">
        <f>task4ForecastsPVandDemand_Run2!B195</f>
        <v>4</v>
      </c>
      <c r="G182">
        <f>task4ForecastsPVandDemand_Run2!A195</f>
        <v>37</v>
      </c>
      <c r="H182">
        <f>task4ForecastsPVandDemand_Run2!D195</f>
        <v>3.0152482672408407</v>
      </c>
      <c r="I182">
        <f>task4ForecastsPVandDemand_Run2!E195</f>
        <v>1.711014236301202</v>
      </c>
      <c r="J182">
        <f>task4ForecastsPVandDemand_Run2!F195</f>
        <v>0.617146704957243</v>
      </c>
      <c r="K182">
        <f>task4ForecastsPVandDemand_Run2!G195</f>
        <v>-1.3042340309396387</v>
      </c>
      <c r="L182">
        <f>task4ForecastsPVandDemand_Run2!H195</f>
        <v>2.711920847705839</v>
      </c>
      <c r="M182">
        <f>task4ForecastsPVandDemand_Run2!I195</f>
        <v>1.3042340309396387</v>
      </c>
      <c r="N182">
        <f>task4ForecastsPVandDemand_Run2!J195</f>
        <v>0</v>
      </c>
      <c r="O182">
        <f>task4ForecastsPVandDemand_Run2!K195</f>
        <v>0</v>
      </c>
      <c r="P182">
        <f>task4ForecastsPVandDemand_Run2!L195</f>
        <v>0</v>
      </c>
      <c r="Q182">
        <f>task4ForecastsPVandDemand_Run2!M195</f>
        <v>0</v>
      </c>
    </row>
    <row r="183" spans="1:17" x14ac:dyDescent="0.3">
      <c r="A183" t="str">
        <f>TEXT(task4ForecastsPVandDemand_Run2!C196,"YYYY-MM-DD HH:MM:SS")</f>
        <v>2020-07-06 18:30:00</v>
      </c>
      <c r="B183">
        <f>-task4ForecastsPVandDemand_Run2!G196</f>
        <v>1.242759897713938</v>
      </c>
      <c r="C183">
        <f t="shared" si="4"/>
        <v>4</v>
      </c>
      <c r="D183">
        <v>1</v>
      </c>
      <c r="E183" s="83">
        <f t="shared" si="5"/>
        <v>44267.868055555555</v>
      </c>
      <c r="F183">
        <f>task4ForecastsPVandDemand_Run2!B196</f>
        <v>4</v>
      </c>
      <c r="G183">
        <f>task4ForecastsPVandDemand_Run2!A196</f>
        <v>38</v>
      </c>
      <c r="H183">
        <f>task4ForecastsPVandDemand_Run2!D196</f>
        <v>2.9572538019335761</v>
      </c>
      <c r="I183">
        <f>task4ForecastsPVandDemand_Run2!E196</f>
        <v>1.7144939042196381</v>
      </c>
      <c r="J183">
        <f>task4ForecastsPVandDemand_Run2!F196</f>
        <v>0.37024540370305131</v>
      </c>
      <c r="K183">
        <f>task4ForecastsPVandDemand_Run2!G196</f>
        <v>-1.242759897713938</v>
      </c>
      <c r="L183">
        <f>task4ForecastsPVandDemand_Run2!H196</f>
        <v>2.0905408988488698</v>
      </c>
      <c r="M183">
        <f>task4ForecastsPVandDemand_Run2!I196</f>
        <v>1.242759897713938</v>
      </c>
      <c r="N183">
        <f>task4ForecastsPVandDemand_Run2!J196</f>
        <v>0</v>
      </c>
      <c r="O183">
        <f>task4ForecastsPVandDemand_Run2!K196</f>
        <v>0</v>
      </c>
      <c r="P183">
        <f>task4ForecastsPVandDemand_Run2!L196</f>
        <v>0</v>
      </c>
      <c r="Q183">
        <f>task4ForecastsPVandDemand_Run2!M196</f>
        <v>0</v>
      </c>
    </row>
    <row r="184" spans="1:17" x14ac:dyDescent="0.3">
      <c r="A184" t="str">
        <f>TEXT(task4ForecastsPVandDemand_Run2!C197,"YYYY-MM-DD HH:MM:SS")</f>
        <v>2020-07-06 19:00:00</v>
      </c>
      <c r="B184">
        <f>-task4ForecastsPVandDemand_Run2!G197</f>
        <v>1.15947603875504</v>
      </c>
      <c r="C184">
        <f t="shared" si="4"/>
        <v>4</v>
      </c>
      <c r="D184">
        <v>1</v>
      </c>
      <c r="E184" s="83">
        <f t="shared" si="5"/>
        <v>44267.868055555555</v>
      </c>
      <c r="F184">
        <f>task4ForecastsPVandDemand_Run2!B197</f>
        <v>4</v>
      </c>
      <c r="G184">
        <f>task4ForecastsPVandDemand_Run2!A197</f>
        <v>39</v>
      </c>
      <c r="H184">
        <f>task4ForecastsPVandDemand_Run2!D197</f>
        <v>2.8786841236704648</v>
      </c>
      <c r="I184">
        <f>task4ForecastsPVandDemand_Run2!E197</f>
        <v>1.7192080849154248</v>
      </c>
      <c r="J184">
        <f>task4ForecastsPVandDemand_Run2!F197</f>
        <v>8.8894332380725916E-2</v>
      </c>
      <c r="K184">
        <f>task4ForecastsPVandDemand_Run2!G197</f>
        <v>-1.15947603875504</v>
      </c>
      <c r="L184">
        <f>task4ForecastsPVandDemand_Run2!H197</f>
        <v>1.5108028794713499</v>
      </c>
      <c r="M184">
        <f>task4ForecastsPVandDemand_Run2!I197</f>
        <v>1.15947603875504</v>
      </c>
      <c r="N184">
        <f>task4ForecastsPVandDemand_Run2!J197</f>
        <v>0</v>
      </c>
      <c r="O184">
        <f>task4ForecastsPVandDemand_Run2!K197</f>
        <v>0</v>
      </c>
      <c r="P184">
        <f>task4ForecastsPVandDemand_Run2!L197</f>
        <v>0</v>
      </c>
      <c r="Q184">
        <f>task4ForecastsPVandDemand_Run2!M197</f>
        <v>0</v>
      </c>
    </row>
    <row r="185" spans="1:17" x14ac:dyDescent="0.3">
      <c r="A185" t="str">
        <f>TEXT(task4ForecastsPVandDemand_Run2!C198,"YYYY-MM-DD HH:MM:SS")</f>
        <v>2020-07-06 19:30:00</v>
      </c>
      <c r="B185">
        <f>-task4ForecastsPVandDemand_Run2!G198</f>
        <v>1.1028956611783809</v>
      </c>
      <c r="C185">
        <f t="shared" si="4"/>
        <v>4</v>
      </c>
      <c r="D185">
        <v>1</v>
      </c>
      <c r="E185" s="83">
        <f t="shared" si="5"/>
        <v>44267.868055555555</v>
      </c>
      <c r="F185">
        <f>task4ForecastsPVandDemand_Run2!B198</f>
        <v>4</v>
      </c>
      <c r="G185">
        <f>task4ForecastsPVandDemand_Run2!A198</f>
        <v>40</v>
      </c>
      <c r="H185">
        <f>task4ForecastsPVandDemand_Run2!D198</f>
        <v>2.8253064089755031</v>
      </c>
      <c r="I185">
        <f>task4ForecastsPVandDemand_Run2!E198</f>
        <v>1.7224107477971222</v>
      </c>
      <c r="J185">
        <f>task4ForecastsPVandDemand_Run2!F198</f>
        <v>6.9242502833656516E-2</v>
      </c>
      <c r="K185">
        <f>task4ForecastsPVandDemand_Run2!G198</f>
        <v>-1.1028956611783809</v>
      </c>
      <c r="L185">
        <f>task4ForecastsPVandDemand_Run2!H198</f>
        <v>0.9593550488821595</v>
      </c>
      <c r="M185">
        <f>task4ForecastsPVandDemand_Run2!I198</f>
        <v>1.1028956611783809</v>
      </c>
      <c r="N185">
        <f>task4ForecastsPVandDemand_Run2!J198</f>
        <v>0</v>
      </c>
      <c r="O185">
        <f>task4ForecastsPVandDemand_Run2!K198</f>
        <v>0</v>
      </c>
      <c r="P185">
        <f>task4ForecastsPVandDemand_Run2!L198</f>
        <v>0</v>
      </c>
      <c r="Q185">
        <f>task4ForecastsPVandDemand_Run2!M198</f>
        <v>0</v>
      </c>
    </row>
    <row r="186" spans="1:17" x14ac:dyDescent="0.3">
      <c r="A186" t="str">
        <f>TEXT(task4ForecastsPVandDemand_Run2!C199,"YYYY-MM-DD HH:MM:SS")</f>
        <v>2020-07-06 20:00:00</v>
      </c>
      <c r="B186">
        <f>-task4ForecastsPVandDemand_Run2!G199</f>
        <v>0.99629993012270535</v>
      </c>
      <c r="C186">
        <f t="shared" si="4"/>
        <v>4</v>
      </c>
      <c r="D186">
        <v>1</v>
      </c>
      <c r="E186" s="83">
        <f t="shared" si="5"/>
        <v>44267.868055555555</v>
      </c>
      <c r="F186">
        <f>task4ForecastsPVandDemand_Run2!B199</f>
        <v>4</v>
      </c>
      <c r="G186">
        <f>task4ForecastsPVandDemand_Run2!A199</f>
        <v>41</v>
      </c>
      <c r="H186">
        <f>task4ForecastsPVandDemand_Run2!D199</f>
        <v>2.7247443985456208</v>
      </c>
      <c r="I186">
        <f>task4ForecastsPVandDemand_Run2!E199</f>
        <v>1.7284444684229154</v>
      </c>
      <c r="J186">
        <f>task4ForecastsPVandDemand_Run2!F199</f>
        <v>0</v>
      </c>
      <c r="K186">
        <f>task4ForecastsPVandDemand_Run2!G199</f>
        <v>-0.99629993012270535</v>
      </c>
      <c r="L186">
        <f>task4ForecastsPVandDemand_Run2!H199</f>
        <v>0.46120508382080683</v>
      </c>
      <c r="M186">
        <f>task4ForecastsPVandDemand_Run2!I199</f>
        <v>0.99629993012270535</v>
      </c>
      <c r="N186">
        <f>task4ForecastsPVandDemand_Run2!J199</f>
        <v>0</v>
      </c>
      <c r="O186">
        <f>task4ForecastsPVandDemand_Run2!K199</f>
        <v>0</v>
      </c>
      <c r="P186">
        <f>task4ForecastsPVandDemand_Run2!L199</f>
        <v>0</v>
      </c>
      <c r="Q186">
        <f>task4ForecastsPVandDemand_Run2!M199</f>
        <v>0</v>
      </c>
    </row>
    <row r="187" spans="1:17" x14ac:dyDescent="0.3">
      <c r="A187" t="str">
        <f>TEXT(task4ForecastsPVandDemand_Run2!C200,"YYYY-MM-DD HH:MM:SS")</f>
        <v>2020-07-06 20:30:00</v>
      </c>
      <c r="B187">
        <f>-task4ForecastsPVandDemand_Run2!G200</f>
        <v>0.92241016764161365</v>
      </c>
      <c r="C187">
        <f t="shared" si="4"/>
        <v>4</v>
      </c>
      <c r="D187">
        <v>1</v>
      </c>
      <c r="E187" s="83">
        <f t="shared" si="5"/>
        <v>44267.868055555555</v>
      </c>
      <c r="F187">
        <f>task4ForecastsPVandDemand_Run2!B200</f>
        <v>4</v>
      </c>
      <c r="G187">
        <f>task4ForecastsPVandDemand_Run2!A200</f>
        <v>42</v>
      </c>
      <c r="H187">
        <f>task4ForecastsPVandDemand_Run2!D200</f>
        <v>2.6550370754502577</v>
      </c>
      <c r="I187">
        <f>task4ForecastsPVandDemand_Run2!E200</f>
        <v>1.732626907808644</v>
      </c>
      <c r="J187">
        <f>task4ForecastsPVandDemand_Run2!F200</f>
        <v>0</v>
      </c>
      <c r="K187">
        <f>task4ForecastsPVandDemand_Run2!G200</f>
        <v>-0.92241016764161365</v>
      </c>
      <c r="L187">
        <f>task4ForecastsPVandDemand_Run2!H200</f>
        <v>0</v>
      </c>
      <c r="M187">
        <f>task4ForecastsPVandDemand_Run2!I200</f>
        <v>0.92241016764161365</v>
      </c>
      <c r="N187">
        <f>task4ForecastsPVandDemand_Run2!J200</f>
        <v>0</v>
      </c>
      <c r="O187">
        <f>task4ForecastsPVandDemand_Run2!K200</f>
        <v>0</v>
      </c>
      <c r="P187">
        <f>task4ForecastsPVandDemand_Run2!L200</f>
        <v>0</v>
      </c>
      <c r="Q187">
        <f>task4ForecastsPVandDemand_Run2!M200</f>
        <v>0</v>
      </c>
    </row>
    <row r="188" spans="1:17" x14ac:dyDescent="0.3">
      <c r="A188" t="str">
        <f>TEXT(task4ForecastsPVandDemand_Run2!C201,"YYYY-MM-DD HH:MM:SS")</f>
        <v>2020-07-06 21:00:00</v>
      </c>
      <c r="B188">
        <f>-task4ForecastsPVandDemand_Run2!G201</f>
        <v>0</v>
      </c>
      <c r="C188">
        <f t="shared" si="4"/>
        <v>4</v>
      </c>
      <c r="D188">
        <v>1</v>
      </c>
      <c r="E188" s="83">
        <f t="shared" si="5"/>
        <v>44267.868055555555</v>
      </c>
      <c r="F188">
        <f>task4ForecastsPVandDemand_Run2!B201</f>
        <v>4</v>
      </c>
      <c r="G188">
        <f>task4ForecastsPVandDemand_Run2!A201</f>
        <v>43</v>
      </c>
      <c r="H188">
        <f>task4ForecastsPVandDemand_Run2!D201</f>
        <v>2.5149242191280781</v>
      </c>
      <c r="I188">
        <f>task4ForecastsPVandDemand_Run2!E201</f>
        <v>2.5149242191280781</v>
      </c>
      <c r="J188">
        <f>task4ForecastsPVandDemand_Run2!F201</f>
        <v>0</v>
      </c>
      <c r="K188">
        <f>task4ForecastsPVandDemand_Run2!G201</f>
        <v>0</v>
      </c>
      <c r="L188">
        <f>task4ForecastsPVandDemand_Run2!H201</f>
        <v>0</v>
      </c>
      <c r="M188">
        <f>task4ForecastsPVandDemand_Run2!I201</f>
        <v>0</v>
      </c>
      <c r="N188">
        <f>task4ForecastsPVandDemand_Run2!J201</f>
        <v>0</v>
      </c>
      <c r="O188">
        <f>task4ForecastsPVandDemand_Run2!K201</f>
        <v>0</v>
      </c>
      <c r="P188">
        <f>task4ForecastsPVandDemand_Run2!L201</f>
        <v>0</v>
      </c>
      <c r="Q188">
        <f>task4ForecastsPVandDemand_Run2!M201</f>
        <v>0</v>
      </c>
    </row>
    <row r="189" spans="1:17" x14ac:dyDescent="0.3">
      <c r="A189" t="str">
        <f>TEXT(task4ForecastsPVandDemand_Run2!C202,"YYYY-MM-DD HH:MM:SS")</f>
        <v>2020-07-06 21:30:00</v>
      </c>
      <c r="B189">
        <f>-task4ForecastsPVandDemand_Run2!G202</f>
        <v>0</v>
      </c>
      <c r="C189">
        <f t="shared" si="4"/>
        <v>4</v>
      </c>
      <c r="D189">
        <v>1</v>
      </c>
      <c r="E189" s="83">
        <f t="shared" si="5"/>
        <v>44267.868055555555</v>
      </c>
      <c r="F189">
        <f>task4ForecastsPVandDemand_Run2!B202</f>
        <v>4</v>
      </c>
      <c r="G189">
        <f>task4ForecastsPVandDemand_Run2!A202</f>
        <v>44</v>
      </c>
      <c r="H189">
        <f>task4ForecastsPVandDemand_Run2!D202</f>
        <v>2.2642622737721179</v>
      </c>
      <c r="I189">
        <f>task4ForecastsPVandDemand_Run2!E202</f>
        <v>2.2642622737721179</v>
      </c>
      <c r="J189">
        <f>task4ForecastsPVandDemand_Run2!F202</f>
        <v>0</v>
      </c>
      <c r="K189">
        <f>task4ForecastsPVandDemand_Run2!G202</f>
        <v>0</v>
      </c>
      <c r="L189">
        <f>task4ForecastsPVandDemand_Run2!H202</f>
        <v>0</v>
      </c>
      <c r="M189">
        <f>task4ForecastsPVandDemand_Run2!I202</f>
        <v>0</v>
      </c>
      <c r="N189">
        <f>task4ForecastsPVandDemand_Run2!J202</f>
        <v>0</v>
      </c>
      <c r="O189">
        <f>task4ForecastsPVandDemand_Run2!K202</f>
        <v>0</v>
      </c>
      <c r="P189">
        <f>task4ForecastsPVandDemand_Run2!L202</f>
        <v>0</v>
      </c>
      <c r="Q189">
        <f>task4ForecastsPVandDemand_Run2!M202</f>
        <v>0</v>
      </c>
    </row>
    <row r="190" spans="1:17" x14ac:dyDescent="0.3">
      <c r="A190" t="str">
        <f>TEXT(task4ForecastsPVandDemand_Run2!C203,"YYYY-MM-DD HH:MM:SS")</f>
        <v>2020-07-06 22:00:00</v>
      </c>
      <c r="B190">
        <f>-task4ForecastsPVandDemand_Run2!G203</f>
        <v>0</v>
      </c>
      <c r="C190">
        <f t="shared" si="4"/>
        <v>4</v>
      </c>
      <c r="D190">
        <v>1</v>
      </c>
      <c r="E190" s="83">
        <f t="shared" si="5"/>
        <v>44267.868055555555</v>
      </c>
      <c r="F190">
        <f>task4ForecastsPVandDemand_Run2!B203</f>
        <v>4</v>
      </c>
      <c r="G190">
        <f>task4ForecastsPVandDemand_Run2!A203</f>
        <v>45</v>
      </c>
      <c r="H190">
        <f>task4ForecastsPVandDemand_Run2!D203</f>
        <v>1.9901522418733755</v>
      </c>
      <c r="I190">
        <f>task4ForecastsPVandDemand_Run2!E203</f>
        <v>1.9901522418733755</v>
      </c>
      <c r="J190">
        <f>task4ForecastsPVandDemand_Run2!F203</f>
        <v>0</v>
      </c>
      <c r="K190">
        <f>task4ForecastsPVandDemand_Run2!G203</f>
        <v>0</v>
      </c>
      <c r="L190">
        <f>task4ForecastsPVandDemand_Run2!H203</f>
        <v>0</v>
      </c>
      <c r="M190">
        <f>task4ForecastsPVandDemand_Run2!I203</f>
        <v>0</v>
      </c>
      <c r="N190">
        <f>task4ForecastsPVandDemand_Run2!J203</f>
        <v>0</v>
      </c>
      <c r="O190">
        <f>task4ForecastsPVandDemand_Run2!K203</f>
        <v>0</v>
      </c>
      <c r="P190">
        <f>task4ForecastsPVandDemand_Run2!L203</f>
        <v>0</v>
      </c>
      <c r="Q190">
        <f>task4ForecastsPVandDemand_Run2!M203</f>
        <v>0</v>
      </c>
    </row>
    <row r="191" spans="1:17" x14ac:dyDescent="0.3">
      <c r="A191" t="str">
        <f>TEXT(task4ForecastsPVandDemand_Run2!C204,"YYYY-MM-DD HH:MM:SS")</f>
        <v>2020-07-06 22:30:00</v>
      </c>
      <c r="B191">
        <f>-task4ForecastsPVandDemand_Run2!G204</f>
        <v>0</v>
      </c>
      <c r="C191">
        <f t="shared" si="4"/>
        <v>4</v>
      </c>
      <c r="D191">
        <v>1</v>
      </c>
      <c r="E191" s="83">
        <f t="shared" si="5"/>
        <v>44267.868055555555</v>
      </c>
      <c r="F191">
        <f>task4ForecastsPVandDemand_Run2!B204</f>
        <v>4</v>
      </c>
      <c r="G191">
        <f>task4ForecastsPVandDemand_Run2!A204</f>
        <v>46</v>
      </c>
      <c r="H191">
        <f>task4ForecastsPVandDemand_Run2!D204</f>
        <v>1.7778580270373614</v>
      </c>
      <c r="I191">
        <f>task4ForecastsPVandDemand_Run2!E204</f>
        <v>1.7778580270373614</v>
      </c>
      <c r="J191">
        <f>task4ForecastsPVandDemand_Run2!F204</f>
        <v>0</v>
      </c>
      <c r="K191">
        <f>task4ForecastsPVandDemand_Run2!G204</f>
        <v>0</v>
      </c>
      <c r="L191">
        <f>task4ForecastsPVandDemand_Run2!H204</f>
        <v>0</v>
      </c>
      <c r="M191">
        <f>task4ForecastsPVandDemand_Run2!I204</f>
        <v>0</v>
      </c>
      <c r="N191">
        <f>task4ForecastsPVandDemand_Run2!J204</f>
        <v>0</v>
      </c>
      <c r="O191">
        <f>task4ForecastsPVandDemand_Run2!K204</f>
        <v>0</v>
      </c>
      <c r="P191">
        <f>task4ForecastsPVandDemand_Run2!L204</f>
        <v>0</v>
      </c>
      <c r="Q191">
        <f>task4ForecastsPVandDemand_Run2!M204</f>
        <v>0</v>
      </c>
    </row>
    <row r="192" spans="1:17" x14ac:dyDescent="0.3">
      <c r="A192" t="str">
        <f>TEXT(task4ForecastsPVandDemand_Run2!C205,"YYYY-MM-DD HH:MM:SS")</f>
        <v>2020-07-06 23:00:00</v>
      </c>
      <c r="B192">
        <f>-task4ForecastsPVandDemand_Run2!G205</f>
        <v>0</v>
      </c>
      <c r="C192">
        <f t="shared" si="4"/>
        <v>4</v>
      </c>
      <c r="D192">
        <v>1</v>
      </c>
      <c r="E192" s="83">
        <f t="shared" si="5"/>
        <v>44267.868055555555</v>
      </c>
      <c r="F192">
        <f>task4ForecastsPVandDemand_Run2!B205</f>
        <v>4</v>
      </c>
      <c r="G192">
        <f>task4ForecastsPVandDemand_Run2!A205</f>
        <v>47</v>
      </c>
      <c r="H192">
        <f>task4ForecastsPVandDemand_Run2!D205</f>
        <v>1.6657581204753804</v>
      </c>
      <c r="I192">
        <f>task4ForecastsPVandDemand_Run2!E205</f>
        <v>1.6657581204753804</v>
      </c>
      <c r="J192">
        <f>task4ForecastsPVandDemand_Run2!F205</f>
        <v>0</v>
      </c>
      <c r="K192">
        <f>task4ForecastsPVandDemand_Run2!G205</f>
        <v>0</v>
      </c>
      <c r="L192">
        <f>task4ForecastsPVandDemand_Run2!H205</f>
        <v>0</v>
      </c>
      <c r="M192">
        <f>task4ForecastsPVandDemand_Run2!I205</f>
        <v>0</v>
      </c>
      <c r="N192">
        <f>task4ForecastsPVandDemand_Run2!J205</f>
        <v>0</v>
      </c>
      <c r="O192">
        <f>task4ForecastsPVandDemand_Run2!K205</f>
        <v>0</v>
      </c>
      <c r="P192">
        <f>task4ForecastsPVandDemand_Run2!L205</f>
        <v>0</v>
      </c>
      <c r="Q192">
        <f>task4ForecastsPVandDemand_Run2!M205</f>
        <v>0</v>
      </c>
    </row>
    <row r="193" spans="1:17" x14ac:dyDescent="0.3">
      <c r="A193" t="str">
        <f>TEXT(task4ForecastsPVandDemand_Run2!C206,"YYYY-MM-DD HH:MM:SS")</f>
        <v>2020-07-06 23:30:00</v>
      </c>
      <c r="B193">
        <f>-task4ForecastsPVandDemand_Run2!G206</f>
        <v>0</v>
      </c>
      <c r="C193">
        <f t="shared" si="4"/>
        <v>4</v>
      </c>
      <c r="D193">
        <v>1</v>
      </c>
      <c r="E193" s="83">
        <f t="shared" si="5"/>
        <v>44267.868055555555</v>
      </c>
      <c r="F193">
        <f>task4ForecastsPVandDemand_Run2!B206</f>
        <v>4</v>
      </c>
      <c r="G193">
        <f>task4ForecastsPVandDemand_Run2!A206</f>
        <v>48</v>
      </c>
      <c r="H193">
        <f>task4ForecastsPVandDemand_Run2!D206</f>
        <v>1.5730943374536301</v>
      </c>
      <c r="I193">
        <f>task4ForecastsPVandDemand_Run2!E206</f>
        <v>1.5730943374536301</v>
      </c>
      <c r="J193">
        <f>task4ForecastsPVandDemand_Run2!F206</f>
        <v>0</v>
      </c>
      <c r="K193">
        <f>task4ForecastsPVandDemand_Run2!G206</f>
        <v>0</v>
      </c>
      <c r="L193">
        <f>task4ForecastsPVandDemand_Run2!H206</f>
        <v>0</v>
      </c>
      <c r="M193">
        <f>task4ForecastsPVandDemand_Run2!I206</f>
        <v>0</v>
      </c>
      <c r="N193">
        <f>task4ForecastsPVandDemand_Run2!J206</f>
        <v>0</v>
      </c>
      <c r="O193">
        <f>task4ForecastsPVandDemand_Run2!K206</f>
        <v>0</v>
      </c>
      <c r="P193">
        <f>task4ForecastsPVandDemand_Run2!L206</f>
        <v>0</v>
      </c>
      <c r="Q193">
        <f>task4ForecastsPVandDemand_Run2!M206</f>
        <v>0</v>
      </c>
    </row>
    <row r="194" spans="1:17" x14ac:dyDescent="0.3">
      <c r="A194" t="str">
        <f>TEXT(task4ForecastsPVandDemand_Run2!C207,"YYYY-MM-DD HH:MM:SS")</f>
        <v>2020-07-07 00:00:00</v>
      </c>
      <c r="B194">
        <f>-task4ForecastsPVandDemand_Run2!G207</f>
        <v>0</v>
      </c>
      <c r="C194">
        <f t="shared" si="4"/>
        <v>4</v>
      </c>
      <c r="D194">
        <v>1</v>
      </c>
      <c r="E194" s="83">
        <f t="shared" si="5"/>
        <v>44267.868055555555</v>
      </c>
      <c r="F194">
        <f>task4ForecastsPVandDemand_Run2!B207</f>
        <v>5</v>
      </c>
      <c r="G194">
        <f>task4ForecastsPVandDemand_Run2!A207</f>
        <v>1</v>
      </c>
      <c r="H194">
        <f>task4ForecastsPVandDemand_Run2!D207</f>
        <v>1.6039144538960808</v>
      </c>
      <c r="I194">
        <f>task4ForecastsPVandDemand_Run2!E207</f>
        <v>1.6039144538960808</v>
      </c>
      <c r="J194">
        <f>task4ForecastsPVandDemand_Run2!F207</f>
        <v>0</v>
      </c>
      <c r="K194">
        <f>task4ForecastsPVandDemand_Run2!G207</f>
        <v>0</v>
      </c>
      <c r="L194">
        <f>task4ForecastsPVandDemand_Run2!H207</f>
        <v>0</v>
      </c>
      <c r="M194">
        <f>task4ForecastsPVandDemand_Run2!I207</f>
        <v>0</v>
      </c>
      <c r="N194">
        <f>task4ForecastsPVandDemand_Run2!J207</f>
        <v>0</v>
      </c>
      <c r="O194">
        <f>task4ForecastsPVandDemand_Run2!K207</f>
        <v>0</v>
      </c>
      <c r="P194">
        <f>task4ForecastsPVandDemand_Run2!L207</f>
        <v>0</v>
      </c>
      <c r="Q194">
        <f>task4ForecastsPVandDemand_Run2!M207</f>
        <v>0</v>
      </c>
    </row>
    <row r="195" spans="1:17" x14ac:dyDescent="0.3">
      <c r="A195" t="str">
        <f>TEXT(task4ForecastsPVandDemand_Run2!C208,"YYYY-MM-DD HH:MM:SS")</f>
        <v>2020-07-07 00:30:00</v>
      </c>
      <c r="B195">
        <f>-task4ForecastsPVandDemand_Run2!G208</f>
        <v>0</v>
      </c>
      <c r="C195">
        <f t="shared" si="4"/>
        <v>4</v>
      </c>
      <c r="D195">
        <v>1</v>
      </c>
      <c r="E195" s="83">
        <f t="shared" si="5"/>
        <v>44267.868055555555</v>
      </c>
      <c r="F195">
        <f>task4ForecastsPVandDemand_Run2!B208</f>
        <v>5</v>
      </c>
      <c r="G195">
        <f>task4ForecastsPVandDemand_Run2!A208</f>
        <v>2</v>
      </c>
      <c r="H195">
        <f>task4ForecastsPVandDemand_Run2!D208</f>
        <v>1.5423638657516139</v>
      </c>
      <c r="I195">
        <f>task4ForecastsPVandDemand_Run2!E208</f>
        <v>1.5423638657516139</v>
      </c>
      <c r="J195">
        <f>task4ForecastsPVandDemand_Run2!F208</f>
        <v>0</v>
      </c>
      <c r="K195">
        <f>task4ForecastsPVandDemand_Run2!G208</f>
        <v>0</v>
      </c>
      <c r="L195">
        <f>task4ForecastsPVandDemand_Run2!H208</f>
        <v>0</v>
      </c>
      <c r="M195">
        <f>task4ForecastsPVandDemand_Run2!I208</f>
        <v>0</v>
      </c>
      <c r="N195">
        <f>task4ForecastsPVandDemand_Run2!J208</f>
        <v>0</v>
      </c>
      <c r="O195">
        <f>task4ForecastsPVandDemand_Run2!K208</f>
        <v>0</v>
      </c>
      <c r="P195">
        <f>task4ForecastsPVandDemand_Run2!L208</f>
        <v>0</v>
      </c>
      <c r="Q195">
        <f>task4ForecastsPVandDemand_Run2!M208</f>
        <v>0</v>
      </c>
    </row>
    <row r="196" spans="1:17" x14ac:dyDescent="0.3">
      <c r="A196" t="str">
        <f>TEXT(task4ForecastsPVandDemand_Run2!C209,"YYYY-MM-DD HH:MM:SS")</f>
        <v>2020-07-07 01:00:00</v>
      </c>
      <c r="B196">
        <f>-task4ForecastsPVandDemand_Run2!G209</f>
        <v>0</v>
      </c>
      <c r="C196">
        <f t="shared" ref="C196:C259" si="6">C195</f>
        <v>4</v>
      </c>
      <c r="D196">
        <v>1</v>
      </c>
      <c r="E196" s="83">
        <f t="shared" ref="E196:E259" si="7">E195</f>
        <v>44267.868055555555</v>
      </c>
      <c r="F196">
        <f>task4ForecastsPVandDemand_Run2!B209</f>
        <v>5</v>
      </c>
      <c r="G196">
        <f>task4ForecastsPVandDemand_Run2!A209</f>
        <v>3</v>
      </c>
      <c r="H196">
        <f>task4ForecastsPVandDemand_Run2!D209</f>
        <v>1.4799362077966749</v>
      </c>
      <c r="I196">
        <f>task4ForecastsPVandDemand_Run2!E209</f>
        <v>1.4799362077966749</v>
      </c>
      <c r="J196">
        <f>task4ForecastsPVandDemand_Run2!F209</f>
        <v>0</v>
      </c>
      <c r="K196">
        <f>task4ForecastsPVandDemand_Run2!G209</f>
        <v>0</v>
      </c>
      <c r="L196">
        <f>task4ForecastsPVandDemand_Run2!H209</f>
        <v>0</v>
      </c>
      <c r="M196">
        <f>task4ForecastsPVandDemand_Run2!I209</f>
        <v>0</v>
      </c>
      <c r="N196">
        <f>task4ForecastsPVandDemand_Run2!J209</f>
        <v>0</v>
      </c>
      <c r="O196">
        <f>task4ForecastsPVandDemand_Run2!K209</f>
        <v>0</v>
      </c>
      <c r="P196">
        <f>task4ForecastsPVandDemand_Run2!L209</f>
        <v>0</v>
      </c>
      <c r="Q196">
        <f>task4ForecastsPVandDemand_Run2!M209</f>
        <v>0</v>
      </c>
    </row>
    <row r="197" spans="1:17" x14ac:dyDescent="0.3">
      <c r="A197" t="str">
        <f>TEXT(task4ForecastsPVandDemand_Run2!C210,"YYYY-MM-DD HH:MM:SS")</f>
        <v>2020-07-07 01:30:00</v>
      </c>
      <c r="B197">
        <f>-task4ForecastsPVandDemand_Run2!G210</f>
        <v>0</v>
      </c>
      <c r="C197">
        <f t="shared" si="6"/>
        <v>4</v>
      </c>
      <c r="D197">
        <v>1</v>
      </c>
      <c r="E197" s="83">
        <f t="shared" si="7"/>
        <v>44267.868055555555</v>
      </c>
      <c r="F197">
        <f>task4ForecastsPVandDemand_Run2!B210</f>
        <v>5</v>
      </c>
      <c r="G197">
        <f>task4ForecastsPVandDemand_Run2!A210</f>
        <v>4</v>
      </c>
      <c r="H197">
        <f>task4ForecastsPVandDemand_Run2!D210</f>
        <v>1.4321822109219386</v>
      </c>
      <c r="I197">
        <f>task4ForecastsPVandDemand_Run2!E210</f>
        <v>1.4321822109219386</v>
      </c>
      <c r="J197">
        <f>task4ForecastsPVandDemand_Run2!F210</f>
        <v>0</v>
      </c>
      <c r="K197">
        <f>task4ForecastsPVandDemand_Run2!G210</f>
        <v>0</v>
      </c>
      <c r="L197">
        <f>task4ForecastsPVandDemand_Run2!H210</f>
        <v>0</v>
      </c>
      <c r="M197">
        <f>task4ForecastsPVandDemand_Run2!I210</f>
        <v>0</v>
      </c>
      <c r="N197">
        <f>task4ForecastsPVandDemand_Run2!J210</f>
        <v>0</v>
      </c>
      <c r="O197">
        <f>task4ForecastsPVandDemand_Run2!K210</f>
        <v>0</v>
      </c>
      <c r="P197">
        <f>task4ForecastsPVandDemand_Run2!L210</f>
        <v>0</v>
      </c>
      <c r="Q197">
        <f>task4ForecastsPVandDemand_Run2!M210</f>
        <v>0</v>
      </c>
    </row>
    <row r="198" spans="1:17" x14ac:dyDescent="0.3">
      <c r="A198" t="str">
        <f>TEXT(task4ForecastsPVandDemand_Run2!C211,"YYYY-MM-DD HH:MM:SS")</f>
        <v>2020-07-07 02:00:00</v>
      </c>
      <c r="B198">
        <f>-task4ForecastsPVandDemand_Run2!G211</f>
        <v>0</v>
      </c>
      <c r="C198">
        <f t="shared" si="6"/>
        <v>4</v>
      </c>
      <c r="D198">
        <v>1</v>
      </c>
      <c r="E198" s="83">
        <f t="shared" si="7"/>
        <v>44267.868055555555</v>
      </c>
      <c r="F198">
        <f>task4ForecastsPVandDemand_Run2!B211</f>
        <v>5</v>
      </c>
      <c r="G198">
        <f>task4ForecastsPVandDemand_Run2!A211</f>
        <v>5</v>
      </c>
      <c r="H198">
        <f>task4ForecastsPVandDemand_Run2!D211</f>
        <v>1.4286221307426743</v>
      </c>
      <c r="I198">
        <f>task4ForecastsPVandDemand_Run2!E211</f>
        <v>1.4286221307426743</v>
      </c>
      <c r="J198">
        <f>task4ForecastsPVandDemand_Run2!F211</f>
        <v>0</v>
      </c>
      <c r="K198">
        <f>task4ForecastsPVandDemand_Run2!G211</f>
        <v>0</v>
      </c>
      <c r="L198">
        <f>task4ForecastsPVandDemand_Run2!H211</f>
        <v>0</v>
      </c>
      <c r="M198">
        <f>task4ForecastsPVandDemand_Run2!I211</f>
        <v>0</v>
      </c>
      <c r="N198">
        <f>task4ForecastsPVandDemand_Run2!J211</f>
        <v>0</v>
      </c>
      <c r="O198">
        <f>task4ForecastsPVandDemand_Run2!K211</f>
        <v>0</v>
      </c>
      <c r="P198">
        <f>task4ForecastsPVandDemand_Run2!L211</f>
        <v>0</v>
      </c>
      <c r="Q198">
        <f>task4ForecastsPVandDemand_Run2!M211</f>
        <v>0</v>
      </c>
    </row>
    <row r="199" spans="1:17" x14ac:dyDescent="0.3">
      <c r="A199" t="str">
        <f>TEXT(task4ForecastsPVandDemand_Run2!C212,"YYYY-MM-DD HH:MM:SS")</f>
        <v>2020-07-07 02:30:00</v>
      </c>
      <c r="B199">
        <f>-task4ForecastsPVandDemand_Run2!G212</f>
        <v>0</v>
      </c>
      <c r="C199">
        <f t="shared" si="6"/>
        <v>4</v>
      </c>
      <c r="D199">
        <v>1</v>
      </c>
      <c r="E199" s="83">
        <f t="shared" si="7"/>
        <v>44267.868055555555</v>
      </c>
      <c r="F199">
        <f>task4ForecastsPVandDemand_Run2!B212</f>
        <v>5</v>
      </c>
      <c r="G199">
        <f>task4ForecastsPVandDemand_Run2!A212</f>
        <v>6</v>
      </c>
      <c r="H199">
        <f>task4ForecastsPVandDemand_Run2!D212</f>
        <v>1.3965606155144896</v>
      </c>
      <c r="I199">
        <f>task4ForecastsPVandDemand_Run2!E212</f>
        <v>1.3965606155144896</v>
      </c>
      <c r="J199">
        <f>task4ForecastsPVandDemand_Run2!F212</f>
        <v>0</v>
      </c>
      <c r="K199">
        <f>task4ForecastsPVandDemand_Run2!G212</f>
        <v>0</v>
      </c>
      <c r="L199">
        <f>task4ForecastsPVandDemand_Run2!H212</f>
        <v>0</v>
      </c>
      <c r="M199">
        <f>task4ForecastsPVandDemand_Run2!I212</f>
        <v>0</v>
      </c>
      <c r="N199">
        <f>task4ForecastsPVandDemand_Run2!J212</f>
        <v>0</v>
      </c>
      <c r="O199">
        <f>task4ForecastsPVandDemand_Run2!K212</f>
        <v>0</v>
      </c>
      <c r="P199">
        <f>task4ForecastsPVandDemand_Run2!L212</f>
        <v>0</v>
      </c>
      <c r="Q199">
        <f>task4ForecastsPVandDemand_Run2!M212</f>
        <v>0</v>
      </c>
    </row>
    <row r="200" spans="1:17" x14ac:dyDescent="0.3">
      <c r="A200" t="str">
        <f>TEXT(task4ForecastsPVandDemand_Run2!C213,"YYYY-MM-DD HH:MM:SS")</f>
        <v>2020-07-07 03:00:00</v>
      </c>
      <c r="B200">
        <f>-task4ForecastsPVandDemand_Run2!G213</f>
        <v>0</v>
      </c>
      <c r="C200">
        <f t="shared" si="6"/>
        <v>4</v>
      </c>
      <c r="D200">
        <v>1</v>
      </c>
      <c r="E200" s="83">
        <f t="shared" si="7"/>
        <v>44267.868055555555</v>
      </c>
      <c r="F200">
        <f>task4ForecastsPVandDemand_Run2!B213</f>
        <v>5</v>
      </c>
      <c r="G200">
        <f>task4ForecastsPVandDemand_Run2!A213</f>
        <v>7</v>
      </c>
      <c r="H200">
        <f>task4ForecastsPVandDemand_Run2!D213</f>
        <v>1.3902477290650852</v>
      </c>
      <c r="I200">
        <f>task4ForecastsPVandDemand_Run2!E213</f>
        <v>1.3902477290650852</v>
      </c>
      <c r="J200">
        <f>task4ForecastsPVandDemand_Run2!F213</f>
        <v>0</v>
      </c>
      <c r="K200">
        <f>task4ForecastsPVandDemand_Run2!G213</f>
        <v>0</v>
      </c>
      <c r="L200">
        <f>task4ForecastsPVandDemand_Run2!H213</f>
        <v>0</v>
      </c>
      <c r="M200">
        <f>task4ForecastsPVandDemand_Run2!I213</f>
        <v>0</v>
      </c>
      <c r="N200">
        <f>task4ForecastsPVandDemand_Run2!J213</f>
        <v>0</v>
      </c>
      <c r="O200">
        <f>task4ForecastsPVandDemand_Run2!K213</f>
        <v>0</v>
      </c>
      <c r="P200">
        <f>task4ForecastsPVandDemand_Run2!L213</f>
        <v>0</v>
      </c>
      <c r="Q200">
        <f>task4ForecastsPVandDemand_Run2!M213</f>
        <v>0</v>
      </c>
    </row>
    <row r="201" spans="1:17" x14ac:dyDescent="0.3">
      <c r="A201" t="str">
        <f>TEXT(task4ForecastsPVandDemand_Run2!C214,"YYYY-MM-DD HH:MM:SS")</f>
        <v>2020-07-07 03:30:00</v>
      </c>
      <c r="B201">
        <f>-task4ForecastsPVandDemand_Run2!G214</f>
        <v>0</v>
      </c>
      <c r="C201">
        <f t="shared" si="6"/>
        <v>4</v>
      </c>
      <c r="D201">
        <v>1</v>
      </c>
      <c r="E201" s="83">
        <f t="shared" si="7"/>
        <v>44267.868055555555</v>
      </c>
      <c r="F201">
        <f>task4ForecastsPVandDemand_Run2!B214</f>
        <v>5</v>
      </c>
      <c r="G201">
        <f>task4ForecastsPVandDemand_Run2!A214</f>
        <v>8</v>
      </c>
      <c r="H201">
        <f>task4ForecastsPVandDemand_Run2!D214</f>
        <v>1.3707808532418893</v>
      </c>
      <c r="I201">
        <f>task4ForecastsPVandDemand_Run2!E214</f>
        <v>1.3707808532418893</v>
      </c>
      <c r="J201">
        <f>task4ForecastsPVandDemand_Run2!F214</f>
        <v>0</v>
      </c>
      <c r="K201">
        <f>task4ForecastsPVandDemand_Run2!G214</f>
        <v>0</v>
      </c>
      <c r="L201">
        <f>task4ForecastsPVandDemand_Run2!H214</f>
        <v>0</v>
      </c>
      <c r="M201">
        <f>task4ForecastsPVandDemand_Run2!I214</f>
        <v>0</v>
      </c>
      <c r="N201">
        <f>task4ForecastsPVandDemand_Run2!J214</f>
        <v>0</v>
      </c>
      <c r="O201">
        <f>task4ForecastsPVandDemand_Run2!K214</f>
        <v>0</v>
      </c>
      <c r="P201">
        <f>task4ForecastsPVandDemand_Run2!L214</f>
        <v>0</v>
      </c>
      <c r="Q201">
        <f>task4ForecastsPVandDemand_Run2!M214</f>
        <v>0</v>
      </c>
    </row>
    <row r="202" spans="1:17" x14ac:dyDescent="0.3">
      <c r="A202" t="str">
        <f>TEXT(task4ForecastsPVandDemand_Run2!C215,"YYYY-MM-DD HH:MM:SS")</f>
        <v>2020-07-07 04:00:00</v>
      </c>
      <c r="B202">
        <f>-task4ForecastsPVandDemand_Run2!G215</f>
        <v>0</v>
      </c>
      <c r="C202">
        <f t="shared" si="6"/>
        <v>4</v>
      </c>
      <c r="D202">
        <v>1</v>
      </c>
      <c r="E202" s="83">
        <f t="shared" si="7"/>
        <v>44267.868055555555</v>
      </c>
      <c r="F202">
        <f>task4ForecastsPVandDemand_Run2!B215</f>
        <v>5</v>
      </c>
      <c r="G202">
        <f>task4ForecastsPVandDemand_Run2!A215</f>
        <v>9</v>
      </c>
      <c r="H202">
        <f>task4ForecastsPVandDemand_Run2!D215</f>
        <v>1.4347116333936847</v>
      </c>
      <c r="I202">
        <f>task4ForecastsPVandDemand_Run2!E215</f>
        <v>1.4347116333936847</v>
      </c>
      <c r="J202">
        <f>task4ForecastsPVandDemand_Run2!F215</f>
        <v>3.8008722405030976E-2</v>
      </c>
      <c r="K202">
        <f>task4ForecastsPVandDemand_Run2!G215</f>
        <v>0</v>
      </c>
      <c r="L202">
        <f>task4ForecastsPVandDemand_Run2!H215</f>
        <v>0</v>
      </c>
      <c r="M202">
        <f>task4ForecastsPVandDemand_Run2!I215</f>
        <v>0</v>
      </c>
      <c r="N202">
        <f>task4ForecastsPVandDemand_Run2!J215</f>
        <v>0</v>
      </c>
      <c r="O202">
        <f>task4ForecastsPVandDemand_Run2!K215</f>
        <v>0</v>
      </c>
      <c r="P202">
        <f>task4ForecastsPVandDemand_Run2!L215</f>
        <v>0</v>
      </c>
      <c r="Q202">
        <f>task4ForecastsPVandDemand_Run2!M215</f>
        <v>0</v>
      </c>
    </row>
    <row r="203" spans="1:17" x14ac:dyDescent="0.3">
      <c r="A203" t="str">
        <f>TEXT(task4ForecastsPVandDemand_Run2!C216,"YYYY-MM-DD HH:MM:SS")</f>
        <v>2020-07-07 04:30:00</v>
      </c>
      <c r="B203">
        <f>-task4ForecastsPVandDemand_Run2!G216</f>
        <v>0</v>
      </c>
      <c r="C203">
        <f t="shared" si="6"/>
        <v>4</v>
      </c>
      <c r="D203">
        <v>1</v>
      </c>
      <c r="E203" s="83">
        <f t="shared" si="7"/>
        <v>44267.868055555555</v>
      </c>
      <c r="F203">
        <f>task4ForecastsPVandDemand_Run2!B216</f>
        <v>5</v>
      </c>
      <c r="G203">
        <f>task4ForecastsPVandDemand_Run2!A216</f>
        <v>10</v>
      </c>
      <c r="H203">
        <f>task4ForecastsPVandDemand_Run2!D216</f>
        <v>1.5370670774313204</v>
      </c>
      <c r="I203">
        <f>task4ForecastsPVandDemand_Run2!E216</f>
        <v>1.5370670774313204</v>
      </c>
      <c r="J203">
        <f>task4ForecastsPVandDemand_Run2!F216</f>
        <v>4.093766341610984E-2</v>
      </c>
      <c r="K203">
        <f>task4ForecastsPVandDemand_Run2!G216</f>
        <v>0</v>
      </c>
      <c r="L203">
        <f>task4ForecastsPVandDemand_Run2!H216</f>
        <v>0</v>
      </c>
      <c r="M203">
        <f>task4ForecastsPVandDemand_Run2!I216</f>
        <v>0</v>
      </c>
      <c r="N203">
        <f>task4ForecastsPVandDemand_Run2!J216</f>
        <v>0</v>
      </c>
      <c r="O203">
        <f>task4ForecastsPVandDemand_Run2!K216</f>
        <v>0</v>
      </c>
      <c r="P203">
        <f>task4ForecastsPVandDemand_Run2!L216</f>
        <v>0</v>
      </c>
      <c r="Q203">
        <f>task4ForecastsPVandDemand_Run2!M216</f>
        <v>0</v>
      </c>
    </row>
    <row r="204" spans="1:17" x14ac:dyDescent="0.3">
      <c r="A204" t="str">
        <f>TEXT(task4ForecastsPVandDemand_Run2!C217,"YYYY-MM-DD HH:MM:SS")</f>
        <v>2020-07-07 05:00:00</v>
      </c>
      <c r="B204">
        <f>-task4ForecastsPVandDemand_Run2!G217</f>
        <v>0</v>
      </c>
      <c r="C204">
        <f t="shared" si="6"/>
        <v>4</v>
      </c>
      <c r="D204">
        <v>1</v>
      </c>
      <c r="E204" s="83">
        <f t="shared" si="7"/>
        <v>44267.868055555555</v>
      </c>
      <c r="F204">
        <f>task4ForecastsPVandDemand_Run2!B217</f>
        <v>5</v>
      </c>
      <c r="G204">
        <f>task4ForecastsPVandDemand_Run2!A217</f>
        <v>11</v>
      </c>
      <c r="H204">
        <f>task4ForecastsPVandDemand_Run2!D217</f>
        <v>1.8660826234957395</v>
      </c>
      <c r="I204">
        <f>task4ForecastsPVandDemand_Run2!E217</f>
        <v>1.8660826234957395</v>
      </c>
      <c r="J204">
        <f>task4ForecastsPVandDemand_Run2!F217</f>
        <v>0.13717827914518388</v>
      </c>
      <c r="K204">
        <f>task4ForecastsPVandDemand_Run2!G217</f>
        <v>0</v>
      </c>
      <c r="L204">
        <f>task4ForecastsPVandDemand_Run2!H217</f>
        <v>0</v>
      </c>
      <c r="M204">
        <f>task4ForecastsPVandDemand_Run2!I217</f>
        <v>0</v>
      </c>
      <c r="N204">
        <f>task4ForecastsPVandDemand_Run2!J217</f>
        <v>0</v>
      </c>
      <c r="O204">
        <f>task4ForecastsPVandDemand_Run2!K217</f>
        <v>0</v>
      </c>
      <c r="P204">
        <f>task4ForecastsPVandDemand_Run2!L217</f>
        <v>0</v>
      </c>
      <c r="Q204">
        <f>task4ForecastsPVandDemand_Run2!M217</f>
        <v>0</v>
      </c>
    </row>
    <row r="205" spans="1:17" x14ac:dyDescent="0.3">
      <c r="A205" t="str">
        <f>TEXT(task4ForecastsPVandDemand_Run2!C218,"YYYY-MM-DD HH:MM:SS")</f>
        <v>2020-07-07 05:30:00</v>
      </c>
      <c r="B205">
        <f>-task4ForecastsPVandDemand_Run2!G218</f>
        <v>0</v>
      </c>
      <c r="C205">
        <f t="shared" si="6"/>
        <v>4</v>
      </c>
      <c r="D205">
        <v>1</v>
      </c>
      <c r="E205" s="83">
        <f t="shared" si="7"/>
        <v>44267.868055555555</v>
      </c>
      <c r="F205">
        <f>task4ForecastsPVandDemand_Run2!B218</f>
        <v>5</v>
      </c>
      <c r="G205">
        <f>task4ForecastsPVandDemand_Run2!A218</f>
        <v>12</v>
      </c>
      <c r="H205">
        <f>task4ForecastsPVandDemand_Run2!D218</f>
        <v>2.1390792304515633</v>
      </c>
      <c r="I205">
        <f>task4ForecastsPVandDemand_Run2!E218</f>
        <v>2.1390792304515633</v>
      </c>
      <c r="J205">
        <f>task4ForecastsPVandDemand_Run2!F218</f>
        <v>0.22184688016435722</v>
      </c>
      <c r="K205">
        <f>task4ForecastsPVandDemand_Run2!G218</f>
        <v>0</v>
      </c>
      <c r="L205">
        <f>task4ForecastsPVandDemand_Run2!H218</f>
        <v>0</v>
      </c>
      <c r="M205">
        <f>task4ForecastsPVandDemand_Run2!I218</f>
        <v>0</v>
      </c>
      <c r="N205">
        <f>task4ForecastsPVandDemand_Run2!J218</f>
        <v>0</v>
      </c>
      <c r="O205">
        <f>task4ForecastsPVandDemand_Run2!K218</f>
        <v>0</v>
      </c>
      <c r="P205">
        <f>task4ForecastsPVandDemand_Run2!L218</f>
        <v>0</v>
      </c>
      <c r="Q205">
        <f>task4ForecastsPVandDemand_Run2!M218</f>
        <v>0</v>
      </c>
    </row>
    <row r="206" spans="1:17" x14ac:dyDescent="0.3">
      <c r="A206" t="str">
        <f>TEXT(task4ForecastsPVandDemand_Run2!C219,"YYYY-MM-DD HH:MM:SS")</f>
        <v>2020-07-07 06:00:00</v>
      </c>
      <c r="B206">
        <f>-task4ForecastsPVandDemand_Run2!G219</f>
        <v>-0.15265230270028379</v>
      </c>
      <c r="C206">
        <f t="shared" si="6"/>
        <v>4</v>
      </c>
      <c r="D206">
        <v>1</v>
      </c>
      <c r="E206" s="83">
        <f t="shared" si="7"/>
        <v>44267.868055555555</v>
      </c>
      <c r="F206">
        <f>task4ForecastsPVandDemand_Run2!B219</f>
        <v>5</v>
      </c>
      <c r="G206">
        <f>task4ForecastsPVandDemand_Run2!A219</f>
        <v>13</v>
      </c>
      <c r="H206">
        <f>task4ForecastsPVandDemand_Run2!D219</f>
        <v>2.5199233453117325</v>
      </c>
      <c r="I206">
        <f>task4ForecastsPVandDemand_Run2!E219</f>
        <v>2.6725756480120162</v>
      </c>
      <c r="J206">
        <f>task4ForecastsPVandDemand_Run2!F219</f>
        <v>0.44897736088318763</v>
      </c>
      <c r="K206">
        <f>task4ForecastsPVandDemand_Run2!G219</f>
        <v>0.15265230270028379</v>
      </c>
      <c r="L206">
        <f>task4ForecastsPVandDemand_Run2!H219</f>
        <v>7.6326151350141896E-2</v>
      </c>
      <c r="M206">
        <f>task4ForecastsPVandDemand_Run2!I219</f>
        <v>0</v>
      </c>
      <c r="N206">
        <f>task4ForecastsPVandDemand_Run2!J219</f>
        <v>-0.15265230270028379</v>
      </c>
      <c r="O206">
        <f>task4ForecastsPVandDemand_Run2!K219</f>
        <v>0</v>
      </c>
      <c r="P206">
        <f>task4ForecastsPVandDemand_Run2!L219</f>
        <v>-0.15265230270028379</v>
      </c>
      <c r="Q206">
        <f>task4ForecastsPVandDemand_Run2!M219</f>
        <v>0</v>
      </c>
    </row>
    <row r="207" spans="1:17" x14ac:dyDescent="0.3">
      <c r="A207" t="str">
        <f>TEXT(task4ForecastsPVandDemand_Run2!C220,"YYYY-MM-DD HH:MM:SS")</f>
        <v>2020-07-07 06:30:00</v>
      </c>
      <c r="B207">
        <f>-task4ForecastsPVandDemand_Run2!G220</f>
        <v>-0.23697056182101034</v>
      </c>
      <c r="C207">
        <f t="shared" si="6"/>
        <v>4</v>
      </c>
      <c r="D207">
        <v>1</v>
      </c>
      <c r="E207" s="83">
        <f t="shared" si="7"/>
        <v>44267.868055555555</v>
      </c>
      <c r="F207">
        <f>task4ForecastsPVandDemand_Run2!B220</f>
        <v>5</v>
      </c>
      <c r="G207">
        <f>task4ForecastsPVandDemand_Run2!A220</f>
        <v>14</v>
      </c>
      <c r="H207">
        <f>task4ForecastsPVandDemand_Run2!D220</f>
        <v>2.6361895018925168</v>
      </c>
      <c r="I207">
        <f>task4ForecastsPVandDemand_Run2!E220</f>
        <v>2.8731600637135273</v>
      </c>
      <c r="J207">
        <f>task4ForecastsPVandDemand_Run2!F220</f>
        <v>0.69697224065003038</v>
      </c>
      <c r="K207">
        <f>task4ForecastsPVandDemand_Run2!G220</f>
        <v>0.23697056182101034</v>
      </c>
      <c r="L207">
        <f>task4ForecastsPVandDemand_Run2!H220</f>
        <v>0.19481143226064707</v>
      </c>
      <c r="M207">
        <f>task4ForecastsPVandDemand_Run2!I220</f>
        <v>0</v>
      </c>
      <c r="N207">
        <f>task4ForecastsPVandDemand_Run2!J220</f>
        <v>-0.23697056182101034</v>
      </c>
      <c r="O207">
        <f>task4ForecastsPVandDemand_Run2!K220</f>
        <v>0</v>
      </c>
      <c r="P207">
        <f>task4ForecastsPVandDemand_Run2!L220</f>
        <v>-0.23697056182101034</v>
      </c>
      <c r="Q207">
        <f>task4ForecastsPVandDemand_Run2!M220</f>
        <v>0</v>
      </c>
    </row>
    <row r="208" spans="1:17" x14ac:dyDescent="0.3">
      <c r="A208" t="str">
        <f>TEXT(task4ForecastsPVandDemand_Run2!C221,"YYYY-MM-DD HH:MM:SS")</f>
        <v>2020-07-07 07:00:00</v>
      </c>
      <c r="B208">
        <f>-task4ForecastsPVandDemand_Run2!G221</f>
        <v>-0.28393014060171473</v>
      </c>
      <c r="C208">
        <f t="shared" si="6"/>
        <v>4</v>
      </c>
      <c r="D208">
        <v>1</v>
      </c>
      <c r="E208" s="83">
        <f t="shared" si="7"/>
        <v>44267.868055555555</v>
      </c>
      <c r="F208">
        <f>task4ForecastsPVandDemand_Run2!B221</f>
        <v>5</v>
      </c>
      <c r="G208">
        <f>task4ForecastsPVandDemand_Run2!A221</f>
        <v>15</v>
      </c>
      <c r="H208">
        <f>task4ForecastsPVandDemand_Run2!D221</f>
        <v>2.6055952236277289</v>
      </c>
      <c r="I208">
        <f>task4ForecastsPVandDemand_Run2!E221</f>
        <v>2.8895253642294438</v>
      </c>
      <c r="J208">
        <f>task4ForecastsPVandDemand_Run2!F221</f>
        <v>0.8350886488285727</v>
      </c>
      <c r="K208">
        <f>task4ForecastsPVandDemand_Run2!G221</f>
        <v>0.28393014060171473</v>
      </c>
      <c r="L208">
        <f>task4ForecastsPVandDemand_Run2!H221</f>
        <v>0.33677650256150443</v>
      </c>
      <c r="M208">
        <f>task4ForecastsPVandDemand_Run2!I221</f>
        <v>0</v>
      </c>
      <c r="N208">
        <f>task4ForecastsPVandDemand_Run2!J221</f>
        <v>-0.28393014060171473</v>
      </c>
      <c r="O208">
        <f>task4ForecastsPVandDemand_Run2!K221</f>
        <v>0</v>
      </c>
      <c r="P208">
        <f>task4ForecastsPVandDemand_Run2!L221</f>
        <v>-0.28393014060171473</v>
      </c>
      <c r="Q208">
        <f>task4ForecastsPVandDemand_Run2!M221</f>
        <v>0</v>
      </c>
    </row>
    <row r="209" spans="1:17" x14ac:dyDescent="0.3">
      <c r="A209" t="str">
        <f>TEXT(task4ForecastsPVandDemand_Run2!C222,"YYYY-MM-DD HH:MM:SS")</f>
        <v>2020-07-07 07:30:00</v>
      </c>
      <c r="B209">
        <f>-task4ForecastsPVandDemand_Run2!G222</f>
        <v>-0.40667535366811541</v>
      </c>
      <c r="C209">
        <f t="shared" si="6"/>
        <v>4</v>
      </c>
      <c r="D209">
        <v>1</v>
      </c>
      <c r="E209" s="83">
        <f t="shared" si="7"/>
        <v>44267.868055555555</v>
      </c>
      <c r="F209">
        <f>task4ForecastsPVandDemand_Run2!B222</f>
        <v>5</v>
      </c>
      <c r="G209">
        <f>task4ForecastsPVandDemand_Run2!A222</f>
        <v>16</v>
      </c>
      <c r="H209">
        <f>task4ForecastsPVandDemand_Run2!D222</f>
        <v>2.5915465612960888</v>
      </c>
      <c r="I209">
        <f>task4ForecastsPVandDemand_Run2!E222</f>
        <v>2.9982219149642044</v>
      </c>
      <c r="J209">
        <f>task4ForecastsPVandDemand_Run2!F222</f>
        <v>1.19610398137681</v>
      </c>
      <c r="K209">
        <f>task4ForecastsPVandDemand_Run2!G222</f>
        <v>0.40667535366811541</v>
      </c>
      <c r="L209">
        <f>task4ForecastsPVandDemand_Run2!H222</f>
        <v>0.54011417939556217</v>
      </c>
      <c r="M209">
        <f>task4ForecastsPVandDemand_Run2!I222</f>
        <v>0</v>
      </c>
      <c r="N209">
        <f>task4ForecastsPVandDemand_Run2!J222</f>
        <v>-0.40667535366811541</v>
      </c>
      <c r="O209">
        <f>task4ForecastsPVandDemand_Run2!K222</f>
        <v>0</v>
      </c>
      <c r="P209">
        <f>task4ForecastsPVandDemand_Run2!L222</f>
        <v>-0.40667535366811541</v>
      </c>
      <c r="Q209">
        <f>task4ForecastsPVandDemand_Run2!M222</f>
        <v>0</v>
      </c>
    </row>
    <row r="210" spans="1:17" x14ac:dyDescent="0.3">
      <c r="A210" t="str">
        <f>TEXT(task4ForecastsPVandDemand_Run2!C223,"YYYY-MM-DD HH:MM:SS")</f>
        <v>2020-07-07 08:00:00</v>
      </c>
      <c r="B210">
        <f>-task4ForecastsPVandDemand_Run2!G223</f>
        <v>-0.46402925548984192</v>
      </c>
      <c r="C210">
        <f t="shared" si="6"/>
        <v>4</v>
      </c>
      <c r="D210">
        <v>1</v>
      </c>
      <c r="E210" s="83">
        <f t="shared" si="7"/>
        <v>44267.868055555555</v>
      </c>
      <c r="F210">
        <f>task4ForecastsPVandDemand_Run2!B223</f>
        <v>5</v>
      </c>
      <c r="G210">
        <f>task4ForecastsPVandDemand_Run2!A223</f>
        <v>17</v>
      </c>
      <c r="H210">
        <f>task4ForecastsPVandDemand_Run2!D223</f>
        <v>2.448047903766394</v>
      </c>
      <c r="I210">
        <f>task4ForecastsPVandDemand_Run2!E223</f>
        <v>2.9120771592562358</v>
      </c>
      <c r="J210">
        <f>task4ForecastsPVandDemand_Run2!F223</f>
        <v>1.3647919279112997</v>
      </c>
      <c r="K210">
        <f>task4ForecastsPVandDemand_Run2!G223</f>
        <v>0.46402925548984192</v>
      </c>
      <c r="L210">
        <f>task4ForecastsPVandDemand_Run2!H223</f>
        <v>0.77212880714048315</v>
      </c>
      <c r="M210">
        <f>task4ForecastsPVandDemand_Run2!I223</f>
        <v>0</v>
      </c>
      <c r="N210">
        <f>task4ForecastsPVandDemand_Run2!J223</f>
        <v>-0.46402925548984192</v>
      </c>
      <c r="O210">
        <f>task4ForecastsPVandDemand_Run2!K223</f>
        <v>0</v>
      </c>
      <c r="P210">
        <f>task4ForecastsPVandDemand_Run2!L223</f>
        <v>-0.46402925548984192</v>
      </c>
      <c r="Q210">
        <f>task4ForecastsPVandDemand_Run2!M223</f>
        <v>0</v>
      </c>
    </row>
    <row r="211" spans="1:17" x14ac:dyDescent="0.3">
      <c r="A211" t="str">
        <f>TEXT(task4ForecastsPVandDemand_Run2!C224,"YYYY-MM-DD HH:MM:SS")</f>
        <v>2020-07-07 08:30:00</v>
      </c>
      <c r="B211">
        <f>-task4ForecastsPVandDemand_Run2!G224</f>
        <v>-0.61891989482061893</v>
      </c>
      <c r="C211">
        <f t="shared" si="6"/>
        <v>4</v>
      </c>
      <c r="D211">
        <v>1</v>
      </c>
      <c r="E211" s="83">
        <f t="shared" si="7"/>
        <v>44267.868055555555</v>
      </c>
      <c r="F211">
        <f>task4ForecastsPVandDemand_Run2!B224</f>
        <v>5</v>
      </c>
      <c r="G211">
        <f>task4ForecastsPVandDemand_Run2!A224</f>
        <v>18</v>
      </c>
      <c r="H211">
        <f>task4ForecastsPVandDemand_Run2!D224</f>
        <v>2.4086618135330449</v>
      </c>
      <c r="I211">
        <f>task4ForecastsPVandDemand_Run2!E224</f>
        <v>3.0275817083536638</v>
      </c>
      <c r="J211">
        <f>task4ForecastsPVandDemand_Run2!F224</f>
        <v>1.8203526318253496</v>
      </c>
      <c r="K211">
        <f>task4ForecastsPVandDemand_Run2!G224</f>
        <v>0.61891989482061893</v>
      </c>
      <c r="L211">
        <f>task4ForecastsPVandDemand_Run2!H224</f>
        <v>1.0815887545507925</v>
      </c>
      <c r="M211">
        <f>task4ForecastsPVandDemand_Run2!I224</f>
        <v>0</v>
      </c>
      <c r="N211">
        <f>task4ForecastsPVandDemand_Run2!J224</f>
        <v>-0.61891989482061893</v>
      </c>
      <c r="O211">
        <f>task4ForecastsPVandDemand_Run2!K224</f>
        <v>0</v>
      </c>
      <c r="P211">
        <f>task4ForecastsPVandDemand_Run2!L224</f>
        <v>-0.61891989482061893</v>
      </c>
      <c r="Q211">
        <f>task4ForecastsPVandDemand_Run2!M224</f>
        <v>0</v>
      </c>
    </row>
    <row r="212" spans="1:17" x14ac:dyDescent="0.3">
      <c r="A212" t="str">
        <f>TEXT(task4ForecastsPVandDemand_Run2!C225,"YYYY-MM-DD HH:MM:SS")</f>
        <v>2020-07-07 09:00:00</v>
      </c>
      <c r="B212">
        <f>-task4ForecastsPVandDemand_Run2!G225</f>
        <v>-0.68008248264704907</v>
      </c>
      <c r="C212">
        <f t="shared" si="6"/>
        <v>4</v>
      </c>
      <c r="D212">
        <v>1</v>
      </c>
      <c r="E212" s="83">
        <f t="shared" si="7"/>
        <v>44267.868055555555</v>
      </c>
      <c r="F212">
        <f>task4ForecastsPVandDemand_Run2!B225</f>
        <v>5</v>
      </c>
      <c r="G212">
        <f>task4ForecastsPVandDemand_Run2!A225</f>
        <v>19</v>
      </c>
      <c r="H212">
        <f>task4ForecastsPVandDemand_Run2!D225</f>
        <v>2.3885194237795457</v>
      </c>
      <c r="I212">
        <f>task4ForecastsPVandDemand_Run2!E225</f>
        <v>3.0686019064265948</v>
      </c>
      <c r="J212">
        <f>task4ForecastsPVandDemand_Run2!F225</f>
        <v>2.0002425960207324</v>
      </c>
      <c r="K212">
        <f>task4ForecastsPVandDemand_Run2!G225</f>
        <v>0.68008248264704907</v>
      </c>
      <c r="L212">
        <f>task4ForecastsPVandDemand_Run2!H225</f>
        <v>1.421629995874317</v>
      </c>
      <c r="M212">
        <f>task4ForecastsPVandDemand_Run2!I225</f>
        <v>0</v>
      </c>
      <c r="N212">
        <f>task4ForecastsPVandDemand_Run2!J225</f>
        <v>-0.68008248264704907</v>
      </c>
      <c r="O212">
        <f>task4ForecastsPVandDemand_Run2!K225</f>
        <v>0</v>
      </c>
      <c r="P212">
        <f>task4ForecastsPVandDemand_Run2!L225</f>
        <v>-0.68008248264704907</v>
      </c>
      <c r="Q212">
        <f>task4ForecastsPVandDemand_Run2!M225</f>
        <v>0</v>
      </c>
    </row>
    <row r="213" spans="1:17" x14ac:dyDescent="0.3">
      <c r="A213" t="str">
        <f>TEXT(task4ForecastsPVandDemand_Run2!C226,"YYYY-MM-DD HH:MM:SS")</f>
        <v>2020-07-07 09:30:00</v>
      </c>
      <c r="B213">
        <f>-task4ForecastsPVandDemand_Run2!G226</f>
        <v>-0.72494525039678126</v>
      </c>
      <c r="C213">
        <f t="shared" si="6"/>
        <v>4</v>
      </c>
      <c r="D213">
        <v>1</v>
      </c>
      <c r="E213" s="83">
        <f t="shared" si="7"/>
        <v>44267.868055555555</v>
      </c>
      <c r="F213">
        <f>task4ForecastsPVandDemand_Run2!B226</f>
        <v>5</v>
      </c>
      <c r="G213">
        <f>task4ForecastsPVandDemand_Run2!A226</f>
        <v>20</v>
      </c>
      <c r="H213">
        <f>task4ForecastsPVandDemand_Run2!D226</f>
        <v>2.3420539180155338</v>
      </c>
      <c r="I213">
        <f>task4ForecastsPVandDemand_Run2!E226</f>
        <v>3.0669991684123152</v>
      </c>
      <c r="J213">
        <f>task4ForecastsPVandDemand_Run2!F226</f>
        <v>2.1321919129317095</v>
      </c>
      <c r="K213">
        <f>task4ForecastsPVandDemand_Run2!G226</f>
        <v>0.72494525039678126</v>
      </c>
      <c r="L213">
        <f>task4ForecastsPVandDemand_Run2!H226</f>
        <v>1.7841026210727078</v>
      </c>
      <c r="M213">
        <f>task4ForecastsPVandDemand_Run2!I226</f>
        <v>0</v>
      </c>
      <c r="N213">
        <f>task4ForecastsPVandDemand_Run2!J226</f>
        <v>-0.72494525039678126</v>
      </c>
      <c r="O213">
        <f>task4ForecastsPVandDemand_Run2!K226</f>
        <v>0</v>
      </c>
      <c r="P213">
        <f>task4ForecastsPVandDemand_Run2!L226</f>
        <v>-0.72494525039678126</v>
      </c>
      <c r="Q213">
        <f>task4ForecastsPVandDemand_Run2!M226</f>
        <v>0</v>
      </c>
    </row>
    <row r="214" spans="1:17" x14ac:dyDescent="0.3">
      <c r="A214" t="str">
        <f>TEXT(task4ForecastsPVandDemand_Run2!C227,"YYYY-MM-DD HH:MM:SS")</f>
        <v>2020-07-07 10:00:00</v>
      </c>
      <c r="B214">
        <f>-task4ForecastsPVandDemand_Run2!G227</f>
        <v>-0.73519265356212027</v>
      </c>
      <c r="C214">
        <f t="shared" si="6"/>
        <v>4</v>
      </c>
      <c r="D214">
        <v>1</v>
      </c>
      <c r="E214" s="83">
        <f t="shared" si="7"/>
        <v>44267.868055555555</v>
      </c>
      <c r="F214">
        <f>task4ForecastsPVandDemand_Run2!B227</f>
        <v>5</v>
      </c>
      <c r="G214">
        <f>task4ForecastsPVandDemand_Run2!A227</f>
        <v>21</v>
      </c>
      <c r="H214">
        <f>task4ForecastsPVandDemand_Run2!D227</f>
        <v>2.2574037436741365</v>
      </c>
      <c r="I214">
        <f>task4ForecastsPVandDemand_Run2!E227</f>
        <v>2.992596397236257</v>
      </c>
      <c r="J214">
        <f>task4ForecastsPVandDemand_Run2!F227</f>
        <v>2.162331334006236</v>
      </c>
      <c r="K214">
        <f>task4ForecastsPVandDemand_Run2!G227</f>
        <v>0.73519265356212027</v>
      </c>
      <c r="L214">
        <f>task4ForecastsPVandDemand_Run2!H227</f>
        <v>2.151698947853768</v>
      </c>
      <c r="M214">
        <f>task4ForecastsPVandDemand_Run2!I227</f>
        <v>0</v>
      </c>
      <c r="N214">
        <f>task4ForecastsPVandDemand_Run2!J227</f>
        <v>-0.73519265356212027</v>
      </c>
      <c r="O214">
        <f>task4ForecastsPVandDemand_Run2!K227</f>
        <v>0</v>
      </c>
      <c r="P214">
        <f>task4ForecastsPVandDemand_Run2!L227</f>
        <v>-0.73519265356212027</v>
      </c>
      <c r="Q214">
        <f>task4ForecastsPVandDemand_Run2!M227</f>
        <v>0</v>
      </c>
    </row>
    <row r="215" spans="1:17" x14ac:dyDescent="0.3">
      <c r="A215" t="str">
        <f>TEXT(task4ForecastsPVandDemand_Run2!C228,"YYYY-MM-DD HH:MM:SS")</f>
        <v>2020-07-07 10:30:00</v>
      </c>
      <c r="B215">
        <f>-task4ForecastsPVandDemand_Run2!G228</f>
        <v>-0.73522378661105314</v>
      </c>
      <c r="C215">
        <f t="shared" si="6"/>
        <v>4</v>
      </c>
      <c r="D215">
        <v>1</v>
      </c>
      <c r="E215" s="83">
        <f t="shared" si="7"/>
        <v>44267.868055555555</v>
      </c>
      <c r="F215">
        <f>task4ForecastsPVandDemand_Run2!B228</f>
        <v>5</v>
      </c>
      <c r="G215">
        <f>task4ForecastsPVandDemand_Run2!A228</f>
        <v>22</v>
      </c>
      <c r="H215">
        <f>task4ForecastsPVandDemand_Run2!D228</f>
        <v>2.2249075578684936</v>
      </c>
      <c r="I215">
        <f>task4ForecastsPVandDemand_Run2!E228</f>
        <v>2.9601313444795467</v>
      </c>
      <c r="J215">
        <f>task4ForecastsPVandDemand_Run2!F228</f>
        <v>2.162422901797215</v>
      </c>
      <c r="K215">
        <f>task4ForecastsPVandDemand_Run2!G228</f>
        <v>0.73522378661105314</v>
      </c>
      <c r="L215">
        <f>task4ForecastsPVandDemand_Run2!H228</f>
        <v>2.5193108411592946</v>
      </c>
      <c r="M215">
        <f>task4ForecastsPVandDemand_Run2!I228</f>
        <v>0</v>
      </c>
      <c r="N215">
        <f>task4ForecastsPVandDemand_Run2!J228</f>
        <v>-0.73522378661105314</v>
      </c>
      <c r="O215">
        <f>task4ForecastsPVandDemand_Run2!K228</f>
        <v>0</v>
      </c>
      <c r="P215">
        <f>task4ForecastsPVandDemand_Run2!L228</f>
        <v>-0.73522378661105314</v>
      </c>
      <c r="Q215">
        <f>task4ForecastsPVandDemand_Run2!M228</f>
        <v>0</v>
      </c>
    </row>
    <row r="216" spans="1:17" x14ac:dyDescent="0.3">
      <c r="A216" t="str">
        <f>TEXT(task4ForecastsPVandDemand_Run2!C229,"YYYY-MM-DD HH:MM:SS")</f>
        <v>2020-07-07 11:00:00</v>
      </c>
      <c r="B216">
        <f>-task4ForecastsPVandDemand_Run2!G229</f>
        <v>-0.93117299074592219</v>
      </c>
      <c r="C216">
        <f t="shared" si="6"/>
        <v>4</v>
      </c>
      <c r="D216">
        <v>1</v>
      </c>
      <c r="E216" s="83">
        <f t="shared" si="7"/>
        <v>44267.868055555555</v>
      </c>
      <c r="F216">
        <f>task4ForecastsPVandDemand_Run2!B229</f>
        <v>5</v>
      </c>
      <c r="G216">
        <f>task4ForecastsPVandDemand_Run2!A229</f>
        <v>23</v>
      </c>
      <c r="H216">
        <f>task4ForecastsPVandDemand_Run2!D229</f>
        <v>2.1986513754293213</v>
      </c>
      <c r="I216">
        <f>task4ForecastsPVandDemand_Run2!E229</f>
        <v>3.1298243661752436</v>
      </c>
      <c r="J216">
        <f>task4ForecastsPVandDemand_Run2!F229</f>
        <v>2.7387440904291829</v>
      </c>
      <c r="K216">
        <f>task4ForecastsPVandDemand_Run2!G229</f>
        <v>0.93117299074592219</v>
      </c>
      <c r="L216">
        <f>task4ForecastsPVandDemand_Run2!H229</f>
        <v>2.9848973365322555</v>
      </c>
      <c r="M216">
        <f>task4ForecastsPVandDemand_Run2!I229</f>
        <v>0</v>
      </c>
      <c r="N216">
        <f>task4ForecastsPVandDemand_Run2!J229</f>
        <v>-0.93117299074592219</v>
      </c>
      <c r="O216">
        <f>task4ForecastsPVandDemand_Run2!K229</f>
        <v>0</v>
      </c>
      <c r="P216">
        <f>task4ForecastsPVandDemand_Run2!L229</f>
        <v>-0.93117299074592219</v>
      </c>
      <c r="Q216">
        <f>task4ForecastsPVandDemand_Run2!M229</f>
        <v>0</v>
      </c>
    </row>
    <row r="217" spans="1:17" x14ac:dyDescent="0.3">
      <c r="A217" t="str">
        <f>TEXT(task4ForecastsPVandDemand_Run2!C230,"YYYY-MM-DD HH:MM:SS")</f>
        <v>2020-07-07 11:30:00</v>
      </c>
      <c r="B217">
        <f>-task4ForecastsPVandDemand_Run2!G230</f>
        <v>-0.93120412379485507</v>
      </c>
      <c r="C217">
        <f t="shared" si="6"/>
        <v>4</v>
      </c>
      <c r="D217">
        <v>1</v>
      </c>
      <c r="E217" s="83">
        <f t="shared" si="7"/>
        <v>44267.868055555555</v>
      </c>
      <c r="F217">
        <f>task4ForecastsPVandDemand_Run2!B230</f>
        <v>5</v>
      </c>
      <c r="G217">
        <f>task4ForecastsPVandDemand_Run2!A230</f>
        <v>24</v>
      </c>
      <c r="H217">
        <f>task4ForecastsPVandDemand_Run2!D230</f>
        <v>2.1602813612896536</v>
      </c>
      <c r="I217">
        <f>task4ForecastsPVandDemand_Run2!E230</f>
        <v>3.0914854850845086</v>
      </c>
      <c r="J217">
        <f>task4ForecastsPVandDemand_Run2!F230</f>
        <v>2.7388356582201618</v>
      </c>
      <c r="K217">
        <f>task4ForecastsPVandDemand_Run2!G230</f>
        <v>0.93120412379485507</v>
      </c>
      <c r="L217">
        <f>task4ForecastsPVandDemand_Run2!H230</f>
        <v>3.4504993984296832</v>
      </c>
      <c r="M217">
        <f>task4ForecastsPVandDemand_Run2!I230</f>
        <v>0</v>
      </c>
      <c r="N217">
        <f>task4ForecastsPVandDemand_Run2!J230</f>
        <v>-0.93120412379485507</v>
      </c>
      <c r="O217">
        <f>task4ForecastsPVandDemand_Run2!K230</f>
        <v>0</v>
      </c>
      <c r="P217">
        <f>task4ForecastsPVandDemand_Run2!L230</f>
        <v>-0.93120412379485507</v>
      </c>
      <c r="Q217">
        <f>task4ForecastsPVandDemand_Run2!M230</f>
        <v>0</v>
      </c>
    </row>
    <row r="218" spans="1:17" x14ac:dyDescent="0.3">
      <c r="A218" t="str">
        <f>TEXT(task4ForecastsPVandDemand_Run2!C231,"YYYY-MM-DD HH:MM:SS")</f>
        <v>2020-07-07 12:00:00</v>
      </c>
      <c r="B218">
        <f>-task4ForecastsPVandDemand_Run2!G231</f>
        <v>-0.82892150356487537</v>
      </c>
      <c r="C218">
        <f t="shared" si="6"/>
        <v>4</v>
      </c>
      <c r="D218">
        <v>1</v>
      </c>
      <c r="E218" s="83">
        <f t="shared" si="7"/>
        <v>44267.868055555555</v>
      </c>
      <c r="F218">
        <f>task4ForecastsPVandDemand_Run2!B231</f>
        <v>5</v>
      </c>
      <c r="G218">
        <f>task4ForecastsPVandDemand_Run2!A231</f>
        <v>25</v>
      </c>
      <c r="H218">
        <f>task4ForecastsPVandDemand_Run2!D231</f>
        <v>2.0673103168304725</v>
      </c>
      <c r="I218">
        <f>task4ForecastsPVandDemand_Run2!E231</f>
        <v>2.8962318203953479</v>
      </c>
      <c r="J218">
        <f>task4ForecastsPVandDemand_Run2!F231</f>
        <v>2.4380044222496333</v>
      </c>
      <c r="K218">
        <f>task4ForecastsPVandDemand_Run2!G231</f>
        <v>0.82892150356487537</v>
      </c>
      <c r="L218">
        <f>task4ForecastsPVandDemand_Run2!H231</f>
        <v>3.8649601502121209</v>
      </c>
      <c r="M218">
        <f>task4ForecastsPVandDemand_Run2!I231</f>
        <v>0</v>
      </c>
      <c r="N218">
        <f>task4ForecastsPVandDemand_Run2!J231</f>
        <v>-0.82892150356487537</v>
      </c>
      <c r="O218">
        <f>task4ForecastsPVandDemand_Run2!K231</f>
        <v>0</v>
      </c>
      <c r="P218">
        <f>task4ForecastsPVandDemand_Run2!L231</f>
        <v>-0.82892150356487537</v>
      </c>
      <c r="Q218">
        <f>task4ForecastsPVandDemand_Run2!M231</f>
        <v>0</v>
      </c>
    </row>
    <row r="219" spans="1:17" x14ac:dyDescent="0.3">
      <c r="A219" t="str">
        <f>TEXT(task4ForecastsPVandDemand_Run2!C232,"YYYY-MM-DD HH:MM:SS")</f>
        <v>2020-07-07 12:30:00</v>
      </c>
      <c r="B219">
        <f>-task4ForecastsPVandDemand_Run2!G232</f>
        <v>-0.82895263661380825</v>
      </c>
      <c r="C219">
        <f t="shared" si="6"/>
        <v>4</v>
      </c>
      <c r="D219">
        <v>1</v>
      </c>
      <c r="E219" s="83">
        <f t="shared" si="7"/>
        <v>44267.868055555555</v>
      </c>
      <c r="F219">
        <f>task4ForecastsPVandDemand_Run2!B232</f>
        <v>5</v>
      </c>
      <c r="G219">
        <f>task4ForecastsPVandDemand_Run2!A232</f>
        <v>26</v>
      </c>
      <c r="H219">
        <f>task4ForecastsPVandDemand_Run2!D232</f>
        <v>2.0014061585445901</v>
      </c>
      <c r="I219">
        <f>task4ForecastsPVandDemand_Run2!E232</f>
        <v>2.8303587951583982</v>
      </c>
      <c r="J219">
        <f>task4ForecastsPVandDemand_Run2!F232</f>
        <v>2.4380959900406123</v>
      </c>
      <c r="K219">
        <f>task4ForecastsPVandDemand_Run2!G232</f>
        <v>0.82895263661380825</v>
      </c>
      <c r="L219">
        <f>task4ForecastsPVandDemand_Run2!H232</f>
        <v>4.2794364685190249</v>
      </c>
      <c r="M219">
        <f>task4ForecastsPVandDemand_Run2!I232</f>
        <v>0</v>
      </c>
      <c r="N219">
        <f>task4ForecastsPVandDemand_Run2!J232</f>
        <v>-0.82895263661380825</v>
      </c>
      <c r="O219">
        <f>task4ForecastsPVandDemand_Run2!K232</f>
        <v>0</v>
      </c>
      <c r="P219">
        <f>task4ForecastsPVandDemand_Run2!L232</f>
        <v>-0.82895263661380825</v>
      </c>
      <c r="Q219">
        <f>task4ForecastsPVandDemand_Run2!M232</f>
        <v>0</v>
      </c>
    </row>
    <row r="220" spans="1:17" x14ac:dyDescent="0.3">
      <c r="A220" t="str">
        <f>TEXT(task4ForecastsPVandDemand_Run2!C233,"YYYY-MM-DD HH:MM:SS")</f>
        <v>2020-07-07 13:00:00</v>
      </c>
      <c r="B220">
        <f>-task4ForecastsPVandDemand_Run2!G233</f>
        <v>-0.72816828140282708</v>
      </c>
      <c r="C220">
        <f t="shared" si="6"/>
        <v>4</v>
      </c>
      <c r="D220">
        <v>1</v>
      </c>
      <c r="E220" s="83">
        <f t="shared" si="7"/>
        <v>44267.868055555555</v>
      </c>
      <c r="F220">
        <f>task4ForecastsPVandDemand_Run2!B233</f>
        <v>5</v>
      </c>
      <c r="G220">
        <f>task4ForecastsPVandDemand_Run2!A233</f>
        <v>27</v>
      </c>
      <c r="H220">
        <f>task4ForecastsPVandDemand_Run2!D233</f>
        <v>1.9499837455900244</v>
      </c>
      <c r="I220">
        <f>task4ForecastsPVandDemand_Run2!E233</f>
        <v>2.6781520269928514</v>
      </c>
      <c r="J220">
        <f>task4ForecastsPVandDemand_Run2!F233</f>
        <v>2.1416714158906678</v>
      </c>
      <c r="K220">
        <f>task4ForecastsPVandDemand_Run2!G233</f>
        <v>0.72816828140282708</v>
      </c>
      <c r="L220">
        <f>task4ForecastsPVandDemand_Run2!H233</f>
        <v>4.6435206092204382</v>
      </c>
      <c r="M220">
        <f>task4ForecastsPVandDemand_Run2!I233</f>
        <v>0</v>
      </c>
      <c r="N220">
        <f>task4ForecastsPVandDemand_Run2!J233</f>
        <v>-0.72816828140282708</v>
      </c>
      <c r="O220">
        <f>task4ForecastsPVandDemand_Run2!K233</f>
        <v>0</v>
      </c>
      <c r="P220">
        <f>task4ForecastsPVandDemand_Run2!L233</f>
        <v>-0.72816828140282708</v>
      </c>
      <c r="Q220">
        <f>task4ForecastsPVandDemand_Run2!M233</f>
        <v>0</v>
      </c>
    </row>
    <row r="221" spans="1:17" x14ac:dyDescent="0.3">
      <c r="A221" t="str">
        <f>TEXT(task4ForecastsPVandDemand_Run2!C234,"YYYY-MM-DD HH:MM:SS")</f>
        <v>2020-07-07 13:30:00</v>
      </c>
      <c r="B221">
        <f>-task4ForecastsPVandDemand_Run2!G234</f>
        <v>-0.72819941445175995</v>
      </c>
      <c r="C221">
        <f t="shared" si="6"/>
        <v>4</v>
      </c>
      <c r="D221">
        <v>1</v>
      </c>
      <c r="E221" s="83">
        <f t="shared" si="7"/>
        <v>44267.868055555555</v>
      </c>
      <c r="F221">
        <f>task4ForecastsPVandDemand_Run2!B234</f>
        <v>5</v>
      </c>
      <c r="G221">
        <f>task4ForecastsPVandDemand_Run2!A234</f>
        <v>28</v>
      </c>
      <c r="H221">
        <f>task4ForecastsPVandDemand_Run2!D234</f>
        <v>1.9290450351046637</v>
      </c>
      <c r="I221">
        <f>task4ForecastsPVandDemand_Run2!E234</f>
        <v>2.6572444495564236</v>
      </c>
      <c r="J221">
        <f>task4ForecastsPVandDemand_Run2!F234</f>
        <v>2.1417629836816467</v>
      </c>
      <c r="K221">
        <f>task4ForecastsPVandDemand_Run2!G234</f>
        <v>0.72819941445175995</v>
      </c>
      <c r="L221">
        <f>task4ForecastsPVandDemand_Run2!H234</f>
        <v>5.0076203164463182</v>
      </c>
      <c r="M221">
        <f>task4ForecastsPVandDemand_Run2!I234</f>
        <v>0</v>
      </c>
      <c r="N221">
        <f>task4ForecastsPVandDemand_Run2!J234</f>
        <v>-0.72819941445175995</v>
      </c>
      <c r="O221">
        <f>task4ForecastsPVandDemand_Run2!K234</f>
        <v>0</v>
      </c>
      <c r="P221">
        <f>task4ForecastsPVandDemand_Run2!L234</f>
        <v>-0.72819941445175995</v>
      </c>
      <c r="Q221">
        <f>task4ForecastsPVandDemand_Run2!M234</f>
        <v>0</v>
      </c>
    </row>
    <row r="222" spans="1:17" x14ac:dyDescent="0.3">
      <c r="A222" t="str">
        <f>TEXT(task4ForecastsPVandDemand_Run2!C235,"YYYY-MM-DD HH:MM:SS")</f>
        <v>2020-07-07 14:00:00</v>
      </c>
      <c r="B222">
        <f>-task4ForecastsPVandDemand_Run2!G235</f>
        <v>-0.67151396564703503</v>
      </c>
      <c r="C222">
        <f t="shared" si="6"/>
        <v>4</v>
      </c>
      <c r="D222">
        <v>1</v>
      </c>
      <c r="E222" s="83">
        <f t="shared" si="7"/>
        <v>44267.868055555555</v>
      </c>
      <c r="F222">
        <f>task4ForecastsPVandDemand_Run2!B235</f>
        <v>5</v>
      </c>
      <c r="G222">
        <f>task4ForecastsPVandDemand_Run2!A235</f>
        <v>29</v>
      </c>
      <c r="H222">
        <f>task4ForecastsPVandDemand_Run2!D235</f>
        <v>1.9856673192380572</v>
      </c>
      <c r="I222">
        <f>task4ForecastsPVandDemand_Run2!E235</f>
        <v>2.657181284885092</v>
      </c>
      <c r="J222">
        <f>task4ForecastsPVandDemand_Run2!F235</f>
        <v>1.9750410754324559</v>
      </c>
      <c r="K222">
        <f>task4ForecastsPVandDemand_Run2!G235</f>
        <v>0.67151396564703503</v>
      </c>
      <c r="L222">
        <f>task4ForecastsPVandDemand_Run2!H235</f>
        <v>5.3433772992698358</v>
      </c>
      <c r="M222">
        <f>task4ForecastsPVandDemand_Run2!I235</f>
        <v>0</v>
      </c>
      <c r="N222">
        <f>task4ForecastsPVandDemand_Run2!J235</f>
        <v>-0.67151396564703503</v>
      </c>
      <c r="O222">
        <f>task4ForecastsPVandDemand_Run2!K235</f>
        <v>0</v>
      </c>
      <c r="P222">
        <f>task4ForecastsPVandDemand_Run2!L235</f>
        <v>-0.67151396564703503</v>
      </c>
      <c r="Q222">
        <f>task4ForecastsPVandDemand_Run2!M235</f>
        <v>0</v>
      </c>
    </row>
    <row r="223" spans="1:17" x14ac:dyDescent="0.3">
      <c r="A223" t="str">
        <f>TEXT(task4ForecastsPVandDemand_Run2!C236,"YYYY-MM-DD HH:MM:SS")</f>
        <v>2020-07-07 14:30:00</v>
      </c>
      <c r="B223">
        <f>-task4ForecastsPVandDemand_Run2!G236</f>
        <v>-0.70138489482010569</v>
      </c>
      <c r="C223">
        <f t="shared" si="6"/>
        <v>4</v>
      </c>
      <c r="D223">
        <v>1</v>
      </c>
      <c r="E223" s="83">
        <f t="shared" si="7"/>
        <v>44267.868055555555</v>
      </c>
      <c r="F223">
        <f>task4ForecastsPVandDemand_Run2!B236</f>
        <v>5</v>
      </c>
      <c r="G223">
        <f>task4ForecastsPVandDemand_Run2!A236</f>
        <v>30</v>
      </c>
      <c r="H223">
        <f>task4ForecastsPVandDemand_Run2!D236</f>
        <v>2.0995560202817862</v>
      </c>
      <c r="I223">
        <f>task4ForecastsPVandDemand_Run2!E236</f>
        <v>2.8009409151018918</v>
      </c>
      <c r="J223">
        <f>task4ForecastsPVandDemand_Run2!F236</f>
        <v>2.062896749470899</v>
      </c>
      <c r="K223">
        <f>task4ForecastsPVandDemand_Run2!G236</f>
        <v>0.70138489482010569</v>
      </c>
      <c r="L223">
        <f>task4ForecastsPVandDemand_Run2!H236</f>
        <v>5.6940697466798884</v>
      </c>
      <c r="M223">
        <f>task4ForecastsPVandDemand_Run2!I236</f>
        <v>0</v>
      </c>
      <c r="N223">
        <f>task4ForecastsPVandDemand_Run2!J236</f>
        <v>-0.70138489482010569</v>
      </c>
      <c r="O223">
        <f>task4ForecastsPVandDemand_Run2!K236</f>
        <v>0</v>
      </c>
      <c r="P223">
        <f>task4ForecastsPVandDemand_Run2!L236</f>
        <v>-0.70138489482010569</v>
      </c>
      <c r="Q223">
        <f>task4ForecastsPVandDemand_Run2!M236</f>
        <v>0</v>
      </c>
    </row>
    <row r="224" spans="1:17" x14ac:dyDescent="0.3">
      <c r="A224" t="str">
        <f>TEXT(task4ForecastsPVandDemand_Run2!C237,"YYYY-MM-DD HH:MM:SS")</f>
        <v>2020-07-07 15:00:00</v>
      </c>
      <c r="B224">
        <f>-task4ForecastsPVandDemand_Run2!G237</f>
        <v>-0.61186050664022318</v>
      </c>
      <c r="C224">
        <f t="shared" si="6"/>
        <v>4</v>
      </c>
      <c r="D224">
        <v>1</v>
      </c>
      <c r="E224" s="83">
        <f t="shared" si="7"/>
        <v>44267.868055555555</v>
      </c>
      <c r="F224">
        <f>task4ForecastsPVandDemand_Run2!B237</f>
        <v>5</v>
      </c>
      <c r="G224">
        <f>task4ForecastsPVandDemand_Run2!A237</f>
        <v>31</v>
      </c>
      <c r="H224">
        <f>task4ForecastsPVandDemand_Run2!D237</f>
        <v>2.2934218257866368</v>
      </c>
      <c r="I224">
        <f>task4ForecastsPVandDemand_Run2!E237</f>
        <v>2.90528233242686</v>
      </c>
      <c r="J224">
        <f>task4ForecastsPVandDemand_Run2!F237</f>
        <v>2.3031627273556143</v>
      </c>
      <c r="K224">
        <f>task4ForecastsPVandDemand_Run2!G237</f>
        <v>0.61186050664022318</v>
      </c>
      <c r="L224">
        <f>task4ForecastsPVandDemand_Run2!H237</f>
        <v>6</v>
      </c>
      <c r="M224">
        <f>task4ForecastsPVandDemand_Run2!I237</f>
        <v>0</v>
      </c>
      <c r="N224">
        <f>task4ForecastsPVandDemand_Run2!J237</f>
        <v>-0.61186050664022318</v>
      </c>
      <c r="O224">
        <f>task4ForecastsPVandDemand_Run2!K237</f>
        <v>0</v>
      </c>
      <c r="P224">
        <f>task4ForecastsPVandDemand_Run2!L237</f>
        <v>-0.61186050664022318</v>
      </c>
      <c r="Q224">
        <f>task4ForecastsPVandDemand_Run2!M237</f>
        <v>0</v>
      </c>
    </row>
    <row r="225" spans="1:17" x14ac:dyDescent="0.3">
      <c r="A225" t="str">
        <f>TEXT(task4ForecastsPVandDemand_Run2!C238,"YYYY-MM-DD HH:MM:SS")</f>
        <v>2020-07-07 15:30:00</v>
      </c>
      <c r="B225">
        <f>-task4ForecastsPVandDemand_Run2!G238</f>
        <v>0.75058205568496028</v>
      </c>
      <c r="C225">
        <f t="shared" si="6"/>
        <v>4</v>
      </c>
      <c r="D225">
        <v>1</v>
      </c>
      <c r="E225" s="83">
        <f t="shared" si="7"/>
        <v>44267.868055555555</v>
      </c>
      <c r="F225">
        <f>task4ForecastsPVandDemand_Run2!B238</f>
        <v>5</v>
      </c>
      <c r="G225">
        <f>task4ForecastsPVandDemand_Run2!A238</f>
        <v>32</v>
      </c>
      <c r="H225">
        <f>task4ForecastsPVandDemand_Run2!D238</f>
        <v>2.5072470400603279</v>
      </c>
      <c r="I225">
        <f>task4ForecastsPVandDemand_Run2!E238</f>
        <v>1.7566649843753677</v>
      </c>
      <c r="J225">
        <f>task4ForecastsPVandDemand_Run2!F238</f>
        <v>2.3162297976114798</v>
      </c>
      <c r="K225">
        <f>task4ForecastsPVandDemand_Run2!G238</f>
        <v>-0.75058205568496028</v>
      </c>
      <c r="L225">
        <f>task4ForecastsPVandDemand_Run2!H238</f>
        <v>5.6247089721575199</v>
      </c>
      <c r="M225">
        <f>task4ForecastsPVandDemand_Run2!I238</f>
        <v>0.75058205568496028</v>
      </c>
      <c r="N225">
        <f>task4ForecastsPVandDemand_Run2!J238</f>
        <v>0</v>
      </c>
      <c r="O225">
        <f>task4ForecastsPVandDemand_Run2!K238</f>
        <v>0</v>
      </c>
      <c r="P225">
        <f>task4ForecastsPVandDemand_Run2!L238</f>
        <v>0</v>
      </c>
      <c r="Q225">
        <f>task4ForecastsPVandDemand_Run2!M238</f>
        <v>0</v>
      </c>
    </row>
    <row r="226" spans="1:17" x14ac:dyDescent="0.3">
      <c r="A226" t="str">
        <f>TEXT(task4ForecastsPVandDemand_Run2!C239,"YYYY-MM-DD HH:MM:SS")</f>
        <v>2020-07-07 16:00:00</v>
      </c>
      <c r="B226">
        <f>-task4ForecastsPVandDemand_Run2!G239</f>
        <v>0.97197826075187566</v>
      </c>
      <c r="C226">
        <f t="shared" si="6"/>
        <v>4</v>
      </c>
      <c r="D226">
        <v>1</v>
      </c>
      <c r="E226" s="83">
        <f t="shared" si="7"/>
        <v>44267.868055555555</v>
      </c>
      <c r="F226">
        <f>task4ForecastsPVandDemand_Run2!B239</f>
        <v>5</v>
      </c>
      <c r="G226">
        <f>task4ForecastsPVandDemand_Run2!A239</f>
        <v>33</v>
      </c>
      <c r="H226">
        <f>task4ForecastsPVandDemand_Run2!D239</f>
        <v>2.716111384463078</v>
      </c>
      <c r="I226">
        <f>task4ForecastsPVandDemand_Run2!E239</f>
        <v>1.7441331237112023</v>
      </c>
      <c r="J226">
        <f>task4ForecastsPVandDemand_Run2!F239</f>
        <v>1.6965980320932532</v>
      </c>
      <c r="K226">
        <f>task4ForecastsPVandDemand_Run2!G239</f>
        <v>-0.97197826075187566</v>
      </c>
      <c r="L226">
        <f>task4ForecastsPVandDemand_Run2!H239</f>
        <v>5.1387198417815823</v>
      </c>
      <c r="M226">
        <f>task4ForecastsPVandDemand_Run2!I239</f>
        <v>0.97197826075187566</v>
      </c>
      <c r="N226">
        <f>task4ForecastsPVandDemand_Run2!J239</f>
        <v>0</v>
      </c>
      <c r="O226">
        <f>task4ForecastsPVandDemand_Run2!K239</f>
        <v>0</v>
      </c>
      <c r="P226">
        <f>task4ForecastsPVandDemand_Run2!L239</f>
        <v>0</v>
      </c>
      <c r="Q226">
        <f>task4ForecastsPVandDemand_Run2!M239</f>
        <v>0</v>
      </c>
    </row>
    <row r="227" spans="1:17" x14ac:dyDescent="0.3">
      <c r="A227" t="str">
        <f>TEXT(task4ForecastsPVandDemand_Run2!C240,"YYYY-MM-DD HH:MM:SS")</f>
        <v>2020-07-07 16:30:00</v>
      </c>
      <c r="B227">
        <f>-task4ForecastsPVandDemand_Run2!G240</f>
        <v>1.106444255985497</v>
      </c>
      <c r="C227">
        <f t="shared" si="6"/>
        <v>4</v>
      </c>
      <c r="D227">
        <v>1</v>
      </c>
      <c r="E227" s="83">
        <f t="shared" si="7"/>
        <v>44267.868055555555</v>
      </c>
      <c r="F227">
        <f>task4ForecastsPVandDemand_Run2!B240</f>
        <v>5</v>
      </c>
      <c r="G227">
        <f>task4ForecastsPVandDemand_Run2!A240</f>
        <v>34</v>
      </c>
      <c r="H227">
        <f>task4ForecastsPVandDemand_Run2!D240</f>
        <v>2.8429660969476265</v>
      </c>
      <c r="I227">
        <f>task4ForecastsPVandDemand_Run2!E240</f>
        <v>1.7365218409621295</v>
      </c>
      <c r="J227">
        <f>task4ForecastsPVandDemand_Run2!F240</f>
        <v>1.5965623328565224</v>
      </c>
      <c r="K227">
        <f>task4ForecastsPVandDemand_Run2!G240</f>
        <v>-1.106444255985497</v>
      </c>
      <c r="L227">
        <f>task4ForecastsPVandDemand_Run2!H240</f>
        <v>4.5854977137888335</v>
      </c>
      <c r="M227">
        <f>task4ForecastsPVandDemand_Run2!I240</f>
        <v>1.106444255985497</v>
      </c>
      <c r="N227">
        <f>task4ForecastsPVandDemand_Run2!J240</f>
        <v>0</v>
      </c>
      <c r="O227">
        <f>task4ForecastsPVandDemand_Run2!K240</f>
        <v>0</v>
      </c>
      <c r="P227">
        <f>task4ForecastsPVandDemand_Run2!L240</f>
        <v>0</v>
      </c>
      <c r="Q227">
        <f>task4ForecastsPVandDemand_Run2!M240</f>
        <v>0</v>
      </c>
    </row>
    <row r="228" spans="1:17" x14ac:dyDescent="0.3">
      <c r="A228" t="str">
        <f>TEXT(task4ForecastsPVandDemand_Run2!C241,"YYYY-MM-DD HH:MM:SS")</f>
        <v>2020-07-07 17:00:00</v>
      </c>
      <c r="B228">
        <f>-task4ForecastsPVandDemand_Run2!G241</f>
        <v>1.293783846655074</v>
      </c>
      <c r="C228">
        <f t="shared" si="6"/>
        <v>4</v>
      </c>
      <c r="D228">
        <v>1</v>
      </c>
      <c r="E228" s="83">
        <f t="shared" si="7"/>
        <v>44267.868055555555</v>
      </c>
      <c r="F228">
        <f>task4ForecastsPVandDemand_Run2!B241</f>
        <v>5</v>
      </c>
      <c r="G228">
        <f>task4ForecastsPVandDemand_Run2!A241</f>
        <v>35</v>
      </c>
      <c r="H228">
        <f>task4ForecastsPVandDemand_Run2!D241</f>
        <v>3.0197015598434538</v>
      </c>
      <c r="I228">
        <f>task4ForecastsPVandDemand_Run2!E241</f>
        <v>1.7259177131883798</v>
      </c>
      <c r="J228">
        <f>task4ForecastsPVandDemand_Run2!F241</f>
        <v>1.1499045191258741</v>
      </c>
      <c r="K228">
        <f>task4ForecastsPVandDemand_Run2!G241</f>
        <v>-1.293783846655074</v>
      </c>
      <c r="L228">
        <f>task4ForecastsPVandDemand_Run2!H241</f>
        <v>3.9386057904612963</v>
      </c>
      <c r="M228">
        <f>task4ForecastsPVandDemand_Run2!I241</f>
        <v>1.293783846655074</v>
      </c>
      <c r="N228">
        <f>task4ForecastsPVandDemand_Run2!J241</f>
        <v>0</v>
      </c>
      <c r="O228">
        <f>task4ForecastsPVandDemand_Run2!K241</f>
        <v>0</v>
      </c>
      <c r="P228">
        <f>task4ForecastsPVandDemand_Run2!L241</f>
        <v>0</v>
      </c>
      <c r="Q228">
        <f>task4ForecastsPVandDemand_Run2!M241</f>
        <v>0</v>
      </c>
    </row>
    <row r="229" spans="1:17" x14ac:dyDescent="0.3">
      <c r="A229" t="str">
        <f>TEXT(task4ForecastsPVandDemand_Run2!C242,"YYYY-MM-DD HH:MM:SS")</f>
        <v>2020-07-07 17:30:00</v>
      </c>
      <c r="B229">
        <f>-task4ForecastsPVandDemand_Run2!G242</f>
        <v>1.282252183835852</v>
      </c>
      <c r="C229">
        <f t="shared" si="6"/>
        <v>4</v>
      </c>
      <c r="D229">
        <v>1</v>
      </c>
      <c r="E229" s="83">
        <f t="shared" si="7"/>
        <v>44267.868055555555</v>
      </c>
      <c r="F229">
        <f>task4ForecastsPVandDemand_Run2!B242</f>
        <v>5</v>
      </c>
      <c r="G229">
        <f>task4ForecastsPVandDemand_Run2!A242</f>
        <v>36</v>
      </c>
      <c r="H229">
        <f>task4ForecastsPVandDemand_Run2!D242</f>
        <v>3.0088226326555088</v>
      </c>
      <c r="I229">
        <f>task4ForecastsPVandDemand_Run2!E242</f>
        <v>1.7265704488196567</v>
      </c>
      <c r="J229">
        <f>task4ForecastsPVandDemand_Run2!F242</f>
        <v>0.97026887818857155</v>
      </c>
      <c r="K229">
        <f>task4ForecastsPVandDemand_Run2!G242</f>
        <v>-1.282252183835852</v>
      </c>
      <c r="L229">
        <f>task4ForecastsPVandDemand_Run2!H242</f>
        <v>3.2974796985433703</v>
      </c>
      <c r="M229">
        <f>task4ForecastsPVandDemand_Run2!I242</f>
        <v>1.282252183835852</v>
      </c>
      <c r="N229">
        <f>task4ForecastsPVandDemand_Run2!J242</f>
        <v>0</v>
      </c>
      <c r="O229">
        <f>task4ForecastsPVandDemand_Run2!K242</f>
        <v>0</v>
      </c>
      <c r="P229">
        <f>task4ForecastsPVandDemand_Run2!L242</f>
        <v>0</v>
      </c>
      <c r="Q229">
        <f>task4ForecastsPVandDemand_Run2!M242</f>
        <v>0</v>
      </c>
    </row>
    <row r="230" spans="1:17" x14ac:dyDescent="0.3">
      <c r="A230" t="str">
        <f>TEXT(task4ForecastsPVandDemand_Run2!C243,"YYYY-MM-DD HH:MM:SS")</f>
        <v>2020-07-07 18:00:00</v>
      </c>
      <c r="B230">
        <f>-task4ForecastsPVandDemand_Run2!G243</f>
        <v>1.2705642390115557</v>
      </c>
      <c r="C230">
        <f t="shared" si="6"/>
        <v>4</v>
      </c>
      <c r="D230">
        <v>1</v>
      </c>
      <c r="E230" s="83">
        <f t="shared" si="7"/>
        <v>44267.868055555555</v>
      </c>
      <c r="F230">
        <f>task4ForecastsPVandDemand_Run2!B243</f>
        <v>5</v>
      </c>
      <c r="G230">
        <f>task4ForecastsPVandDemand_Run2!A243</f>
        <v>37</v>
      </c>
      <c r="H230">
        <f>task4ForecastsPVandDemand_Run2!D243</f>
        <v>2.9977962696137195</v>
      </c>
      <c r="I230">
        <f>task4ForecastsPVandDemand_Run2!E243</f>
        <v>1.7272320306021638</v>
      </c>
      <c r="J230">
        <f>task4ForecastsPVandDemand_Run2!F243</f>
        <v>0.52977684230371713</v>
      </c>
      <c r="K230">
        <f>task4ForecastsPVandDemand_Run2!G243</f>
        <v>-1.2705642390115557</v>
      </c>
      <c r="L230">
        <f>task4ForecastsPVandDemand_Run2!H243</f>
        <v>2.6621975790375925</v>
      </c>
      <c r="M230">
        <f>task4ForecastsPVandDemand_Run2!I243</f>
        <v>1.2705642390115557</v>
      </c>
      <c r="N230">
        <f>task4ForecastsPVandDemand_Run2!J243</f>
        <v>0</v>
      </c>
      <c r="O230">
        <f>task4ForecastsPVandDemand_Run2!K243</f>
        <v>0</v>
      </c>
      <c r="P230">
        <f>task4ForecastsPVandDemand_Run2!L243</f>
        <v>0</v>
      </c>
      <c r="Q230">
        <f>task4ForecastsPVandDemand_Run2!M243</f>
        <v>0</v>
      </c>
    </row>
    <row r="231" spans="1:17" x14ac:dyDescent="0.3">
      <c r="A231" t="str">
        <f>TEXT(task4ForecastsPVandDemand_Run2!C244,"YYYY-MM-DD HH:MM:SS")</f>
        <v>2020-07-07 18:30:00</v>
      </c>
      <c r="B231">
        <f>-task4ForecastsPVandDemand_Run2!G244</f>
        <v>1.2126303535346477</v>
      </c>
      <c r="C231">
        <f t="shared" si="6"/>
        <v>4</v>
      </c>
      <c r="D231">
        <v>1</v>
      </c>
      <c r="E231" s="83">
        <f t="shared" si="7"/>
        <v>44267.868055555555</v>
      </c>
      <c r="F231">
        <f>task4ForecastsPVandDemand_Run2!B244</f>
        <v>5</v>
      </c>
      <c r="G231">
        <f>task4ForecastsPVandDemand_Run2!A244</f>
        <v>38</v>
      </c>
      <c r="H231">
        <f>task4ForecastsPVandDemand_Run2!D244</f>
        <v>2.9431416606732403</v>
      </c>
      <c r="I231">
        <f>task4ForecastsPVandDemand_Run2!E244</f>
        <v>1.7305113071385927</v>
      </c>
      <c r="J231">
        <f>task4ForecastsPVandDemand_Run2!F244</f>
        <v>0.38653894059838473</v>
      </c>
      <c r="K231">
        <f>task4ForecastsPVandDemand_Run2!G244</f>
        <v>-1.2126303535346477</v>
      </c>
      <c r="L231">
        <f>task4ForecastsPVandDemand_Run2!H244</f>
        <v>2.0558824022702686</v>
      </c>
      <c r="M231">
        <f>task4ForecastsPVandDemand_Run2!I244</f>
        <v>1.2126303535346477</v>
      </c>
      <c r="N231">
        <f>task4ForecastsPVandDemand_Run2!J244</f>
        <v>0</v>
      </c>
      <c r="O231">
        <f>task4ForecastsPVandDemand_Run2!K244</f>
        <v>0</v>
      </c>
      <c r="P231">
        <f>task4ForecastsPVandDemand_Run2!L244</f>
        <v>0</v>
      </c>
      <c r="Q231">
        <f>task4ForecastsPVandDemand_Run2!M244</f>
        <v>0</v>
      </c>
    </row>
    <row r="232" spans="1:17" x14ac:dyDescent="0.3">
      <c r="A232" t="str">
        <f>TEXT(task4ForecastsPVandDemand_Run2!C245,"YYYY-MM-DD HH:MM:SS")</f>
        <v>2020-07-07 19:00:00</v>
      </c>
      <c r="B232">
        <f>-task4ForecastsPVandDemand_Run2!G245</f>
        <v>1.1279582000779116</v>
      </c>
      <c r="C232">
        <f t="shared" si="6"/>
        <v>4</v>
      </c>
      <c r="D232">
        <v>1</v>
      </c>
      <c r="E232" s="83">
        <f t="shared" si="7"/>
        <v>44267.868055555555</v>
      </c>
      <c r="F232">
        <f>task4ForecastsPVandDemand_Run2!B245</f>
        <v>5</v>
      </c>
      <c r="G232">
        <f>task4ForecastsPVandDemand_Run2!A245</f>
        <v>39</v>
      </c>
      <c r="H232">
        <f>task4ForecastsPVandDemand_Run2!D245</f>
        <v>2.8632622706197157</v>
      </c>
      <c r="I232">
        <f>task4ForecastsPVandDemand_Run2!E245</f>
        <v>1.7353040705418041</v>
      </c>
      <c r="J232">
        <f>task4ForecastsPVandDemand_Run2!F245</f>
        <v>7.2948161009838419E-2</v>
      </c>
      <c r="K232">
        <f>task4ForecastsPVandDemand_Run2!G245</f>
        <v>-1.1279582000779116</v>
      </c>
      <c r="L232">
        <f>task4ForecastsPVandDemand_Run2!H245</f>
        <v>1.4919033022313128</v>
      </c>
      <c r="M232">
        <f>task4ForecastsPVandDemand_Run2!I245</f>
        <v>1.1279582000779116</v>
      </c>
      <c r="N232">
        <f>task4ForecastsPVandDemand_Run2!J245</f>
        <v>0</v>
      </c>
      <c r="O232">
        <f>task4ForecastsPVandDemand_Run2!K245</f>
        <v>0</v>
      </c>
      <c r="P232">
        <f>task4ForecastsPVandDemand_Run2!L245</f>
        <v>0</v>
      </c>
      <c r="Q232">
        <f>task4ForecastsPVandDemand_Run2!M245</f>
        <v>0</v>
      </c>
    </row>
    <row r="233" spans="1:17" x14ac:dyDescent="0.3">
      <c r="A233" t="str">
        <f>TEXT(task4ForecastsPVandDemand_Run2!C246,"YYYY-MM-DD HH:MM:SS")</f>
        <v>2020-07-07 19:30:00</v>
      </c>
      <c r="B233">
        <f>-task4ForecastsPVandDemand_Run2!G246</f>
        <v>1.0637975830112181</v>
      </c>
      <c r="C233">
        <f t="shared" si="6"/>
        <v>4</v>
      </c>
      <c r="D233">
        <v>1</v>
      </c>
      <c r="E233" s="83">
        <f t="shared" si="7"/>
        <v>44267.868055555555</v>
      </c>
      <c r="F233">
        <f>task4ForecastsPVandDemand_Run2!B246</f>
        <v>5</v>
      </c>
      <c r="G233">
        <f>task4ForecastsPVandDemand_Run2!A246</f>
        <v>40</v>
      </c>
      <c r="H233">
        <f>task4ForecastsPVandDemand_Run2!D246</f>
        <v>2.8027333865945332</v>
      </c>
      <c r="I233">
        <f>task4ForecastsPVandDemand_Run2!E246</f>
        <v>1.7389358035833151</v>
      </c>
      <c r="J233">
        <f>task4ForecastsPVandDemand_Run2!F246</f>
        <v>6.7776564361425068E-2</v>
      </c>
      <c r="K233">
        <f>task4ForecastsPVandDemand_Run2!G246</f>
        <v>-1.0637975830112181</v>
      </c>
      <c r="L233">
        <f>task4ForecastsPVandDemand_Run2!H246</f>
        <v>0.96000451072570381</v>
      </c>
      <c r="M233">
        <f>task4ForecastsPVandDemand_Run2!I246</f>
        <v>1.0637975830112181</v>
      </c>
      <c r="N233">
        <f>task4ForecastsPVandDemand_Run2!J246</f>
        <v>0</v>
      </c>
      <c r="O233">
        <f>task4ForecastsPVandDemand_Run2!K246</f>
        <v>0</v>
      </c>
      <c r="P233">
        <f>task4ForecastsPVandDemand_Run2!L246</f>
        <v>0</v>
      </c>
      <c r="Q233">
        <f>task4ForecastsPVandDemand_Run2!M246</f>
        <v>0</v>
      </c>
    </row>
    <row r="234" spans="1:17" x14ac:dyDescent="0.3">
      <c r="A234" t="str">
        <f>TEXT(task4ForecastsPVandDemand_Run2!C247,"YYYY-MM-DD HH:MM:SS")</f>
        <v>2020-07-07 20:00:00</v>
      </c>
      <c r="B234">
        <f>-task4ForecastsPVandDemand_Run2!G247</f>
        <v>1.0065863901327465</v>
      </c>
      <c r="C234">
        <f t="shared" si="6"/>
        <v>4</v>
      </c>
      <c r="D234">
        <v>1</v>
      </c>
      <c r="E234" s="83">
        <f t="shared" si="7"/>
        <v>44267.868055555555</v>
      </c>
      <c r="F234">
        <f>task4ForecastsPVandDemand_Run2!B247</f>
        <v>5</v>
      </c>
      <c r="G234">
        <f>task4ForecastsPVandDemand_Run2!A247</f>
        <v>41</v>
      </c>
      <c r="H234">
        <f>task4ForecastsPVandDemand_Run2!D247</f>
        <v>2.7487605631242769</v>
      </c>
      <c r="I234">
        <f>task4ForecastsPVandDemand_Run2!E247</f>
        <v>1.7421741729915303</v>
      </c>
      <c r="J234">
        <f>task4ForecastsPVandDemand_Run2!F247</f>
        <v>0</v>
      </c>
      <c r="K234">
        <f>task4ForecastsPVandDemand_Run2!G247</f>
        <v>-1.0065863901327465</v>
      </c>
      <c r="L234">
        <f>task4ForecastsPVandDemand_Run2!H247</f>
        <v>0.45671131565933054</v>
      </c>
      <c r="M234">
        <f>task4ForecastsPVandDemand_Run2!I247</f>
        <v>1.0065863901327465</v>
      </c>
      <c r="N234">
        <f>task4ForecastsPVandDemand_Run2!J247</f>
        <v>0</v>
      </c>
      <c r="O234">
        <f>task4ForecastsPVandDemand_Run2!K247</f>
        <v>0</v>
      </c>
      <c r="P234">
        <f>task4ForecastsPVandDemand_Run2!L247</f>
        <v>0</v>
      </c>
      <c r="Q234">
        <f>task4ForecastsPVandDemand_Run2!M247</f>
        <v>0</v>
      </c>
    </row>
    <row r="235" spans="1:17" x14ac:dyDescent="0.3">
      <c r="A235" t="str">
        <f>TEXT(task4ForecastsPVandDemand_Run2!C248,"YYYY-MM-DD HH:MM:SS")</f>
        <v>2020-07-07 20:30:00</v>
      </c>
      <c r="B235">
        <f>-task4ForecastsPVandDemand_Run2!G248</f>
        <v>0.91342263131865886</v>
      </c>
      <c r="C235">
        <f t="shared" si="6"/>
        <v>4</v>
      </c>
      <c r="D235">
        <v>1</v>
      </c>
      <c r="E235" s="83">
        <f t="shared" si="7"/>
        <v>44267.868055555555</v>
      </c>
      <c r="F235">
        <f>task4ForecastsPVandDemand_Run2!B248</f>
        <v>5</v>
      </c>
      <c r="G235">
        <f>task4ForecastsPVandDemand_Run2!A248</f>
        <v>42</v>
      </c>
      <c r="H235">
        <f>task4ForecastsPVandDemand_Run2!D248</f>
        <v>2.6608702246204206</v>
      </c>
      <c r="I235">
        <f>task4ForecastsPVandDemand_Run2!E248</f>
        <v>1.7474475933017617</v>
      </c>
      <c r="J235">
        <f>task4ForecastsPVandDemand_Run2!F248</f>
        <v>0</v>
      </c>
      <c r="K235">
        <f>task4ForecastsPVandDemand_Run2!G248</f>
        <v>-0.91342263131865886</v>
      </c>
      <c r="L235">
        <f>task4ForecastsPVandDemand_Run2!H248</f>
        <v>1.1102230246251565E-15</v>
      </c>
      <c r="M235">
        <f>task4ForecastsPVandDemand_Run2!I248</f>
        <v>0.91342263131865886</v>
      </c>
      <c r="N235">
        <f>task4ForecastsPVandDemand_Run2!J248</f>
        <v>0</v>
      </c>
      <c r="O235">
        <f>task4ForecastsPVandDemand_Run2!K248</f>
        <v>0</v>
      </c>
      <c r="P235">
        <f>task4ForecastsPVandDemand_Run2!L248</f>
        <v>0</v>
      </c>
      <c r="Q235">
        <f>task4ForecastsPVandDemand_Run2!M248</f>
        <v>0</v>
      </c>
    </row>
    <row r="236" spans="1:17" x14ac:dyDescent="0.3">
      <c r="A236" t="str">
        <f>TEXT(task4ForecastsPVandDemand_Run2!C249,"YYYY-MM-DD HH:MM:SS")</f>
        <v>2020-07-07 21:00:00</v>
      </c>
      <c r="B236">
        <f>-task4ForecastsPVandDemand_Run2!G249</f>
        <v>0</v>
      </c>
      <c r="C236">
        <f t="shared" si="6"/>
        <v>4</v>
      </c>
      <c r="D236">
        <v>1</v>
      </c>
      <c r="E236" s="83">
        <f t="shared" si="7"/>
        <v>44267.868055555555</v>
      </c>
      <c r="F236">
        <f>task4ForecastsPVandDemand_Run2!B249</f>
        <v>5</v>
      </c>
      <c r="G236">
        <f>task4ForecastsPVandDemand_Run2!A249</f>
        <v>43</v>
      </c>
      <c r="H236">
        <f>task4ForecastsPVandDemand_Run2!D249</f>
        <v>2.4596108973391217</v>
      </c>
      <c r="I236">
        <f>task4ForecastsPVandDemand_Run2!E249</f>
        <v>2.4596108973391217</v>
      </c>
      <c r="J236">
        <f>task4ForecastsPVandDemand_Run2!F249</f>
        <v>0</v>
      </c>
      <c r="K236">
        <f>task4ForecastsPVandDemand_Run2!G249</f>
        <v>0</v>
      </c>
      <c r="L236">
        <f>task4ForecastsPVandDemand_Run2!H249</f>
        <v>1.1102230246251565E-15</v>
      </c>
      <c r="M236">
        <f>task4ForecastsPVandDemand_Run2!I249</f>
        <v>0</v>
      </c>
      <c r="N236">
        <f>task4ForecastsPVandDemand_Run2!J249</f>
        <v>0</v>
      </c>
      <c r="O236">
        <f>task4ForecastsPVandDemand_Run2!K249</f>
        <v>0</v>
      </c>
      <c r="P236">
        <f>task4ForecastsPVandDemand_Run2!L249</f>
        <v>0</v>
      </c>
      <c r="Q236">
        <f>task4ForecastsPVandDemand_Run2!M249</f>
        <v>0</v>
      </c>
    </row>
    <row r="237" spans="1:17" x14ac:dyDescent="0.3">
      <c r="A237" t="str">
        <f>TEXT(task4ForecastsPVandDemand_Run2!C250,"YYYY-MM-DD HH:MM:SS")</f>
        <v>2020-07-07 21:30:00</v>
      </c>
      <c r="B237">
        <f>-task4ForecastsPVandDemand_Run2!G250</f>
        <v>0</v>
      </c>
      <c r="C237">
        <f t="shared" si="6"/>
        <v>4</v>
      </c>
      <c r="D237">
        <v>1</v>
      </c>
      <c r="E237" s="83">
        <f t="shared" si="7"/>
        <v>44267.868055555555</v>
      </c>
      <c r="F237">
        <f>task4ForecastsPVandDemand_Run2!B250</f>
        <v>5</v>
      </c>
      <c r="G237">
        <f>task4ForecastsPVandDemand_Run2!A250</f>
        <v>44</v>
      </c>
      <c r="H237">
        <f>task4ForecastsPVandDemand_Run2!D250</f>
        <v>2.2242768386940908</v>
      </c>
      <c r="I237">
        <f>task4ForecastsPVandDemand_Run2!E250</f>
        <v>2.2242768386940908</v>
      </c>
      <c r="J237">
        <f>task4ForecastsPVandDemand_Run2!F250</f>
        <v>0</v>
      </c>
      <c r="K237">
        <f>task4ForecastsPVandDemand_Run2!G250</f>
        <v>0</v>
      </c>
      <c r="L237">
        <f>task4ForecastsPVandDemand_Run2!H250</f>
        <v>1.1102230246251565E-15</v>
      </c>
      <c r="M237">
        <f>task4ForecastsPVandDemand_Run2!I250</f>
        <v>0</v>
      </c>
      <c r="N237">
        <f>task4ForecastsPVandDemand_Run2!J250</f>
        <v>0</v>
      </c>
      <c r="O237">
        <f>task4ForecastsPVandDemand_Run2!K250</f>
        <v>0</v>
      </c>
      <c r="P237">
        <f>task4ForecastsPVandDemand_Run2!L250</f>
        <v>0</v>
      </c>
      <c r="Q237">
        <f>task4ForecastsPVandDemand_Run2!M250</f>
        <v>0</v>
      </c>
    </row>
    <row r="238" spans="1:17" x14ac:dyDescent="0.3">
      <c r="A238" t="str">
        <f>TEXT(task4ForecastsPVandDemand_Run2!C251,"YYYY-MM-DD HH:MM:SS")</f>
        <v>2020-07-07 22:00:00</v>
      </c>
      <c r="B238">
        <f>-task4ForecastsPVandDemand_Run2!G251</f>
        <v>0</v>
      </c>
      <c r="C238">
        <f t="shared" si="6"/>
        <v>4</v>
      </c>
      <c r="D238">
        <v>1</v>
      </c>
      <c r="E238" s="83">
        <f t="shared" si="7"/>
        <v>44267.868055555555</v>
      </c>
      <c r="F238">
        <f>task4ForecastsPVandDemand_Run2!B251</f>
        <v>5</v>
      </c>
      <c r="G238">
        <f>task4ForecastsPVandDemand_Run2!A251</f>
        <v>45</v>
      </c>
      <c r="H238">
        <f>task4ForecastsPVandDemand_Run2!D251</f>
        <v>1.99068345375116</v>
      </c>
      <c r="I238">
        <f>task4ForecastsPVandDemand_Run2!E251</f>
        <v>1.99068345375116</v>
      </c>
      <c r="J238">
        <f>task4ForecastsPVandDemand_Run2!F251</f>
        <v>0</v>
      </c>
      <c r="K238">
        <f>task4ForecastsPVandDemand_Run2!G251</f>
        <v>0</v>
      </c>
      <c r="L238">
        <f>task4ForecastsPVandDemand_Run2!H251</f>
        <v>1.1102230246251565E-15</v>
      </c>
      <c r="M238">
        <f>task4ForecastsPVandDemand_Run2!I251</f>
        <v>0</v>
      </c>
      <c r="N238">
        <f>task4ForecastsPVandDemand_Run2!J251</f>
        <v>0</v>
      </c>
      <c r="O238">
        <f>task4ForecastsPVandDemand_Run2!K251</f>
        <v>0</v>
      </c>
      <c r="P238">
        <f>task4ForecastsPVandDemand_Run2!L251</f>
        <v>0</v>
      </c>
      <c r="Q238">
        <f>task4ForecastsPVandDemand_Run2!M251</f>
        <v>0</v>
      </c>
    </row>
    <row r="239" spans="1:17" x14ac:dyDescent="0.3">
      <c r="A239" t="str">
        <f>TEXT(task4ForecastsPVandDemand_Run2!C252,"YYYY-MM-DD HH:MM:SS")</f>
        <v>2020-07-07 22:30:00</v>
      </c>
      <c r="B239">
        <f>-task4ForecastsPVandDemand_Run2!G252</f>
        <v>0</v>
      </c>
      <c r="C239">
        <f t="shared" si="6"/>
        <v>4</v>
      </c>
      <c r="D239">
        <v>1</v>
      </c>
      <c r="E239" s="83">
        <f t="shared" si="7"/>
        <v>44267.868055555555</v>
      </c>
      <c r="F239">
        <f>task4ForecastsPVandDemand_Run2!B252</f>
        <v>5</v>
      </c>
      <c r="G239">
        <f>task4ForecastsPVandDemand_Run2!A252</f>
        <v>46</v>
      </c>
      <c r="H239">
        <f>task4ForecastsPVandDemand_Run2!D252</f>
        <v>1.7735057333080955</v>
      </c>
      <c r="I239">
        <f>task4ForecastsPVandDemand_Run2!E252</f>
        <v>1.7735057333080955</v>
      </c>
      <c r="J239">
        <f>task4ForecastsPVandDemand_Run2!F252</f>
        <v>0</v>
      </c>
      <c r="K239">
        <f>task4ForecastsPVandDemand_Run2!G252</f>
        <v>0</v>
      </c>
      <c r="L239">
        <f>task4ForecastsPVandDemand_Run2!H252</f>
        <v>1.1102230246251565E-15</v>
      </c>
      <c r="M239">
        <f>task4ForecastsPVandDemand_Run2!I252</f>
        <v>0</v>
      </c>
      <c r="N239">
        <f>task4ForecastsPVandDemand_Run2!J252</f>
        <v>0</v>
      </c>
      <c r="O239">
        <f>task4ForecastsPVandDemand_Run2!K252</f>
        <v>0</v>
      </c>
      <c r="P239">
        <f>task4ForecastsPVandDemand_Run2!L252</f>
        <v>0</v>
      </c>
      <c r="Q239">
        <f>task4ForecastsPVandDemand_Run2!M252</f>
        <v>0</v>
      </c>
    </row>
    <row r="240" spans="1:17" x14ac:dyDescent="0.3">
      <c r="A240" t="str">
        <f>TEXT(task4ForecastsPVandDemand_Run2!C253,"YYYY-MM-DD HH:MM:SS")</f>
        <v>2020-07-07 23:00:00</v>
      </c>
      <c r="B240">
        <f>-task4ForecastsPVandDemand_Run2!G253</f>
        <v>0</v>
      </c>
      <c r="C240">
        <f t="shared" si="6"/>
        <v>4</v>
      </c>
      <c r="D240">
        <v>1</v>
      </c>
      <c r="E240" s="83">
        <f t="shared" si="7"/>
        <v>44267.868055555555</v>
      </c>
      <c r="F240">
        <f>task4ForecastsPVandDemand_Run2!B253</f>
        <v>5</v>
      </c>
      <c r="G240">
        <f>task4ForecastsPVandDemand_Run2!A253</f>
        <v>47</v>
      </c>
      <c r="H240">
        <f>task4ForecastsPVandDemand_Run2!D253</f>
        <v>1.6605488745600485</v>
      </c>
      <c r="I240">
        <f>task4ForecastsPVandDemand_Run2!E253</f>
        <v>1.6605488745600485</v>
      </c>
      <c r="J240">
        <f>task4ForecastsPVandDemand_Run2!F253</f>
        <v>0</v>
      </c>
      <c r="K240">
        <f>task4ForecastsPVandDemand_Run2!G253</f>
        <v>0</v>
      </c>
      <c r="L240">
        <f>task4ForecastsPVandDemand_Run2!H253</f>
        <v>1.1102230246251565E-15</v>
      </c>
      <c r="M240">
        <f>task4ForecastsPVandDemand_Run2!I253</f>
        <v>0</v>
      </c>
      <c r="N240">
        <f>task4ForecastsPVandDemand_Run2!J253</f>
        <v>0</v>
      </c>
      <c r="O240">
        <f>task4ForecastsPVandDemand_Run2!K253</f>
        <v>0</v>
      </c>
      <c r="P240">
        <f>task4ForecastsPVandDemand_Run2!L253</f>
        <v>0</v>
      </c>
      <c r="Q240">
        <f>task4ForecastsPVandDemand_Run2!M253</f>
        <v>0</v>
      </c>
    </row>
    <row r="241" spans="1:17" x14ac:dyDescent="0.3">
      <c r="A241" t="str">
        <f>TEXT(task4ForecastsPVandDemand_Run2!C254,"YYYY-MM-DD HH:MM:SS")</f>
        <v>2020-07-07 23:30:00</v>
      </c>
      <c r="B241">
        <f>-task4ForecastsPVandDemand_Run2!G254</f>
        <v>0</v>
      </c>
      <c r="C241">
        <f t="shared" si="6"/>
        <v>4</v>
      </c>
      <c r="D241">
        <v>1</v>
      </c>
      <c r="E241" s="83">
        <f t="shared" si="7"/>
        <v>44267.868055555555</v>
      </c>
      <c r="F241">
        <f>task4ForecastsPVandDemand_Run2!B254</f>
        <v>5</v>
      </c>
      <c r="G241">
        <f>task4ForecastsPVandDemand_Run2!A254</f>
        <v>48</v>
      </c>
      <c r="H241">
        <f>task4ForecastsPVandDemand_Run2!D254</f>
        <v>1.5671085270478657</v>
      </c>
      <c r="I241">
        <f>task4ForecastsPVandDemand_Run2!E254</f>
        <v>1.5671085270478657</v>
      </c>
      <c r="J241">
        <f>task4ForecastsPVandDemand_Run2!F254</f>
        <v>0</v>
      </c>
      <c r="K241">
        <f>task4ForecastsPVandDemand_Run2!G254</f>
        <v>0</v>
      </c>
      <c r="L241">
        <f>task4ForecastsPVandDemand_Run2!H254</f>
        <v>1.1102230246251565E-15</v>
      </c>
      <c r="M241">
        <f>task4ForecastsPVandDemand_Run2!I254</f>
        <v>0</v>
      </c>
      <c r="N241">
        <f>task4ForecastsPVandDemand_Run2!J254</f>
        <v>0</v>
      </c>
      <c r="O241">
        <f>task4ForecastsPVandDemand_Run2!K254</f>
        <v>0</v>
      </c>
      <c r="P241">
        <f>task4ForecastsPVandDemand_Run2!L254</f>
        <v>0</v>
      </c>
      <c r="Q241">
        <f>task4ForecastsPVandDemand_Run2!M254</f>
        <v>0</v>
      </c>
    </row>
    <row r="242" spans="1:17" x14ac:dyDescent="0.3">
      <c r="A242" t="str">
        <f>TEXT(task4ForecastsPVandDemand_Run2!C255,"YYYY-MM-DD HH:MM:SS")</f>
        <v>2020-07-08 00:00:00</v>
      </c>
      <c r="B242">
        <f>-task4ForecastsPVandDemand_Run2!G255</f>
        <v>0</v>
      </c>
      <c r="C242">
        <f t="shared" si="6"/>
        <v>4</v>
      </c>
      <c r="D242">
        <v>1</v>
      </c>
      <c r="E242" s="83">
        <f t="shared" si="7"/>
        <v>44267.868055555555</v>
      </c>
      <c r="F242">
        <f>task4ForecastsPVandDemand_Run2!B255</f>
        <v>6</v>
      </c>
      <c r="G242">
        <f>task4ForecastsPVandDemand_Run2!A255</f>
        <v>1</v>
      </c>
      <c r="H242">
        <f>task4ForecastsPVandDemand_Run2!D255</f>
        <v>1.5744639722866762</v>
      </c>
      <c r="I242">
        <f>task4ForecastsPVandDemand_Run2!E255</f>
        <v>1.5744639722866762</v>
      </c>
      <c r="J242">
        <f>task4ForecastsPVandDemand_Run2!F255</f>
        <v>0</v>
      </c>
      <c r="K242">
        <f>task4ForecastsPVandDemand_Run2!G255</f>
        <v>0</v>
      </c>
      <c r="L242">
        <f>task4ForecastsPVandDemand_Run2!H255</f>
        <v>0</v>
      </c>
      <c r="M242">
        <f>task4ForecastsPVandDemand_Run2!I255</f>
        <v>0</v>
      </c>
      <c r="N242">
        <f>task4ForecastsPVandDemand_Run2!J255</f>
        <v>0</v>
      </c>
      <c r="O242">
        <f>task4ForecastsPVandDemand_Run2!K255</f>
        <v>0</v>
      </c>
      <c r="P242">
        <f>task4ForecastsPVandDemand_Run2!L255</f>
        <v>0</v>
      </c>
      <c r="Q242">
        <f>task4ForecastsPVandDemand_Run2!M255</f>
        <v>0</v>
      </c>
    </row>
    <row r="243" spans="1:17" x14ac:dyDescent="0.3">
      <c r="A243" t="str">
        <f>TEXT(task4ForecastsPVandDemand_Run2!C256,"YYYY-MM-DD HH:MM:SS")</f>
        <v>2020-07-08 00:30:00</v>
      </c>
      <c r="B243">
        <f>-task4ForecastsPVandDemand_Run2!G256</f>
        <v>0</v>
      </c>
      <c r="C243">
        <f t="shared" si="6"/>
        <v>4</v>
      </c>
      <c r="D243">
        <v>1</v>
      </c>
      <c r="E243" s="83">
        <f t="shared" si="7"/>
        <v>44267.868055555555</v>
      </c>
      <c r="F243">
        <f>task4ForecastsPVandDemand_Run2!B256</f>
        <v>6</v>
      </c>
      <c r="G243">
        <f>task4ForecastsPVandDemand_Run2!A256</f>
        <v>2</v>
      </c>
      <c r="H243">
        <f>task4ForecastsPVandDemand_Run2!D256</f>
        <v>1.5131178716086291</v>
      </c>
      <c r="I243">
        <f>task4ForecastsPVandDemand_Run2!E256</f>
        <v>1.5131178716086291</v>
      </c>
      <c r="J243">
        <f>task4ForecastsPVandDemand_Run2!F256</f>
        <v>0</v>
      </c>
      <c r="K243">
        <f>task4ForecastsPVandDemand_Run2!G256</f>
        <v>0</v>
      </c>
      <c r="L243">
        <f>task4ForecastsPVandDemand_Run2!H256</f>
        <v>0</v>
      </c>
      <c r="M243">
        <f>task4ForecastsPVandDemand_Run2!I256</f>
        <v>0</v>
      </c>
      <c r="N243">
        <f>task4ForecastsPVandDemand_Run2!J256</f>
        <v>0</v>
      </c>
      <c r="O243">
        <f>task4ForecastsPVandDemand_Run2!K256</f>
        <v>0</v>
      </c>
      <c r="P243">
        <f>task4ForecastsPVandDemand_Run2!L256</f>
        <v>0</v>
      </c>
      <c r="Q243">
        <f>task4ForecastsPVandDemand_Run2!M256</f>
        <v>0</v>
      </c>
    </row>
    <row r="244" spans="1:17" x14ac:dyDescent="0.3">
      <c r="A244" t="str">
        <f>TEXT(task4ForecastsPVandDemand_Run2!C257,"YYYY-MM-DD HH:MM:SS")</f>
        <v>2020-07-08 01:00:00</v>
      </c>
      <c r="B244">
        <f>-task4ForecastsPVandDemand_Run2!G257</f>
        <v>0</v>
      </c>
      <c r="C244">
        <f t="shared" si="6"/>
        <v>4</v>
      </c>
      <c r="D244">
        <v>1</v>
      </c>
      <c r="E244" s="83">
        <f t="shared" si="7"/>
        <v>44267.868055555555</v>
      </c>
      <c r="F244">
        <f>task4ForecastsPVandDemand_Run2!B257</f>
        <v>6</v>
      </c>
      <c r="G244">
        <f>task4ForecastsPVandDemand_Run2!A257</f>
        <v>3</v>
      </c>
      <c r="H244">
        <f>task4ForecastsPVandDemand_Run2!D257</f>
        <v>1.4497838171734978</v>
      </c>
      <c r="I244">
        <f>task4ForecastsPVandDemand_Run2!E257</f>
        <v>1.4497838171734978</v>
      </c>
      <c r="J244">
        <f>task4ForecastsPVandDemand_Run2!F257</f>
        <v>0</v>
      </c>
      <c r="K244">
        <f>task4ForecastsPVandDemand_Run2!G257</f>
        <v>0</v>
      </c>
      <c r="L244">
        <f>task4ForecastsPVandDemand_Run2!H257</f>
        <v>0</v>
      </c>
      <c r="M244">
        <f>task4ForecastsPVandDemand_Run2!I257</f>
        <v>0</v>
      </c>
      <c r="N244">
        <f>task4ForecastsPVandDemand_Run2!J257</f>
        <v>0</v>
      </c>
      <c r="O244">
        <f>task4ForecastsPVandDemand_Run2!K257</f>
        <v>0</v>
      </c>
      <c r="P244">
        <f>task4ForecastsPVandDemand_Run2!L257</f>
        <v>0</v>
      </c>
      <c r="Q244">
        <f>task4ForecastsPVandDemand_Run2!M257</f>
        <v>0</v>
      </c>
    </row>
    <row r="245" spans="1:17" x14ac:dyDescent="0.3">
      <c r="A245" t="str">
        <f>TEXT(task4ForecastsPVandDemand_Run2!C258,"YYYY-MM-DD HH:MM:SS")</f>
        <v>2020-07-08 01:30:00</v>
      </c>
      <c r="B245">
        <f>-task4ForecastsPVandDemand_Run2!G258</f>
        <v>0</v>
      </c>
      <c r="C245">
        <f t="shared" si="6"/>
        <v>4</v>
      </c>
      <c r="D245">
        <v>1</v>
      </c>
      <c r="E245" s="83">
        <f t="shared" si="7"/>
        <v>44267.868055555555</v>
      </c>
      <c r="F245">
        <f>task4ForecastsPVandDemand_Run2!B258</f>
        <v>6</v>
      </c>
      <c r="G245">
        <f>task4ForecastsPVandDemand_Run2!A258</f>
        <v>4</v>
      </c>
      <c r="H245">
        <f>task4ForecastsPVandDemand_Run2!D258</f>
        <v>1.4009938367451336</v>
      </c>
      <c r="I245">
        <f>task4ForecastsPVandDemand_Run2!E258</f>
        <v>1.4009938367451336</v>
      </c>
      <c r="J245">
        <f>task4ForecastsPVandDemand_Run2!F258</f>
        <v>0</v>
      </c>
      <c r="K245">
        <f>task4ForecastsPVandDemand_Run2!G258</f>
        <v>0</v>
      </c>
      <c r="L245">
        <f>task4ForecastsPVandDemand_Run2!H258</f>
        <v>0</v>
      </c>
      <c r="M245">
        <f>task4ForecastsPVandDemand_Run2!I258</f>
        <v>0</v>
      </c>
      <c r="N245">
        <f>task4ForecastsPVandDemand_Run2!J258</f>
        <v>0</v>
      </c>
      <c r="O245">
        <f>task4ForecastsPVandDemand_Run2!K258</f>
        <v>0</v>
      </c>
      <c r="P245">
        <f>task4ForecastsPVandDemand_Run2!L258</f>
        <v>0</v>
      </c>
      <c r="Q245">
        <f>task4ForecastsPVandDemand_Run2!M258</f>
        <v>0</v>
      </c>
    </row>
    <row r="246" spans="1:17" x14ac:dyDescent="0.3">
      <c r="A246" t="str">
        <f>TEXT(task4ForecastsPVandDemand_Run2!C259,"YYYY-MM-DD HH:MM:SS")</f>
        <v>2020-07-08 02:00:00</v>
      </c>
      <c r="B246">
        <f>-task4ForecastsPVandDemand_Run2!G259</f>
        <v>0</v>
      </c>
      <c r="C246">
        <f t="shared" si="6"/>
        <v>4</v>
      </c>
      <c r="D246">
        <v>1</v>
      </c>
      <c r="E246" s="83">
        <f t="shared" si="7"/>
        <v>44267.868055555555</v>
      </c>
      <c r="F246">
        <f>task4ForecastsPVandDemand_Run2!B259</f>
        <v>6</v>
      </c>
      <c r="G246">
        <f>task4ForecastsPVandDemand_Run2!A259</f>
        <v>5</v>
      </c>
      <c r="H246">
        <f>task4ForecastsPVandDemand_Run2!D259</f>
        <v>1.3980045543008741</v>
      </c>
      <c r="I246">
        <f>task4ForecastsPVandDemand_Run2!E259</f>
        <v>1.3980045543008741</v>
      </c>
      <c r="J246">
        <f>task4ForecastsPVandDemand_Run2!F259</f>
        <v>0</v>
      </c>
      <c r="K246">
        <f>task4ForecastsPVandDemand_Run2!G259</f>
        <v>0</v>
      </c>
      <c r="L246">
        <f>task4ForecastsPVandDemand_Run2!H259</f>
        <v>0</v>
      </c>
      <c r="M246">
        <f>task4ForecastsPVandDemand_Run2!I259</f>
        <v>0</v>
      </c>
      <c r="N246">
        <f>task4ForecastsPVandDemand_Run2!J259</f>
        <v>0</v>
      </c>
      <c r="O246">
        <f>task4ForecastsPVandDemand_Run2!K259</f>
        <v>0</v>
      </c>
      <c r="P246">
        <f>task4ForecastsPVandDemand_Run2!L259</f>
        <v>0</v>
      </c>
      <c r="Q246">
        <f>task4ForecastsPVandDemand_Run2!M259</f>
        <v>0</v>
      </c>
    </row>
    <row r="247" spans="1:17" x14ac:dyDescent="0.3">
      <c r="A247" t="str">
        <f>TEXT(task4ForecastsPVandDemand_Run2!C260,"YYYY-MM-DD HH:MM:SS")</f>
        <v>2020-07-08 02:30:00</v>
      </c>
      <c r="B247">
        <f>-task4ForecastsPVandDemand_Run2!G260</f>
        <v>0</v>
      </c>
      <c r="C247">
        <f t="shared" si="6"/>
        <v>4</v>
      </c>
      <c r="D247">
        <v>1</v>
      </c>
      <c r="E247" s="83">
        <f t="shared" si="7"/>
        <v>44267.868055555555</v>
      </c>
      <c r="F247">
        <f>task4ForecastsPVandDemand_Run2!B260</f>
        <v>6</v>
      </c>
      <c r="G247">
        <f>task4ForecastsPVandDemand_Run2!A260</f>
        <v>6</v>
      </c>
      <c r="H247">
        <f>task4ForecastsPVandDemand_Run2!D260</f>
        <v>1.365692254715968</v>
      </c>
      <c r="I247">
        <f>task4ForecastsPVandDemand_Run2!E260</f>
        <v>1.365692254715968</v>
      </c>
      <c r="J247">
        <f>task4ForecastsPVandDemand_Run2!F260</f>
        <v>0</v>
      </c>
      <c r="K247">
        <f>task4ForecastsPVandDemand_Run2!G260</f>
        <v>0</v>
      </c>
      <c r="L247">
        <f>task4ForecastsPVandDemand_Run2!H260</f>
        <v>0</v>
      </c>
      <c r="M247">
        <f>task4ForecastsPVandDemand_Run2!I260</f>
        <v>0</v>
      </c>
      <c r="N247">
        <f>task4ForecastsPVandDemand_Run2!J260</f>
        <v>0</v>
      </c>
      <c r="O247">
        <f>task4ForecastsPVandDemand_Run2!K260</f>
        <v>0</v>
      </c>
      <c r="P247">
        <f>task4ForecastsPVandDemand_Run2!L260</f>
        <v>0</v>
      </c>
      <c r="Q247">
        <f>task4ForecastsPVandDemand_Run2!M260</f>
        <v>0</v>
      </c>
    </row>
    <row r="248" spans="1:17" x14ac:dyDescent="0.3">
      <c r="A248" t="str">
        <f>TEXT(task4ForecastsPVandDemand_Run2!C261,"YYYY-MM-DD HH:MM:SS")</f>
        <v>2020-07-08 03:00:00</v>
      </c>
      <c r="B248">
        <f>-task4ForecastsPVandDemand_Run2!G261</f>
        <v>0</v>
      </c>
      <c r="C248">
        <f t="shared" si="6"/>
        <v>4</v>
      </c>
      <c r="D248">
        <v>1</v>
      </c>
      <c r="E248" s="83">
        <f t="shared" si="7"/>
        <v>44267.868055555555</v>
      </c>
      <c r="F248">
        <f>task4ForecastsPVandDemand_Run2!B261</f>
        <v>6</v>
      </c>
      <c r="G248">
        <f>task4ForecastsPVandDemand_Run2!A261</f>
        <v>7</v>
      </c>
      <c r="H248">
        <f>task4ForecastsPVandDemand_Run2!D261</f>
        <v>1.3684802296146683</v>
      </c>
      <c r="I248">
        <f>task4ForecastsPVandDemand_Run2!E261</f>
        <v>1.3684802296146683</v>
      </c>
      <c r="J248">
        <f>task4ForecastsPVandDemand_Run2!F261</f>
        <v>0</v>
      </c>
      <c r="K248">
        <f>task4ForecastsPVandDemand_Run2!G261</f>
        <v>0</v>
      </c>
      <c r="L248">
        <f>task4ForecastsPVandDemand_Run2!H261</f>
        <v>0</v>
      </c>
      <c r="M248">
        <f>task4ForecastsPVandDemand_Run2!I261</f>
        <v>0</v>
      </c>
      <c r="N248">
        <f>task4ForecastsPVandDemand_Run2!J261</f>
        <v>0</v>
      </c>
      <c r="O248">
        <f>task4ForecastsPVandDemand_Run2!K261</f>
        <v>0</v>
      </c>
      <c r="P248">
        <f>task4ForecastsPVandDemand_Run2!L261</f>
        <v>0</v>
      </c>
      <c r="Q248">
        <f>task4ForecastsPVandDemand_Run2!M261</f>
        <v>0</v>
      </c>
    </row>
    <row r="249" spans="1:17" x14ac:dyDescent="0.3">
      <c r="A249" t="str">
        <f>TEXT(task4ForecastsPVandDemand_Run2!C262,"YYYY-MM-DD HH:MM:SS")</f>
        <v>2020-07-08 03:30:00</v>
      </c>
      <c r="B249">
        <f>-task4ForecastsPVandDemand_Run2!G262</f>
        <v>0</v>
      </c>
      <c r="C249">
        <f t="shared" si="6"/>
        <v>4</v>
      </c>
      <c r="D249">
        <v>1</v>
      </c>
      <c r="E249" s="83">
        <f t="shared" si="7"/>
        <v>44267.868055555555</v>
      </c>
      <c r="F249">
        <f>task4ForecastsPVandDemand_Run2!B262</f>
        <v>6</v>
      </c>
      <c r="G249">
        <f>task4ForecastsPVandDemand_Run2!A262</f>
        <v>8</v>
      </c>
      <c r="H249">
        <f>task4ForecastsPVandDemand_Run2!D262</f>
        <v>1.3491571570138445</v>
      </c>
      <c r="I249">
        <f>task4ForecastsPVandDemand_Run2!E262</f>
        <v>1.3491571570138445</v>
      </c>
      <c r="J249">
        <f>task4ForecastsPVandDemand_Run2!F262</f>
        <v>0</v>
      </c>
      <c r="K249">
        <f>task4ForecastsPVandDemand_Run2!G262</f>
        <v>0</v>
      </c>
      <c r="L249">
        <f>task4ForecastsPVandDemand_Run2!H262</f>
        <v>0</v>
      </c>
      <c r="M249">
        <f>task4ForecastsPVandDemand_Run2!I262</f>
        <v>0</v>
      </c>
      <c r="N249">
        <f>task4ForecastsPVandDemand_Run2!J262</f>
        <v>0</v>
      </c>
      <c r="O249">
        <f>task4ForecastsPVandDemand_Run2!K262</f>
        <v>0</v>
      </c>
      <c r="P249">
        <f>task4ForecastsPVandDemand_Run2!L262</f>
        <v>0</v>
      </c>
      <c r="Q249">
        <f>task4ForecastsPVandDemand_Run2!M262</f>
        <v>0</v>
      </c>
    </row>
    <row r="250" spans="1:17" x14ac:dyDescent="0.3">
      <c r="A250" t="str">
        <f>TEXT(task4ForecastsPVandDemand_Run2!C263,"YYYY-MM-DD HH:MM:SS")</f>
        <v>2020-07-08 04:00:00</v>
      </c>
      <c r="B250">
        <f>-task4ForecastsPVandDemand_Run2!G263</f>
        <v>0</v>
      </c>
      <c r="C250">
        <f t="shared" si="6"/>
        <v>4</v>
      </c>
      <c r="D250">
        <v>1</v>
      </c>
      <c r="E250" s="83">
        <f t="shared" si="7"/>
        <v>44267.868055555555</v>
      </c>
      <c r="F250">
        <f>task4ForecastsPVandDemand_Run2!B263</f>
        <v>6</v>
      </c>
      <c r="G250">
        <f>task4ForecastsPVandDemand_Run2!A263</f>
        <v>9</v>
      </c>
      <c r="H250">
        <f>task4ForecastsPVandDemand_Run2!D263</f>
        <v>1.4016448141702498</v>
      </c>
      <c r="I250">
        <f>task4ForecastsPVandDemand_Run2!E263</f>
        <v>1.4016448141702498</v>
      </c>
      <c r="J250">
        <f>task4ForecastsPVandDemand_Run2!F263</f>
        <v>2.3580052111946345E-3</v>
      </c>
      <c r="K250">
        <f>task4ForecastsPVandDemand_Run2!G263</f>
        <v>0</v>
      </c>
      <c r="L250">
        <f>task4ForecastsPVandDemand_Run2!H263</f>
        <v>0</v>
      </c>
      <c r="M250">
        <f>task4ForecastsPVandDemand_Run2!I263</f>
        <v>0</v>
      </c>
      <c r="N250">
        <f>task4ForecastsPVandDemand_Run2!J263</f>
        <v>0</v>
      </c>
      <c r="O250">
        <f>task4ForecastsPVandDemand_Run2!K263</f>
        <v>0</v>
      </c>
      <c r="P250">
        <f>task4ForecastsPVandDemand_Run2!L263</f>
        <v>0</v>
      </c>
      <c r="Q250">
        <f>task4ForecastsPVandDemand_Run2!M263</f>
        <v>0</v>
      </c>
    </row>
    <row r="251" spans="1:17" x14ac:dyDescent="0.3">
      <c r="A251" t="str">
        <f>TEXT(task4ForecastsPVandDemand_Run2!C264,"YYYY-MM-DD HH:MM:SS")</f>
        <v>2020-07-08 04:30:00</v>
      </c>
      <c r="B251">
        <f>-task4ForecastsPVandDemand_Run2!G264</f>
        <v>0</v>
      </c>
      <c r="C251">
        <f t="shared" si="6"/>
        <v>4</v>
      </c>
      <c r="D251">
        <v>1</v>
      </c>
      <c r="E251" s="83">
        <f t="shared" si="7"/>
        <v>44267.868055555555</v>
      </c>
      <c r="F251">
        <f>task4ForecastsPVandDemand_Run2!B264</f>
        <v>6</v>
      </c>
      <c r="G251">
        <f>task4ForecastsPVandDemand_Run2!A264</f>
        <v>10</v>
      </c>
      <c r="H251">
        <f>task4ForecastsPVandDemand_Run2!D264</f>
        <v>1.5092134139128173</v>
      </c>
      <c r="I251">
        <f>task4ForecastsPVandDemand_Run2!E264</f>
        <v>1.5092134139128173</v>
      </c>
      <c r="J251">
        <f>task4ForecastsPVandDemand_Run2!F264</f>
        <v>2.3580052111946345E-3</v>
      </c>
      <c r="K251">
        <f>task4ForecastsPVandDemand_Run2!G264</f>
        <v>0</v>
      </c>
      <c r="L251">
        <f>task4ForecastsPVandDemand_Run2!H264</f>
        <v>0</v>
      </c>
      <c r="M251">
        <f>task4ForecastsPVandDemand_Run2!I264</f>
        <v>0</v>
      </c>
      <c r="N251">
        <f>task4ForecastsPVandDemand_Run2!J264</f>
        <v>0</v>
      </c>
      <c r="O251">
        <f>task4ForecastsPVandDemand_Run2!K264</f>
        <v>0</v>
      </c>
      <c r="P251">
        <f>task4ForecastsPVandDemand_Run2!L264</f>
        <v>0</v>
      </c>
      <c r="Q251">
        <f>task4ForecastsPVandDemand_Run2!M264</f>
        <v>0</v>
      </c>
    </row>
    <row r="252" spans="1:17" x14ac:dyDescent="0.3">
      <c r="A252" t="str">
        <f>TEXT(task4ForecastsPVandDemand_Run2!C265,"YYYY-MM-DD HH:MM:SS")</f>
        <v>2020-07-08 05:00:00</v>
      </c>
      <c r="B252">
        <f>-task4ForecastsPVandDemand_Run2!G265</f>
        <v>0</v>
      </c>
      <c r="C252">
        <f t="shared" si="6"/>
        <v>4</v>
      </c>
      <c r="D252">
        <v>1</v>
      </c>
      <c r="E252" s="83">
        <f t="shared" si="7"/>
        <v>44267.868055555555</v>
      </c>
      <c r="F252">
        <f>task4ForecastsPVandDemand_Run2!B265</f>
        <v>6</v>
      </c>
      <c r="G252">
        <f>task4ForecastsPVandDemand_Run2!A265</f>
        <v>11</v>
      </c>
      <c r="H252">
        <f>task4ForecastsPVandDemand_Run2!D265</f>
        <v>1.8389109972201754</v>
      </c>
      <c r="I252">
        <f>task4ForecastsPVandDemand_Run2!E265</f>
        <v>1.8389109972201754</v>
      </c>
      <c r="J252">
        <f>task4ForecastsPVandDemand_Run2!F265</f>
        <v>6.1164630409927534E-2</v>
      </c>
      <c r="K252">
        <f>task4ForecastsPVandDemand_Run2!G265</f>
        <v>0</v>
      </c>
      <c r="L252">
        <f>task4ForecastsPVandDemand_Run2!H265</f>
        <v>0</v>
      </c>
      <c r="M252">
        <f>task4ForecastsPVandDemand_Run2!I265</f>
        <v>0</v>
      </c>
      <c r="N252">
        <f>task4ForecastsPVandDemand_Run2!J265</f>
        <v>0</v>
      </c>
      <c r="O252">
        <f>task4ForecastsPVandDemand_Run2!K265</f>
        <v>0</v>
      </c>
      <c r="P252">
        <f>task4ForecastsPVandDemand_Run2!L265</f>
        <v>0</v>
      </c>
      <c r="Q252">
        <f>task4ForecastsPVandDemand_Run2!M265</f>
        <v>0</v>
      </c>
    </row>
    <row r="253" spans="1:17" x14ac:dyDescent="0.3">
      <c r="A253" t="str">
        <f>TEXT(task4ForecastsPVandDemand_Run2!C266,"YYYY-MM-DD HH:MM:SS")</f>
        <v>2020-07-08 05:30:00</v>
      </c>
      <c r="B253">
        <f>-task4ForecastsPVandDemand_Run2!G266</f>
        <v>0</v>
      </c>
      <c r="C253">
        <f t="shared" si="6"/>
        <v>4</v>
      </c>
      <c r="D253">
        <v>1</v>
      </c>
      <c r="E253" s="83">
        <f t="shared" si="7"/>
        <v>44267.868055555555</v>
      </c>
      <c r="F253">
        <f>task4ForecastsPVandDemand_Run2!B266</f>
        <v>6</v>
      </c>
      <c r="G253">
        <f>task4ForecastsPVandDemand_Run2!A266</f>
        <v>12</v>
      </c>
      <c r="H253">
        <f>task4ForecastsPVandDemand_Run2!D266</f>
        <v>2.0869110534843465</v>
      </c>
      <c r="I253">
        <f>task4ForecastsPVandDemand_Run2!E266</f>
        <v>2.0869110534843465</v>
      </c>
      <c r="J253">
        <f>task4ForecastsPVandDemand_Run2!F266</f>
        <v>9.5000620920424994E-2</v>
      </c>
      <c r="K253">
        <f>task4ForecastsPVandDemand_Run2!G266</f>
        <v>0</v>
      </c>
      <c r="L253">
        <f>task4ForecastsPVandDemand_Run2!H266</f>
        <v>0</v>
      </c>
      <c r="M253">
        <f>task4ForecastsPVandDemand_Run2!I266</f>
        <v>0</v>
      </c>
      <c r="N253">
        <f>task4ForecastsPVandDemand_Run2!J266</f>
        <v>0</v>
      </c>
      <c r="O253">
        <f>task4ForecastsPVandDemand_Run2!K266</f>
        <v>0</v>
      </c>
      <c r="P253">
        <f>task4ForecastsPVandDemand_Run2!L266</f>
        <v>0</v>
      </c>
      <c r="Q253">
        <f>task4ForecastsPVandDemand_Run2!M266</f>
        <v>0</v>
      </c>
    </row>
    <row r="254" spans="1:17" x14ac:dyDescent="0.3">
      <c r="A254" t="str">
        <f>TEXT(task4ForecastsPVandDemand_Run2!C267,"YYYY-MM-DD HH:MM:SS")</f>
        <v>2020-07-08 06:00:00</v>
      </c>
      <c r="B254">
        <f>-task4ForecastsPVandDemand_Run2!G267</f>
        <v>-0.15254015703567808</v>
      </c>
      <c r="C254">
        <f t="shared" si="6"/>
        <v>4</v>
      </c>
      <c r="D254">
        <v>1</v>
      </c>
      <c r="E254" s="83">
        <f t="shared" si="7"/>
        <v>44267.868055555555</v>
      </c>
      <c r="F254">
        <f>task4ForecastsPVandDemand_Run2!B267</f>
        <v>6</v>
      </c>
      <c r="G254">
        <f>task4ForecastsPVandDemand_Run2!A267</f>
        <v>13</v>
      </c>
      <c r="H254">
        <f>task4ForecastsPVandDemand_Run2!D267</f>
        <v>2.5071430186732364</v>
      </c>
      <c r="I254">
        <f>task4ForecastsPVandDemand_Run2!E267</f>
        <v>2.6596831757089143</v>
      </c>
      <c r="J254">
        <f>task4ForecastsPVandDemand_Run2!F267</f>
        <v>0.29909834712878053</v>
      </c>
      <c r="K254">
        <f>task4ForecastsPVandDemand_Run2!G267</f>
        <v>0.15254015703567808</v>
      </c>
      <c r="L254">
        <f>task4ForecastsPVandDemand_Run2!H267</f>
        <v>7.6270078517839041E-2</v>
      </c>
      <c r="M254">
        <f>task4ForecastsPVandDemand_Run2!I267</f>
        <v>0</v>
      </c>
      <c r="N254">
        <f>task4ForecastsPVandDemand_Run2!J267</f>
        <v>-0.15254015703567808</v>
      </c>
      <c r="O254">
        <f>task4ForecastsPVandDemand_Run2!K267</f>
        <v>0</v>
      </c>
      <c r="P254">
        <f>task4ForecastsPVandDemand_Run2!L267</f>
        <v>-0.15254015703567808</v>
      </c>
      <c r="Q254">
        <f>task4ForecastsPVandDemand_Run2!M267</f>
        <v>0</v>
      </c>
    </row>
    <row r="255" spans="1:17" x14ac:dyDescent="0.3">
      <c r="A255" t="str">
        <f>TEXT(task4ForecastsPVandDemand_Run2!C268,"YYYY-MM-DD HH:MM:SS")</f>
        <v>2020-07-08 06:30:00</v>
      </c>
      <c r="B255">
        <f>-task4ForecastsPVandDemand_Run2!G268</f>
        <v>-0.21144945041277535</v>
      </c>
      <c r="C255">
        <f t="shared" si="6"/>
        <v>4</v>
      </c>
      <c r="D255">
        <v>1</v>
      </c>
      <c r="E255" s="83">
        <f t="shared" si="7"/>
        <v>44267.868055555555</v>
      </c>
      <c r="F255">
        <f>task4ForecastsPVandDemand_Run2!B268</f>
        <v>6</v>
      </c>
      <c r="G255">
        <f>task4ForecastsPVandDemand_Run2!A268</f>
        <v>14</v>
      </c>
      <c r="H255">
        <f>task4ForecastsPVandDemand_Run2!D268</f>
        <v>2.6069973577472512</v>
      </c>
      <c r="I255">
        <f>task4ForecastsPVandDemand_Run2!E268</f>
        <v>2.8184468081600267</v>
      </c>
      <c r="J255">
        <f>task4ForecastsPVandDemand_Run2!F268</f>
        <v>0.41460676551524578</v>
      </c>
      <c r="K255">
        <f>task4ForecastsPVandDemand_Run2!G268</f>
        <v>0.21144945041277535</v>
      </c>
      <c r="L255">
        <f>task4ForecastsPVandDemand_Run2!H268</f>
        <v>0.18199480372422672</v>
      </c>
      <c r="M255">
        <f>task4ForecastsPVandDemand_Run2!I268</f>
        <v>0</v>
      </c>
      <c r="N255">
        <f>task4ForecastsPVandDemand_Run2!J268</f>
        <v>-0.21144945041277535</v>
      </c>
      <c r="O255">
        <f>task4ForecastsPVandDemand_Run2!K268</f>
        <v>0</v>
      </c>
      <c r="P255">
        <f>task4ForecastsPVandDemand_Run2!L268</f>
        <v>-0.21144945041277535</v>
      </c>
      <c r="Q255">
        <f>task4ForecastsPVandDemand_Run2!M268</f>
        <v>0</v>
      </c>
    </row>
    <row r="256" spans="1:17" x14ac:dyDescent="0.3">
      <c r="A256" t="str">
        <f>TEXT(task4ForecastsPVandDemand_Run2!C269,"YYYY-MM-DD HH:MM:SS")</f>
        <v>2020-07-08 07:00:00</v>
      </c>
      <c r="B256">
        <f>-task4ForecastsPVandDemand_Run2!G269</f>
        <v>-0.29996319269975152</v>
      </c>
      <c r="C256">
        <f t="shared" si="6"/>
        <v>4</v>
      </c>
      <c r="D256">
        <v>1</v>
      </c>
      <c r="E256" s="83">
        <f t="shared" si="7"/>
        <v>44267.868055555555</v>
      </c>
      <c r="F256">
        <f>task4ForecastsPVandDemand_Run2!B269</f>
        <v>6</v>
      </c>
      <c r="G256">
        <f>task4ForecastsPVandDemand_Run2!A269</f>
        <v>15</v>
      </c>
      <c r="H256">
        <f>task4ForecastsPVandDemand_Run2!D269</f>
        <v>2.7140313429453</v>
      </c>
      <c r="I256">
        <f>task4ForecastsPVandDemand_Run2!E269</f>
        <v>3.0139945356450517</v>
      </c>
      <c r="J256">
        <f>task4ForecastsPVandDemand_Run2!F269</f>
        <v>0.58816312294068929</v>
      </c>
      <c r="K256">
        <f>task4ForecastsPVandDemand_Run2!G269</f>
        <v>0.29996319269975152</v>
      </c>
      <c r="L256">
        <f>task4ForecastsPVandDemand_Run2!H269</f>
        <v>0.33197640007410245</v>
      </c>
      <c r="M256">
        <f>task4ForecastsPVandDemand_Run2!I269</f>
        <v>0</v>
      </c>
      <c r="N256">
        <f>task4ForecastsPVandDemand_Run2!J269</f>
        <v>-0.29996319269975152</v>
      </c>
      <c r="O256">
        <f>task4ForecastsPVandDemand_Run2!K269</f>
        <v>0</v>
      </c>
      <c r="P256">
        <f>task4ForecastsPVandDemand_Run2!L269</f>
        <v>-0.29996319269975152</v>
      </c>
      <c r="Q256">
        <f>task4ForecastsPVandDemand_Run2!M269</f>
        <v>0</v>
      </c>
    </row>
    <row r="257" spans="1:17" x14ac:dyDescent="0.3">
      <c r="A257" t="str">
        <f>TEXT(task4ForecastsPVandDemand_Run2!C270,"YYYY-MM-DD HH:MM:SS")</f>
        <v>2020-07-08 07:30:00</v>
      </c>
      <c r="B257">
        <f>-task4ForecastsPVandDemand_Run2!G270</f>
        <v>-0.33724338035256679</v>
      </c>
      <c r="C257">
        <f t="shared" si="6"/>
        <v>4</v>
      </c>
      <c r="D257">
        <v>1</v>
      </c>
      <c r="E257" s="83">
        <f t="shared" si="7"/>
        <v>44267.868055555555</v>
      </c>
      <c r="F257">
        <f>task4ForecastsPVandDemand_Run2!B270</f>
        <v>6</v>
      </c>
      <c r="G257">
        <f>task4ForecastsPVandDemand_Run2!A270</f>
        <v>16</v>
      </c>
      <c r="H257">
        <f>task4ForecastsPVandDemand_Run2!D270</f>
        <v>2.7013940468623066</v>
      </c>
      <c r="I257">
        <f>task4ForecastsPVandDemand_Run2!E270</f>
        <v>3.0386374272148733</v>
      </c>
      <c r="J257">
        <f>task4ForecastsPVandDemand_Run2!F270</f>
        <v>0.66126153010307209</v>
      </c>
      <c r="K257">
        <f>task4ForecastsPVandDemand_Run2!G270</f>
        <v>0.33724338035256679</v>
      </c>
      <c r="L257">
        <f>task4ForecastsPVandDemand_Run2!H270</f>
        <v>0.50059809025038582</v>
      </c>
      <c r="M257">
        <f>task4ForecastsPVandDemand_Run2!I270</f>
        <v>0</v>
      </c>
      <c r="N257">
        <f>task4ForecastsPVandDemand_Run2!J270</f>
        <v>-0.33724338035256679</v>
      </c>
      <c r="O257">
        <f>task4ForecastsPVandDemand_Run2!K270</f>
        <v>0</v>
      </c>
      <c r="P257">
        <f>task4ForecastsPVandDemand_Run2!L270</f>
        <v>-0.33724338035256679</v>
      </c>
      <c r="Q257">
        <f>task4ForecastsPVandDemand_Run2!M270</f>
        <v>0</v>
      </c>
    </row>
    <row r="258" spans="1:17" x14ac:dyDescent="0.3">
      <c r="A258" t="str">
        <f>TEXT(task4ForecastsPVandDemand_Run2!C271,"YYYY-MM-DD HH:MM:SS")</f>
        <v>2020-07-08 08:00:00</v>
      </c>
      <c r="B258">
        <f>-task4ForecastsPVandDemand_Run2!G271</f>
        <v>-0.4292801333411409</v>
      </c>
      <c r="C258">
        <f t="shared" si="6"/>
        <v>4</v>
      </c>
      <c r="D258">
        <v>1</v>
      </c>
      <c r="E258" s="83">
        <f t="shared" si="7"/>
        <v>44267.868055555555</v>
      </c>
      <c r="F258">
        <f>task4ForecastsPVandDemand_Run2!B271</f>
        <v>6</v>
      </c>
      <c r="G258">
        <f>task4ForecastsPVandDemand_Run2!A271</f>
        <v>17</v>
      </c>
      <c r="H258">
        <f>task4ForecastsPVandDemand_Run2!D271</f>
        <v>2.7538442206668186</v>
      </c>
      <c r="I258">
        <f>task4ForecastsPVandDemand_Run2!E271</f>
        <v>3.1831243540079592</v>
      </c>
      <c r="J258">
        <f>task4ForecastsPVandDemand_Run2!F271</f>
        <v>0.84172575164929586</v>
      </c>
      <c r="K258">
        <f>task4ForecastsPVandDemand_Run2!G271</f>
        <v>0.4292801333411409</v>
      </c>
      <c r="L258">
        <f>task4ForecastsPVandDemand_Run2!H271</f>
        <v>0.71523815692095627</v>
      </c>
      <c r="M258">
        <f>task4ForecastsPVandDemand_Run2!I271</f>
        <v>0</v>
      </c>
      <c r="N258">
        <f>task4ForecastsPVandDemand_Run2!J271</f>
        <v>-0.4292801333411409</v>
      </c>
      <c r="O258">
        <f>task4ForecastsPVandDemand_Run2!K271</f>
        <v>0</v>
      </c>
      <c r="P258">
        <f>task4ForecastsPVandDemand_Run2!L271</f>
        <v>-0.4292801333411409</v>
      </c>
      <c r="Q258">
        <f>task4ForecastsPVandDemand_Run2!M271</f>
        <v>0</v>
      </c>
    </row>
    <row r="259" spans="1:17" x14ac:dyDescent="0.3">
      <c r="A259" t="str">
        <f>TEXT(task4ForecastsPVandDemand_Run2!C272,"YYYY-MM-DD HH:MM:SS")</f>
        <v>2020-07-08 08:30:00</v>
      </c>
      <c r="B259">
        <f>-task4ForecastsPVandDemand_Run2!G272</f>
        <v>-0.48661238389755324</v>
      </c>
      <c r="C259">
        <f t="shared" si="6"/>
        <v>4</v>
      </c>
      <c r="D259">
        <v>1</v>
      </c>
      <c r="E259" s="83">
        <f t="shared" si="7"/>
        <v>44267.868055555555</v>
      </c>
      <c r="F259">
        <f>task4ForecastsPVandDemand_Run2!B272</f>
        <v>6</v>
      </c>
      <c r="G259">
        <f>task4ForecastsPVandDemand_Run2!A272</f>
        <v>18</v>
      </c>
      <c r="H259">
        <f>task4ForecastsPVandDemand_Run2!D272</f>
        <v>2.7210763604557582</v>
      </c>
      <c r="I259">
        <f>task4ForecastsPVandDemand_Run2!E272</f>
        <v>3.2076887443533115</v>
      </c>
      <c r="J259">
        <f>task4ForecastsPVandDemand_Run2!F272</f>
        <v>0.9541419292108887</v>
      </c>
      <c r="K259">
        <f>task4ForecastsPVandDemand_Run2!G272</f>
        <v>0.48661238389755324</v>
      </c>
      <c r="L259">
        <f>task4ForecastsPVandDemand_Run2!H272</f>
        <v>0.95854434886973294</v>
      </c>
      <c r="M259">
        <f>task4ForecastsPVandDemand_Run2!I272</f>
        <v>0</v>
      </c>
      <c r="N259">
        <f>task4ForecastsPVandDemand_Run2!J272</f>
        <v>-0.48661238389755324</v>
      </c>
      <c r="O259">
        <f>task4ForecastsPVandDemand_Run2!K272</f>
        <v>0</v>
      </c>
      <c r="P259">
        <f>task4ForecastsPVandDemand_Run2!L272</f>
        <v>-0.48661238389755324</v>
      </c>
      <c r="Q259">
        <f>task4ForecastsPVandDemand_Run2!M272</f>
        <v>0</v>
      </c>
    </row>
    <row r="260" spans="1:17" x14ac:dyDescent="0.3">
      <c r="A260" t="str">
        <f>TEXT(task4ForecastsPVandDemand_Run2!C273,"YYYY-MM-DD HH:MM:SS")</f>
        <v>2020-07-08 09:00:00</v>
      </c>
      <c r="B260">
        <f>-task4ForecastsPVandDemand_Run2!G273</f>
        <v>-0.51222466111087417</v>
      </c>
      <c r="C260">
        <f t="shared" ref="C260:C323" si="8">C259</f>
        <v>4</v>
      </c>
      <c r="D260">
        <v>1</v>
      </c>
      <c r="E260" s="83">
        <f t="shared" ref="E260:E323" si="9">E259</f>
        <v>44267.868055555555</v>
      </c>
      <c r="F260">
        <f>task4ForecastsPVandDemand_Run2!B273</f>
        <v>6</v>
      </c>
      <c r="G260">
        <f>task4ForecastsPVandDemand_Run2!A273</f>
        <v>19</v>
      </c>
      <c r="H260">
        <f>task4ForecastsPVandDemand_Run2!D273</f>
        <v>2.737089330081834</v>
      </c>
      <c r="I260">
        <f>task4ForecastsPVandDemand_Run2!E273</f>
        <v>3.2493139911927083</v>
      </c>
      <c r="J260">
        <f>task4ForecastsPVandDemand_Run2!F273</f>
        <v>1.0043620806095572</v>
      </c>
      <c r="K260">
        <f>task4ForecastsPVandDemand_Run2!G273</f>
        <v>0.51222466111087417</v>
      </c>
      <c r="L260">
        <f>task4ForecastsPVandDemand_Run2!H273</f>
        <v>1.2146566794251701</v>
      </c>
      <c r="M260">
        <f>task4ForecastsPVandDemand_Run2!I273</f>
        <v>0</v>
      </c>
      <c r="N260">
        <f>task4ForecastsPVandDemand_Run2!J273</f>
        <v>-0.51222466111087417</v>
      </c>
      <c r="O260">
        <f>task4ForecastsPVandDemand_Run2!K273</f>
        <v>0</v>
      </c>
      <c r="P260">
        <f>task4ForecastsPVandDemand_Run2!L273</f>
        <v>-0.51222466111087417</v>
      </c>
      <c r="Q260">
        <f>task4ForecastsPVandDemand_Run2!M273</f>
        <v>0</v>
      </c>
    </row>
    <row r="261" spans="1:17" x14ac:dyDescent="0.3">
      <c r="A261" t="str">
        <f>TEXT(task4ForecastsPVandDemand_Run2!C274,"YYYY-MM-DD HH:MM:SS")</f>
        <v>2020-07-08 09:30:00</v>
      </c>
      <c r="B261">
        <f>-task4ForecastsPVandDemand_Run2!G274</f>
        <v>-0.51694265581864651</v>
      </c>
      <c r="C261">
        <f t="shared" si="8"/>
        <v>4</v>
      </c>
      <c r="D261">
        <v>1</v>
      </c>
      <c r="E261" s="83">
        <f t="shared" si="9"/>
        <v>44267.868055555555</v>
      </c>
      <c r="F261">
        <f>task4ForecastsPVandDemand_Run2!B274</f>
        <v>6</v>
      </c>
      <c r="G261">
        <f>task4ForecastsPVandDemand_Run2!A274</f>
        <v>20</v>
      </c>
      <c r="H261">
        <f>task4ForecastsPVandDemand_Run2!D274</f>
        <v>2.6979479079495046</v>
      </c>
      <c r="I261">
        <f>task4ForecastsPVandDemand_Run2!E274</f>
        <v>3.2148905637681509</v>
      </c>
      <c r="J261">
        <f>task4ForecastsPVandDemand_Run2!F274</f>
        <v>1.0136130506247971</v>
      </c>
      <c r="K261">
        <f>task4ForecastsPVandDemand_Run2!G274</f>
        <v>0.51694265581864651</v>
      </c>
      <c r="L261">
        <f>task4ForecastsPVandDemand_Run2!H274</f>
        <v>1.4731280073344935</v>
      </c>
      <c r="M261">
        <f>task4ForecastsPVandDemand_Run2!I274</f>
        <v>0</v>
      </c>
      <c r="N261">
        <f>task4ForecastsPVandDemand_Run2!J274</f>
        <v>-0.51694265581864651</v>
      </c>
      <c r="O261">
        <f>task4ForecastsPVandDemand_Run2!K274</f>
        <v>0</v>
      </c>
      <c r="P261">
        <f>task4ForecastsPVandDemand_Run2!L274</f>
        <v>-0.51694265581864651</v>
      </c>
      <c r="Q261">
        <f>task4ForecastsPVandDemand_Run2!M274</f>
        <v>0</v>
      </c>
    </row>
    <row r="262" spans="1:17" x14ac:dyDescent="0.3">
      <c r="A262" t="str">
        <f>TEXT(task4ForecastsPVandDemand_Run2!C275,"YYYY-MM-DD HH:MM:SS")</f>
        <v>2020-07-08 10:00:00</v>
      </c>
      <c r="B262">
        <f>-task4ForecastsPVandDemand_Run2!G275</f>
        <v>-0.58038647001019261</v>
      </c>
      <c r="C262">
        <f t="shared" si="8"/>
        <v>4</v>
      </c>
      <c r="D262">
        <v>1</v>
      </c>
      <c r="E262" s="83">
        <f t="shared" si="9"/>
        <v>44267.868055555555</v>
      </c>
      <c r="F262">
        <f>task4ForecastsPVandDemand_Run2!B275</f>
        <v>6</v>
      </c>
      <c r="G262">
        <f>task4ForecastsPVandDemand_Run2!A275</f>
        <v>21</v>
      </c>
      <c r="H262">
        <f>task4ForecastsPVandDemand_Run2!D275</f>
        <v>2.5999323047668121</v>
      </c>
      <c r="I262">
        <f>task4ForecastsPVandDemand_Run2!E275</f>
        <v>3.180318774777005</v>
      </c>
      <c r="J262">
        <f>task4ForecastsPVandDemand_Run2!F275</f>
        <v>1.1380126862944953</v>
      </c>
      <c r="K262">
        <f>task4ForecastsPVandDemand_Run2!G275</f>
        <v>0.58038647001019261</v>
      </c>
      <c r="L262">
        <f>task4ForecastsPVandDemand_Run2!H275</f>
        <v>1.7633212423395896</v>
      </c>
      <c r="M262">
        <f>task4ForecastsPVandDemand_Run2!I275</f>
        <v>0</v>
      </c>
      <c r="N262">
        <f>task4ForecastsPVandDemand_Run2!J275</f>
        <v>-0.58038647001019261</v>
      </c>
      <c r="O262">
        <f>task4ForecastsPVandDemand_Run2!K275</f>
        <v>0</v>
      </c>
      <c r="P262">
        <f>task4ForecastsPVandDemand_Run2!L275</f>
        <v>-0.58038647001019261</v>
      </c>
      <c r="Q262">
        <f>task4ForecastsPVandDemand_Run2!M275</f>
        <v>0</v>
      </c>
    </row>
    <row r="263" spans="1:17" x14ac:dyDescent="0.3">
      <c r="A263" t="str">
        <f>TEXT(task4ForecastsPVandDemand_Run2!C276,"YYYY-MM-DD HH:MM:SS")</f>
        <v>2020-07-08 10:30:00</v>
      </c>
      <c r="B263">
        <f>-task4ForecastsPVandDemand_Run2!G276</f>
        <v>-0.60385973184171027</v>
      </c>
      <c r="C263">
        <f t="shared" si="8"/>
        <v>4</v>
      </c>
      <c r="D263">
        <v>1</v>
      </c>
      <c r="E263" s="83">
        <f t="shared" si="9"/>
        <v>44267.868055555555</v>
      </c>
      <c r="F263">
        <f>task4ForecastsPVandDemand_Run2!B276</f>
        <v>6</v>
      </c>
      <c r="G263">
        <f>task4ForecastsPVandDemand_Run2!A276</f>
        <v>22</v>
      </c>
      <c r="H263">
        <f>task4ForecastsPVandDemand_Run2!D276</f>
        <v>2.574485589422137</v>
      </c>
      <c r="I263">
        <f>task4ForecastsPVandDemand_Run2!E276</f>
        <v>3.1783453212638473</v>
      </c>
      <c r="J263">
        <f>task4ForecastsPVandDemand_Run2!F276</f>
        <v>1.1840386898857065</v>
      </c>
      <c r="K263">
        <f>task4ForecastsPVandDemand_Run2!G276</f>
        <v>0.60385973184171027</v>
      </c>
      <c r="L263">
        <f>task4ForecastsPVandDemand_Run2!H276</f>
        <v>2.065251108260445</v>
      </c>
      <c r="M263">
        <f>task4ForecastsPVandDemand_Run2!I276</f>
        <v>0</v>
      </c>
      <c r="N263">
        <f>task4ForecastsPVandDemand_Run2!J276</f>
        <v>-0.60385973184171027</v>
      </c>
      <c r="O263">
        <f>task4ForecastsPVandDemand_Run2!K276</f>
        <v>0</v>
      </c>
      <c r="P263">
        <f>task4ForecastsPVandDemand_Run2!L276</f>
        <v>-0.60385973184171027</v>
      </c>
      <c r="Q263">
        <f>task4ForecastsPVandDemand_Run2!M276</f>
        <v>0</v>
      </c>
    </row>
    <row r="264" spans="1:17" x14ac:dyDescent="0.3">
      <c r="A264" t="str">
        <f>TEXT(task4ForecastsPVandDemand_Run2!C277,"YYYY-MM-DD HH:MM:SS")</f>
        <v>2020-07-08 11:00:00</v>
      </c>
      <c r="B264">
        <f>-task4ForecastsPVandDemand_Run2!G277</f>
        <v>-0.62524543692341539</v>
      </c>
      <c r="C264">
        <f t="shared" si="8"/>
        <v>4</v>
      </c>
      <c r="D264">
        <v>1</v>
      </c>
      <c r="E264" s="83">
        <f t="shared" si="9"/>
        <v>44267.868055555555</v>
      </c>
      <c r="F264">
        <f>task4ForecastsPVandDemand_Run2!B277</f>
        <v>6</v>
      </c>
      <c r="G264">
        <f>task4ForecastsPVandDemand_Run2!A277</f>
        <v>23</v>
      </c>
      <c r="H264">
        <f>task4ForecastsPVandDemand_Run2!D277</f>
        <v>2.6214831528963689</v>
      </c>
      <c r="I264">
        <f>task4ForecastsPVandDemand_Run2!E277</f>
        <v>3.2467285898197842</v>
      </c>
      <c r="J264">
        <f>task4ForecastsPVandDemand_Run2!F277</f>
        <v>1.2259714449478734</v>
      </c>
      <c r="K264">
        <f>task4ForecastsPVandDemand_Run2!G277</f>
        <v>0.62524543692341539</v>
      </c>
      <c r="L264">
        <f>task4ForecastsPVandDemand_Run2!H277</f>
        <v>2.3778738267221526</v>
      </c>
      <c r="M264">
        <f>task4ForecastsPVandDemand_Run2!I277</f>
        <v>0</v>
      </c>
      <c r="N264">
        <f>task4ForecastsPVandDemand_Run2!J277</f>
        <v>-0.62524543692341539</v>
      </c>
      <c r="O264">
        <f>task4ForecastsPVandDemand_Run2!K277</f>
        <v>0</v>
      </c>
      <c r="P264">
        <f>task4ForecastsPVandDemand_Run2!L277</f>
        <v>-0.62524543692341539</v>
      </c>
      <c r="Q264">
        <f>task4ForecastsPVandDemand_Run2!M277</f>
        <v>0</v>
      </c>
    </row>
    <row r="265" spans="1:17" x14ac:dyDescent="0.3">
      <c r="A265" t="str">
        <f>TEXT(task4ForecastsPVandDemand_Run2!C278,"YYYY-MM-DD HH:MM:SS")</f>
        <v>2020-07-08 11:30:00</v>
      </c>
      <c r="B265">
        <f>-task4ForecastsPVandDemand_Run2!G278</f>
        <v>-0.67968313846542361</v>
      </c>
      <c r="C265">
        <f t="shared" si="8"/>
        <v>4</v>
      </c>
      <c r="D265">
        <v>1</v>
      </c>
      <c r="E265" s="83">
        <f t="shared" si="9"/>
        <v>44267.868055555555</v>
      </c>
      <c r="F265">
        <f>task4ForecastsPVandDemand_Run2!B278</f>
        <v>6</v>
      </c>
      <c r="G265">
        <f>task4ForecastsPVandDemand_Run2!A278</f>
        <v>24</v>
      </c>
      <c r="H265">
        <f>task4ForecastsPVandDemand_Run2!D278</f>
        <v>2.5927767464094122</v>
      </c>
      <c r="I265">
        <f>task4ForecastsPVandDemand_Run2!E278</f>
        <v>3.2724598848748361</v>
      </c>
      <c r="J265">
        <f>task4ForecastsPVandDemand_Run2!F278</f>
        <v>1.3327120362067129</v>
      </c>
      <c r="K265">
        <f>task4ForecastsPVandDemand_Run2!G278</f>
        <v>0.67968313846542361</v>
      </c>
      <c r="L265">
        <f>task4ForecastsPVandDemand_Run2!H278</f>
        <v>2.7177153959548646</v>
      </c>
      <c r="M265">
        <f>task4ForecastsPVandDemand_Run2!I278</f>
        <v>0</v>
      </c>
      <c r="N265">
        <f>task4ForecastsPVandDemand_Run2!J278</f>
        <v>-0.67968313846542361</v>
      </c>
      <c r="O265">
        <f>task4ForecastsPVandDemand_Run2!K278</f>
        <v>0</v>
      </c>
      <c r="P265">
        <f>task4ForecastsPVandDemand_Run2!L278</f>
        <v>-0.67968313846542361</v>
      </c>
      <c r="Q265">
        <f>task4ForecastsPVandDemand_Run2!M278</f>
        <v>0</v>
      </c>
    </row>
    <row r="266" spans="1:17" x14ac:dyDescent="0.3">
      <c r="A266" t="str">
        <f>TEXT(task4ForecastsPVandDemand_Run2!C279,"YYYY-MM-DD HH:MM:SS")</f>
        <v>2020-07-08 12:00:00</v>
      </c>
      <c r="B266">
        <f>-task4ForecastsPVandDemand_Run2!G279</f>
        <v>-0.97804168924119217</v>
      </c>
      <c r="C266">
        <f t="shared" si="8"/>
        <v>4</v>
      </c>
      <c r="D266">
        <v>1</v>
      </c>
      <c r="E266" s="83">
        <f t="shared" si="9"/>
        <v>44267.868055555555</v>
      </c>
      <c r="F266">
        <f>task4ForecastsPVandDemand_Run2!B279</f>
        <v>6</v>
      </c>
      <c r="G266">
        <f>task4ForecastsPVandDemand_Run2!A279</f>
        <v>25</v>
      </c>
      <c r="H266">
        <f>task4ForecastsPVandDemand_Run2!D279</f>
        <v>2.3096956342562054</v>
      </c>
      <c r="I266">
        <f>task4ForecastsPVandDemand_Run2!E279</f>
        <v>3.3677373234973977</v>
      </c>
      <c r="J266">
        <f>task4ForecastsPVandDemand_Run2!F279</f>
        <v>2.0745915475317491</v>
      </c>
      <c r="K266">
        <f>task4ForecastsPVandDemand_Run2!G279</f>
        <v>0.97804168924119217</v>
      </c>
      <c r="L266">
        <f>task4ForecastsPVandDemand_Run2!H279</f>
        <v>3.2067362405754607</v>
      </c>
      <c r="M266">
        <f>task4ForecastsPVandDemand_Run2!I279</f>
        <v>0</v>
      </c>
      <c r="N266">
        <f>task4ForecastsPVandDemand_Run2!J279</f>
        <v>-1.0580416892411921</v>
      </c>
      <c r="O266">
        <f>task4ForecastsPVandDemand_Run2!K279</f>
        <v>0</v>
      </c>
      <c r="P266">
        <f>task4ForecastsPVandDemand_Run2!L279</f>
        <v>-1.0580416892411921</v>
      </c>
      <c r="Q266">
        <f>task4ForecastsPVandDemand_Run2!M279</f>
        <v>0</v>
      </c>
    </row>
    <row r="267" spans="1:17" x14ac:dyDescent="0.3">
      <c r="A267" t="str">
        <f>TEXT(task4ForecastsPVandDemand_Run2!C280,"YYYY-MM-DD HH:MM:SS")</f>
        <v>2020-07-08 12:30:00</v>
      </c>
      <c r="B267">
        <f>-task4ForecastsPVandDemand_Run2!G280</f>
        <v>-0.98658910038956782</v>
      </c>
      <c r="C267">
        <f t="shared" si="8"/>
        <v>4</v>
      </c>
      <c r="D267">
        <v>1</v>
      </c>
      <c r="E267" s="83">
        <f t="shared" si="9"/>
        <v>44267.868055555555</v>
      </c>
      <c r="F267">
        <f>task4ForecastsPVandDemand_Run2!B280</f>
        <v>6</v>
      </c>
      <c r="G267">
        <f>task4ForecastsPVandDemand_Run2!A280</f>
        <v>26</v>
      </c>
      <c r="H267">
        <f>task4ForecastsPVandDemand_Run2!D280</f>
        <v>2.2516983435711468</v>
      </c>
      <c r="I267">
        <f>task4ForecastsPVandDemand_Run2!E280</f>
        <v>3.3182874439607146</v>
      </c>
      <c r="J267">
        <f>task4ForecastsPVandDemand_Run2!F280</f>
        <v>2.0913511772344466</v>
      </c>
      <c r="K267">
        <f>task4ForecastsPVandDemand_Run2!G280</f>
        <v>0.98658910038956782</v>
      </c>
      <c r="L267">
        <f>task4ForecastsPVandDemand_Run2!H280</f>
        <v>3.7000307907702448</v>
      </c>
      <c r="M267">
        <f>task4ForecastsPVandDemand_Run2!I280</f>
        <v>0</v>
      </c>
      <c r="N267">
        <f>task4ForecastsPVandDemand_Run2!J280</f>
        <v>-1.0665891003895678</v>
      </c>
      <c r="O267">
        <f>task4ForecastsPVandDemand_Run2!K280</f>
        <v>0</v>
      </c>
      <c r="P267">
        <f>task4ForecastsPVandDemand_Run2!L280</f>
        <v>-1.0665891003895678</v>
      </c>
      <c r="Q267">
        <f>task4ForecastsPVandDemand_Run2!M280</f>
        <v>0</v>
      </c>
    </row>
    <row r="268" spans="1:17" x14ac:dyDescent="0.3">
      <c r="A268" t="str">
        <f>TEXT(task4ForecastsPVandDemand_Run2!C281,"YYYY-MM-DD HH:MM:SS")</f>
        <v>2020-07-08 13:00:00</v>
      </c>
      <c r="B268">
        <f>-task4ForecastsPVandDemand_Run2!G281</f>
        <v>-0.93232833265806614</v>
      </c>
      <c r="C268">
        <f t="shared" si="8"/>
        <v>4</v>
      </c>
      <c r="D268">
        <v>1</v>
      </c>
      <c r="E268" s="83">
        <f t="shared" si="9"/>
        <v>44267.868055555555</v>
      </c>
      <c r="F268">
        <f>task4ForecastsPVandDemand_Run2!B281</f>
        <v>6</v>
      </c>
      <c r="G268">
        <f>task4ForecastsPVandDemand_Run2!A281</f>
        <v>27</v>
      </c>
      <c r="H268">
        <f>task4ForecastsPVandDemand_Run2!D281</f>
        <v>2.0805582305856216</v>
      </c>
      <c r="I268">
        <f>task4ForecastsPVandDemand_Run2!E281</f>
        <v>3.0128865632436876</v>
      </c>
      <c r="J268">
        <f>task4ForecastsPVandDemand_Run2!F281</f>
        <v>1.8280947699177768</v>
      </c>
      <c r="K268">
        <f>task4ForecastsPVandDemand_Run2!G281</f>
        <v>0.93232833265806614</v>
      </c>
      <c r="L268">
        <f>task4ForecastsPVandDemand_Run2!H281</f>
        <v>4.166194957099278</v>
      </c>
      <c r="M268">
        <f>task4ForecastsPVandDemand_Run2!I281</f>
        <v>0</v>
      </c>
      <c r="N268">
        <f>task4ForecastsPVandDemand_Run2!J281</f>
        <v>-0.93232833265806614</v>
      </c>
      <c r="O268">
        <f>task4ForecastsPVandDemand_Run2!K281</f>
        <v>0</v>
      </c>
      <c r="P268">
        <f>task4ForecastsPVandDemand_Run2!L281</f>
        <v>-0.93232833265806614</v>
      </c>
      <c r="Q268">
        <f>task4ForecastsPVandDemand_Run2!M281</f>
        <v>0</v>
      </c>
    </row>
    <row r="269" spans="1:17" x14ac:dyDescent="0.3">
      <c r="A269" t="str">
        <f>TEXT(task4ForecastsPVandDemand_Run2!C282,"YYYY-MM-DD HH:MM:SS")</f>
        <v>2020-07-08 13:30:00</v>
      </c>
      <c r="B269">
        <f>-task4ForecastsPVandDemand_Run2!G282</f>
        <v>-0.93237503223146501</v>
      </c>
      <c r="C269">
        <f t="shared" si="8"/>
        <v>4</v>
      </c>
      <c r="D269">
        <v>1</v>
      </c>
      <c r="E269" s="83">
        <f t="shared" si="9"/>
        <v>44267.868055555555</v>
      </c>
      <c r="F269">
        <f>task4ForecastsPVandDemand_Run2!B282</f>
        <v>6</v>
      </c>
      <c r="G269">
        <f>task4ForecastsPVandDemand_Run2!A282</f>
        <v>28</v>
      </c>
      <c r="H269">
        <f>task4ForecastsPVandDemand_Run2!D282</f>
        <v>2.0685367740402247</v>
      </c>
      <c r="I269">
        <f>task4ForecastsPVandDemand_Run2!E282</f>
        <v>3.0009118062716897</v>
      </c>
      <c r="J269">
        <f>task4ForecastsPVandDemand_Run2!F282</f>
        <v>1.8281863377087548</v>
      </c>
      <c r="K269">
        <f>task4ForecastsPVandDemand_Run2!G282</f>
        <v>0.93237503223146501</v>
      </c>
      <c r="L269">
        <f>task4ForecastsPVandDemand_Run2!H282</f>
        <v>4.6323824732150101</v>
      </c>
      <c r="M269">
        <f>task4ForecastsPVandDemand_Run2!I282</f>
        <v>0</v>
      </c>
      <c r="N269">
        <f>task4ForecastsPVandDemand_Run2!J282</f>
        <v>-0.93237503223146501</v>
      </c>
      <c r="O269">
        <f>task4ForecastsPVandDemand_Run2!K282</f>
        <v>0</v>
      </c>
      <c r="P269">
        <f>task4ForecastsPVandDemand_Run2!L282</f>
        <v>-0.93237503223146501</v>
      </c>
      <c r="Q269">
        <f>task4ForecastsPVandDemand_Run2!M282</f>
        <v>0</v>
      </c>
    </row>
    <row r="270" spans="1:17" x14ac:dyDescent="0.3">
      <c r="A270" t="str">
        <f>TEXT(task4ForecastsPVandDemand_Run2!C283,"YYYY-MM-DD HH:MM:SS")</f>
        <v>2020-07-08 14:00:00</v>
      </c>
      <c r="B270">
        <f>-task4ForecastsPVandDemand_Run2!G283</f>
        <v>-0.99037540363112253</v>
      </c>
      <c r="C270">
        <f t="shared" si="8"/>
        <v>4</v>
      </c>
      <c r="D270">
        <v>1</v>
      </c>
      <c r="E270" s="83">
        <f t="shared" si="9"/>
        <v>44267.868055555555</v>
      </c>
      <c r="F270">
        <f>task4ForecastsPVandDemand_Run2!B283</f>
        <v>6</v>
      </c>
      <c r="G270">
        <f>task4ForecastsPVandDemand_Run2!A283</f>
        <v>29</v>
      </c>
      <c r="H270">
        <f>task4ForecastsPVandDemand_Run2!D283</f>
        <v>2.0907271064450113</v>
      </c>
      <c r="I270">
        <f>task4ForecastsPVandDemand_Run2!E283</f>
        <v>3.281102510076134</v>
      </c>
      <c r="J270">
        <f>task4ForecastsPVandDemand_Run2!F283</f>
        <v>2.3340694188845537</v>
      </c>
      <c r="K270">
        <f>task4ForecastsPVandDemand_Run2!G283</f>
        <v>0.99037540363112253</v>
      </c>
      <c r="L270">
        <f>task4ForecastsPVandDemand_Run2!H283</f>
        <v>5.1275701750305718</v>
      </c>
      <c r="M270">
        <f>task4ForecastsPVandDemand_Run2!I283</f>
        <v>0</v>
      </c>
      <c r="N270">
        <f>task4ForecastsPVandDemand_Run2!J283</f>
        <v>-1.1903754036311225</v>
      </c>
      <c r="O270">
        <f>task4ForecastsPVandDemand_Run2!K283</f>
        <v>0</v>
      </c>
      <c r="P270">
        <f>task4ForecastsPVandDemand_Run2!L283</f>
        <v>-1.1903754036311225</v>
      </c>
      <c r="Q270">
        <f>task4ForecastsPVandDemand_Run2!M283</f>
        <v>0</v>
      </c>
    </row>
    <row r="271" spans="1:17" x14ac:dyDescent="0.3">
      <c r="A271" t="str">
        <f>TEXT(task4ForecastsPVandDemand_Run2!C284,"YYYY-MM-DD HH:MM:SS")</f>
        <v>2020-07-08 14:30:00</v>
      </c>
      <c r="B271">
        <f>-task4ForecastsPVandDemand_Run2!G284</f>
        <v>-0.97892612495862397</v>
      </c>
      <c r="C271">
        <f t="shared" si="8"/>
        <v>4</v>
      </c>
      <c r="D271">
        <v>1</v>
      </c>
      <c r="E271" s="83">
        <f t="shared" si="9"/>
        <v>44267.868055555555</v>
      </c>
      <c r="F271">
        <f>task4ForecastsPVandDemand_Run2!B284</f>
        <v>6</v>
      </c>
      <c r="G271">
        <f>task4ForecastsPVandDemand_Run2!A284</f>
        <v>30</v>
      </c>
      <c r="H271">
        <f>task4ForecastsPVandDemand_Run2!D284</f>
        <v>2.2193616821252662</v>
      </c>
      <c r="I271">
        <f>task4ForecastsPVandDemand_Run2!E284</f>
        <v>3.3482878070838904</v>
      </c>
      <c r="J271">
        <f>task4ForecastsPVandDemand_Run2!F284</f>
        <v>2.2135806371737723</v>
      </c>
      <c r="K271">
        <f>task4ForecastsPVandDemand_Run2!G284</f>
        <v>0.97892612495862397</v>
      </c>
      <c r="L271">
        <f>task4ForecastsPVandDemand_Run2!H284</f>
        <v>5.6170332375098839</v>
      </c>
      <c r="M271">
        <f>task4ForecastsPVandDemand_Run2!I284</f>
        <v>0</v>
      </c>
      <c r="N271">
        <f>task4ForecastsPVandDemand_Run2!J284</f>
        <v>-1.128926124958624</v>
      </c>
      <c r="O271">
        <f>task4ForecastsPVandDemand_Run2!K284</f>
        <v>0</v>
      </c>
      <c r="P271">
        <f>task4ForecastsPVandDemand_Run2!L284</f>
        <v>-1.128926124958624</v>
      </c>
      <c r="Q271">
        <f>task4ForecastsPVandDemand_Run2!M284</f>
        <v>0</v>
      </c>
    </row>
    <row r="272" spans="1:17" x14ac:dyDescent="0.3">
      <c r="A272" t="str">
        <f>TEXT(task4ForecastsPVandDemand_Run2!C285,"YYYY-MM-DD HH:MM:SS")</f>
        <v>2020-07-08 15:00:00</v>
      </c>
      <c r="B272">
        <f>-task4ForecastsPVandDemand_Run2!G285</f>
        <v>-0.76593352498023215</v>
      </c>
      <c r="C272">
        <f t="shared" si="8"/>
        <v>4</v>
      </c>
      <c r="D272">
        <v>1</v>
      </c>
      <c r="E272" s="83">
        <f t="shared" si="9"/>
        <v>44267.868055555555</v>
      </c>
      <c r="F272">
        <f>task4ForecastsPVandDemand_Run2!B285</f>
        <v>6</v>
      </c>
      <c r="G272">
        <f>task4ForecastsPVandDemand_Run2!A285</f>
        <v>31</v>
      </c>
      <c r="H272">
        <f>task4ForecastsPVandDemand_Run2!D285</f>
        <v>2.5792509557577064</v>
      </c>
      <c r="I272">
        <f>task4ForecastsPVandDemand_Run2!E285</f>
        <v>3.3451844807379385</v>
      </c>
      <c r="J272">
        <f>task4ForecastsPVandDemand_Run2!F285</f>
        <v>1.5040860627519319</v>
      </c>
      <c r="K272">
        <f>task4ForecastsPVandDemand_Run2!G285</f>
        <v>0.76593352498023215</v>
      </c>
      <c r="L272">
        <f>task4ForecastsPVandDemand_Run2!H285</f>
        <v>6</v>
      </c>
      <c r="M272">
        <f>task4ForecastsPVandDemand_Run2!I285</f>
        <v>0</v>
      </c>
      <c r="N272">
        <f>task4ForecastsPVandDemand_Run2!J285</f>
        <v>-0.76593352498023215</v>
      </c>
      <c r="O272">
        <f>task4ForecastsPVandDemand_Run2!K285</f>
        <v>0</v>
      </c>
      <c r="P272">
        <f>task4ForecastsPVandDemand_Run2!L285</f>
        <v>-0.76593352498023215</v>
      </c>
      <c r="Q272">
        <f>task4ForecastsPVandDemand_Run2!M285</f>
        <v>0</v>
      </c>
    </row>
    <row r="273" spans="1:17" x14ac:dyDescent="0.3">
      <c r="A273" t="str">
        <f>TEXT(task4ForecastsPVandDemand_Run2!C286,"YYYY-MM-DD HH:MM:SS")</f>
        <v>2020-07-08 15:30:00</v>
      </c>
      <c r="B273">
        <f>-task4ForecastsPVandDemand_Run2!G286</f>
        <v>0.91598297623516611</v>
      </c>
      <c r="C273">
        <f t="shared" si="8"/>
        <v>4</v>
      </c>
      <c r="D273">
        <v>1</v>
      </c>
      <c r="E273" s="83">
        <f t="shared" si="9"/>
        <v>44267.868055555555</v>
      </c>
      <c r="F273">
        <f>task4ForecastsPVandDemand_Run2!B286</f>
        <v>6</v>
      </c>
      <c r="G273">
        <f>task4ForecastsPVandDemand_Run2!A286</f>
        <v>32</v>
      </c>
      <c r="H273">
        <f>task4ForecastsPVandDemand_Run2!D286</f>
        <v>2.7631921860146185</v>
      </c>
      <c r="I273">
        <f>task4ForecastsPVandDemand_Run2!E286</f>
        <v>1.8472092097794524</v>
      </c>
      <c r="J273">
        <f>task4ForecastsPVandDemand_Run2!F286</f>
        <v>1.4035410793514438</v>
      </c>
      <c r="K273">
        <f>task4ForecastsPVandDemand_Run2!G286</f>
        <v>-0.91598297623516611</v>
      </c>
      <c r="L273">
        <f>task4ForecastsPVandDemand_Run2!H286</f>
        <v>5.5420085118824165</v>
      </c>
      <c r="M273">
        <f>task4ForecastsPVandDemand_Run2!I286</f>
        <v>0.91598297623516611</v>
      </c>
      <c r="N273">
        <f>task4ForecastsPVandDemand_Run2!J286</f>
        <v>0</v>
      </c>
      <c r="O273">
        <f>task4ForecastsPVandDemand_Run2!K286</f>
        <v>0</v>
      </c>
      <c r="P273">
        <f>task4ForecastsPVandDemand_Run2!L286</f>
        <v>0</v>
      </c>
      <c r="Q273">
        <f>task4ForecastsPVandDemand_Run2!M286</f>
        <v>0</v>
      </c>
    </row>
    <row r="274" spans="1:17" x14ac:dyDescent="0.3">
      <c r="A274" t="str">
        <f>TEXT(task4ForecastsPVandDemand_Run2!C287,"YYYY-MM-DD HH:MM:SS")</f>
        <v>2020-07-08 16:00:00</v>
      </c>
      <c r="B274">
        <f>-task4ForecastsPVandDemand_Run2!G287</f>
        <v>1.2015137354702592</v>
      </c>
      <c r="C274">
        <f t="shared" si="8"/>
        <v>4</v>
      </c>
      <c r="D274">
        <v>1</v>
      </c>
      <c r="E274" s="83">
        <f t="shared" si="9"/>
        <v>44267.868055555555</v>
      </c>
      <c r="F274">
        <f>task4ForecastsPVandDemand_Run2!B287</f>
        <v>6</v>
      </c>
      <c r="G274">
        <f>task4ForecastsPVandDemand_Run2!A287</f>
        <v>33</v>
      </c>
      <c r="H274">
        <f>task4ForecastsPVandDemand_Run2!D287</f>
        <v>3.0325608268024418</v>
      </c>
      <c r="I274">
        <f>task4ForecastsPVandDemand_Run2!E287</f>
        <v>1.8310470913321826</v>
      </c>
      <c r="J274">
        <f>task4ForecastsPVandDemand_Run2!F287</f>
        <v>0.97262324877250739</v>
      </c>
      <c r="K274">
        <f>task4ForecastsPVandDemand_Run2!G287</f>
        <v>-1.2015137354702592</v>
      </c>
      <c r="L274">
        <f>task4ForecastsPVandDemand_Run2!H287</f>
        <v>4.9412516441472869</v>
      </c>
      <c r="M274">
        <f>task4ForecastsPVandDemand_Run2!I287</f>
        <v>1.2015137354702592</v>
      </c>
      <c r="N274">
        <f>task4ForecastsPVandDemand_Run2!J287</f>
        <v>0</v>
      </c>
      <c r="O274">
        <f>task4ForecastsPVandDemand_Run2!K287</f>
        <v>0</v>
      </c>
      <c r="P274">
        <f>task4ForecastsPVandDemand_Run2!L287</f>
        <v>0</v>
      </c>
      <c r="Q274">
        <f>task4ForecastsPVandDemand_Run2!M287</f>
        <v>0</v>
      </c>
    </row>
    <row r="275" spans="1:17" x14ac:dyDescent="0.3">
      <c r="A275" t="str">
        <f>TEXT(task4ForecastsPVandDemand_Run2!C288,"YYYY-MM-DD HH:MM:SS")</f>
        <v>2020-07-08 16:30:00</v>
      </c>
      <c r="B275">
        <f>-task4ForecastsPVandDemand_Run2!G288</f>
        <v>1.3465594579643501</v>
      </c>
      <c r="C275">
        <f t="shared" si="8"/>
        <v>4</v>
      </c>
      <c r="D275">
        <v>1</v>
      </c>
      <c r="E275" s="83">
        <f t="shared" si="9"/>
        <v>44267.868055555555</v>
      </c>
      <c r="F275">
        <f>task4ForecastsPVandDemand_Run2!B288</f>
        <v>6</v>
      </c>
      <c r="G275">
        <f>task4ForecastsPVandDemand_Run2!A288</f>
        <v>34</v>
      </c>
      <c r="H275">
        <f>task4ForecastsPVandDemand_Run2!D288</f>
        <v>3.1693964140610182</v>
      </c>
      <c r="I275">
        <f>task4ForecastsPVandDemand_Run2!E288</f>
        <v>1.8228369560966682</v>
      </c>
      <c r="J275">
        <f>task4ForecastsPVandDemand_Run2!F288</f>
        <v>0.90770294628795167</v>
      </c>
      <c r="K275">
        <f>task4ForecastsPVandDemand_Run2!G288</f>
        <v>-1.3465594579643501</v>
      </c>
      <c r="L275">
        <f>task4ForecastsPVandDemand_Run2!H288</f>
        <v>4.2679719151651119</v>
      </c>
      <c r="M275">
        <f>task4ForecastsPVandDemand_Run2!I288</f>
        <v>1.3465594579643501</v>
      </c>
      <c r="N275">
        <f>task4ForecastsPVandDemand_Run2!J288</f>
        <v>0</v>
      </c>
      <c r="O275">
        <f>task4ForecastsPVandDemand_Run2!K288</f>
        <v>0</v>
      </c>
      <c r="P275">
        <f>task4ForecastsPVandDemand_Run2!L288</f>
        <v>0</v>
      </c>
      <c r="Q275">
        <f>task4ForecastsPVandDemand_Run2!M288</f>
        <v>0</v>
      </c>
    </row>
    <row r="276" spans="1:17" x14ac:dyDescent="0.3">
      <c r="A276" t="str">
        <f>TEXT(task4ForecastsPVandDemand_Run2!C289,"YYYY-MM-DD HH:MM:SS")</f>
        <v>2020-07-08 17:00:00</v>
      </c>
      <c r="B276">
        <f>-task4ForecastsPVandDemand_Run2!G289</f>
        <v>1.2754727906011674</v>
      </c>
      <c r="C276">
        <f t="shared" si="8"/>
        <v>4</v>
      </c>
      <c r="D276">
        <v>1</v>
      </c>
      <c r="E276" s="83">
        <f t="shared" si="9"/>
        <v>44267.868055555555</v>
      </c>
      <c r="F276">
        <f>task4ForecastsPVandDemand_Run2!B289</f>
        <v>6</v>
      </c>
      <c r="G276">
        <f>task4ForecastsPVandDemand_Run2!A289</f>
        <v>35</v>
      </c>
      <c r="H276">
        <f>task4ForecastsPVandDemand_Run2!D289</f>
        <v>3.1023335203221665</v>
      </c>
      <c r="I276">
        <f>task4ForecastsPVandDemand_Run2!E289</f>
        <v>1.8268607297209991</v>
      </c>
      <c r="J276">
        <f>task4ForecastsPVandDemand_Run2!F289</f>
        <v>0.57649543438798856</v>
      </c>
      <c r="K276">
        <f>task4ForecastsPVandDemand_Run2!G289</f>
        <v>-1.2754727906011674</v>
      </c>
      <c r="L276">
        <f>task4ForecastsPVandDemand_Run2!H289</f>
        <v>3.6302355198645282</v>
      </c>
      <c r="M276">
        <f>task4ForecastsPVandDemand_Run2!I289</f>
        <v>1.2754727906011674</v>
      </c>
      <c r="N276">
        <f>task4ForecastsPVandDemand_Run2!J289</f>
        <v>0</v>
      </c>
      <c r="O276">
        <f>task4ForecastsPVandDemand_Run2!K289</f>
        <v>0</v>
      </c>
      <c r="P276">
        <f>task4ForecastsPVandDemand_Run2!L289</f>
        <v>0</v>
      </c>
      <c r="Q276">
        <f>task4ForecastsPVandDemand_Run2!M289</f>
        <v>0</v>
      </c>
    </row>
    <row r="277" spans="1:17" x14ac:dyDescent="0.3">
      <c r="A277" t="str">
        <f>TEXT(task4ForecastsPVandDemand_Run2!C290,"YYYY-MM-DD HH:MM:SS")</f>
        <v>2020-07-08 17:30:00</v>
      </c>
      <c r="B277">
        <f>-task4ForecastsPVandDemand_Run2!G290</f>
        <v>1.2588299094843172</v>
      </c>
      <c r="C277">
        <f t="shared" si="8"/>
        <v>4</v>
      </c>
      <c r="D277">
        <v>1</v>
      </c>
      <c r="E277" s="83">
        <f t="shared" si="9"/>
        <v>44267.868055555555</v>
      </c>
      <c r="F277">
        <f>task4ForecastsPVandDemand_Run2!B290</f>
        <v>6</v>
      </c>
      <c r="G277">
        <f>task4ForecastsPVandDemand_Run2!A290</f>
        <v>36</v>
      </c>
      <c r="H277">
        <f>task4ForecastsPVandDemand_Run2!D290</f>
        <v>3.0866326890798552</v>
      </c>
      <c r="I277">
        <f>task4ForecastsPVandDemand_Run2!E290</f>
        <v>1.8278027795955381</v>
      </c>
      <c r="J277">
        <f>task4ForecastsPVandDemand_Run2!F290</f>
        <v>0.48003553980539992</v>
      </c>
      <c r="K277">
        <f>task4ForecastsPVandDemand_Run2!G290</f>
        <v>-1.2588299094843172</v>
      </c>
      <c r="L277">
        <f>task4ForecastsPVandDemand_Run2!H290</f>
        <v>3.0008205651223694</v>
      </c>
      <c r="M277">
        <f>task4ForecastsPVandDemand_Run2!I290</f>
        <v>1.2588299094843172</v>
      </c>
      <c r="N277">
        <f>task4ForecastsPVandDemand_Run2!J290</f>
        <v>0</v>
      </c>
      <c r="O277">
        <f>task4ForecastsPVandDemand_Run2!K290</f>
        <v>0</v>
      </c>
      <c r="P277">
        <f>task4ForecastsPVandDemand_Run2!L290</f>
        <v>0</v>
      </c>
      <c r="Q277">
        <f>task4ForecastsPVandDemand_Run2!M290</f>
        <v>0</v>
      </c>
    </row>
    <row r="278" spans="1:17" x14ac:dyDescent="0.3">
      <c r="A278" t="str">
        <f>TEXT(task4ForecastsPVandDemand_Run2!C291,"YYYY-MM-DD HH:MM:SS")</f>
        <v>2020-07-08 18:00:00</v>
      </c>
      <c r="B278">
        <f>-task4ForecastsPVandDemand_Run2!G291</f>
        <v>1.1764684753478472</v>
      </c>
      <c r="C278">
        <f t="shared" si="8"/>
        <v>4</v>
      </c>
      <c r="D278">
        <v>1</v>
      </c>
      <c r="E278" s="83">
        <f t="shared" si="9"/>
        <v>44267.868055555555</v>
      </c>
      <c r="F278">
        <f>task4ForecastsPVandDemand_Run2!B291</f>
        <v>6</v>
      </c>
      <c r="G278">
        <f>task4ForecastsPVandDemand_Run2!A291</f>
        <v>37</v>
      </c>
      <c r="H278">
        <f>task4ForecastsPVandDemand_Run2!D291</f>
        <v>3.0089332229133738</v>
      </c>
      <c r="I278">
        <f>task4ForecastsPVandDemand_Run2!E291</f>
        <v>1.8324647475655267</v>
      </c>
      <c r="J278">
        <f>task4ForecastsPVandDemand_Run2!F291</f>
        <v>0.36525010600921659</v>
      </c>
      <c r="K278">
        <f>task4ForecastsPVandDemand_Run2!G291</f>
        <v>-1.1764684753478472</v>
      </c>
      <c r="L278">
        <f>task4ForecastsPVandDemand_Run2!H291</f>
        <v>2.4125863274484458</v>
      </c>
      <c r="M278">
        <f>task4ForecastsPVandDemand_Run2!I291</f>
        <v>1.1764684753478472</v>
      </c>
      <c r="N278">
        <f>task4ForecastsPVandDemand_Run2!J291</f>
        <v>0</v>
      </c>
      <c r="O278">
        <f>task4ForecastsPVandDemand_Run2!K291</f>
        <v>0</v>
      </c>
      <c r="P278">
        <f>task4ForecastsPVandDemand_Run2!L291</f>
        <v>0</v>
      </c>
      <c r="Q278">
        <f>task4ForecastsPVandDemand_Run2!M291</f>
        <v>0</v>
      </c>
    </row>
    <row r="279" spans="1:17" x14ac:dyDescent="0.3">
      <c r="A279" t="str">
        <f>TEXT(task4ForecastsPVandDemand_Run2!C292,"YYYY-MM-DD HH:MM:SS")</f>
        <v>2020-07-08 18:30:00</v>
      </c>
      <c r="B279">
        <f>-task4ForecastsPVandDemand_Run2!G292</f>
        <v>1.1185345898709391</v>
      </c>
      <c r="C279">
        <f t="shared" si="8"/>
        <v>4</v>
      </c>
      <c r="D279">
        <v>1</v>
      </c>
      <c r="E279" s="83">
        <f t="shared" si="9"/>
        <v>44267.868055555555</v>
      </c>
      <c r="F279">
        <f>task4ForecastsPVandDemand_Run2!B292</f>
        <v>6</v>
      </c>
      <c r="G279">
        <f>task4ForecastsPVandDemand_Run2!A292</f>
        <v>38</v>
      </c>
      <c r="H279">
        <f>task4ForecastsPVandDemand_Run2!D292</f>
        <v>2.9542786139728947</v>
      </c>
      <c r="I279">
        <f>task4ForecastsPVandDemand_Run2!E292</f>
        <v>1.8357440241019556</v>
      </c>
      <c r="J279">
        <f>task4ForecastsPVandDemand_Run2!F292</f>
        <v>0.25853166979750292</v>
      </c>
      <c r="K279">
        <f>task4ForecastsPVandDemand_Run2!G292</f>
        <v>-1.1185345898709391</v>
      </c>
      <c r="L279">
        <f>task4ForecastsPVandDemand_Run2!H292</f>
        <v>1.8533190325129762</v>
      </c>
      <c r="M279">
        <f>task4ForecastsPVandDemand_Run2!I292</f>
        <v>1.1185345898709391</v>
      </c>
      <c r="N279">
        <f>task4ForecastsPVandDemand_Run2!J292</f>
        <v>0</v>
      </c>
      <c r="O279">
        <f>task4ForecastsPVandDemand_Run2!K292</f>
        <v>0</v>
      </c>
      <c r="P279">
        <f>task4ForecastsPVandDemand_Run2!L292</f>
        <v>0</v>
      </c>
      <c r="Q279">
        <f>task4ForecastsPVandDemand_Run2!M292</f>
        <v>0</v>
      </c>
    </row>
    <row r="280" spans="1:17" x14ac:dyDescent="0.3">
      <c r="A280" t="str">
        <f>TEXT(task4ForecastsPVandDemand_Run2!C293,"YYYY-MM-DD HH:MM:SS")</f>
        <v>2020-07-08 19:00:00</v>
      </c>
      <c r="B280">
        <f>-task4ForecastsPVandDemand_Run2!G293</f>
        <v>1.0386049488392515</v>
      </c>
      <c r="C280">
        <f t="shared" si="8"/>
        <v>4</v>
      </c>
      <c r="D280">
        <v>1</v>
      </c>
      <c r="E280" s="83">
        <f t="shared" si="9"/>
        <v>44267.868055555555</v>
      </c>
      <c r="F280">
        <f>task4ForecastsPVandDemand_Run2!B293</f>
        <v>6</v>
      </c>
      <c r="G280">
        <f>task4ForecastsPVandDemand_Run2!A293</f>
        <v>39</v>
      </c>
      <c r="H280">
        <f>task4ForecastsPVandDemand_Run2!D293</f>
        <v>2.8788732922448874</v>
      </c>
      <c r="I280">
        <f>task4ForecastsPVandDemand_Run2!E293</f>
        <v>1.8402683434056359</v>
      </c>
      <c r="J280">
        <f>task4ForecastsPVandDemand_Run2!F293</f>
        <v>5.716264163706225E-2</v>
      </c>
      <c r="K280">
        <f>task4ForecastsPVandDemand_Run2!G293</f>
        <v>-1.0386049488392515</v>
      </c>
      <c r="L280">
        <f>task4ForecastsPVandDemand_Run2!H293</f>
        <v>1.3340165580933505</v>
      </c>
      <c r="M280">
        <f>task4ForecastsPVandDemand_Run2!I293</f>
        <v>1.0386049488392515</v>
      </c>
      <c r="N280">
        <f>task4ForecastsPVandDemand_Run2!J293</f>
        <v>0</v>
      </c>
      <c r="O280">
        <f>task4ForecastsPVandDemand_Run2!K293</f>
        <v>0</v>
      </c>
      <c r="P280">
        <f>task4ForecastsPVandDemand_Run2!L293</f>
        <v>0</v>
      </c>
      <c r="Q280">
        <f>task4ForecastsPVandDemand_Run2!M293</f>
        <v>0</v>
      </c>
    </row>
    <row r="281" spans="1:17" x14ac:dyDescent="0.3">
      <c r="A281" t="str">
        <f>TEXT(task4ForecastsPVandDemand_Run2!C294,"YYYY-MM-DD HH:MM:SS")</f>
        <v>2020-07-08 19:30:00</v>
      </c>
      <c r="B281">
        <f>-task4ForecastsPVandDemand_Run2!G294</f>
        <v>0.98180469678177085</v>
      </c>
      <c r="C281">
        <f t="shared" si="8"/>
        <v>4</v>
      </c>
      <c r="D281">
        <v>1</v>
      </c>
      <c r="E281" s="83">
        <f t="shared" si="9"/>
        <v>44267.868055555555</v>
      </c>
      <c r="F281">
        <f>task4ForecastsPVandDemand_Run2!B294</f>
        <v>6</v>
      </c>
      <c r="G281">
        <f>task4ForecastsPVandDemand_Run2!A294</f>
        <v>40</v>
      </c>
      <c r="H281">
        <f>task4ForecastsPVandDemand_Run2!D294</f>
        <v>2.8252881487944341</v>
      </c>
      <c r="I281">
        <f>task4ForecastsPVandDemand_Run2!E294</f>
        <v>1.8434834520126633</v>
      </c>
      <c r="J281">
        <f>task4ForecastsPVandDemand_Run2!F294</f>
        <v>5.1991044988648871E-2</v>
      </c>
      <c r="K281">
        <f>task4ForecastsPVandDemand_Run2!G294</f>
        <v>-0.98180469678177085</v>
      </c>
      <c r="L281">
        <f>task4ForecastsPVandDemand_Run2!H294</f>
        <v>0.84311420970246509</v>
      </c>
      <c r="M281">
        <f>task4ForecastsPVandDemand_Run2!I294</f>
        <v>0.98180469678177085</v>
      </c>
      <c r="N281">
        <f>task4ForecastsPVandDemand_Run2!J294</f>
        <v>0</v>
      </c>
      <c r="O281">
        <f>task4ForecastsPVandDemand_Run2!K294</f>
        <v>0</v>
      </c>
      <c r="P281">
        <f>task4ForecastsPVandDemand_Run2!L294</f>
        <v>0</v>
      </c>
      <c r="Q281">
        <f>task4ForecastsPVandDemand_Run2!M294</f>
        <v>0</v>
      </c>
    </row>
    <row r="282" spans="1:17" x14ac:dyDescent="0.3">
      <c r="A282" t="str">
        <f>TEXT(task4ForecastsPVandDemand_Run2!C295,"YYYY-MM-DD HH:MM:SS")</f>
        <v>2020-07-08 20:00:00</v>
      </c>
      <c r="B282">
        <f>-task4ForecastsPVandDemand_Run2!G295</f>
        <v>0.88323777697640615</v>
      </c>
      <c r="C282">
        <f t="shared" si="8"/>
        <v>4</v>
      </c>
      <c r="D282">
        <v>1</v>
      </c>
      <c r="E282" s="83">
        <f t="shared" si="9"/>
        <v>44267.868055555555</v>
      </c>
      <c r="F282">
        <f>task4ForecastsPVandDemand_Run2!B295</f>
        <v>6</v>
      </c>
      <c r="G282">
        <f>task4ForecastsPVandDemand_Run2!A295</f>
        <v>41</v>
      </c>
      <c r="H282">
        <f>task4ForecastsPVandDemand_Run2!D295</f>
        <v>2.7323004886006936</v>
      </c>
      <c r="I282">
        <f>task4ForecastsPVandDemand_Run2!E295</f>
        <v>1.8490627116242875</v>
      </c>
      <c r="J282">
        <f>task4ForecastsPVandDemand_Run2!F295</f>
        <v>0</v>
      </c>
      <c r="K282">
        <f>task4ForecastsPVandDemand_Run2!G295</f>
        <v>-0.88323777697640615</v>
      </c>
      <c r="L282">
        <f>task4ForecastsPVandDemand_Run2!H295</f>
        <v>0.40149532121426201</v>
      </c>
      <c r="M282">
        <f>task4ForecastsPVandDemand_Run2!I295</f>
        <v>0.88323777697640615</v>
      </c>
      <c r="N282">
        <f>task4ForecastsPVandDemand_Run2!J295</f>
        <v>0</v>
      </c>
      <c r="O282">
        <f>task4ForecastsPVandDemand_Run2!K295</f>
        <v>0</v>
      </c>
      <c r="P282">
        <f>task4ForecastsPVandDemand_Run2!L295</f>
        <v>0</v>
      </c>
      <c r="Q282">
        <f>task4ForecastsPVandDemand_Run2!M295</f>
        <v>0</v>
      </c>
    </row>
    <row r="283" spans="1:17" x14ac:dyDescent="0.3">
      <c r="A283" t="str">
        <f>TEXT(task4ForecastsPVandDemand_Run2!C296,"YYYY-MM-DD HH:MM:SS")</f>
        <v>2020-07-08 20:30:00</v>
      </c>
      <c r="B283">
        <f>-task4ForecastsPVandDemand_Run2!G296</f>
        <v>0.80299064242852403</v>
      </c>
      <c r="C283">
        <f t="shared" si="8"/>
        <v>4</v>
      </c>
      <c r="D283">
        <v>1</v>
      </c>
      <c r="E283" s="83">
        <f t="shared" si="9"/>
        <v>44267.868055555555</v>
      </c>
      <c r="F283">
        <f>task4ForecastsPVandDemand_Run2!B296</f>
        <v>6</v>
      </c>
      <c r="G283">
        <f>task4ForecastsPVandDemand_Run2!A296</f>
        <v>42</v>
      </c>
      <c r="H283">
        <f>task4ForecastsPVandDemand_Run2!D296</f>
        <v>2.6565956446876018</v>
      </c>
      <c r="I283">
        <f>task4ForecastsPVandDemand_Run2!E296</f>
        <v>1.8536050022590778</v>
      </c>
      <c r="J283">
        <f>task4ForecastsPVandDemand_Run2!F296</f>
        <v>0</v>
      </c>
      <c r="K283">
        <f>task4ForecastsPVandDemand_Run2!G296</f>
        <v>-0.80299064242852403</v>
      </c>
      <c r="L283">
        <f>task4ForecastsPVandDemand_Run2!H296</f>
        <v>0</v>
      </c>
      <c r="M283">
        <f>task4ForecastsPVandDemand_Run2!I296</f>
        <v>0.80299064242852403</v>
      </c>
      <c r="N283">
        <f>task4ForecastsPVandDemand_Run2!J296</f>
        <v>0</v>
      </c>
      <c r="O283">
        <f>task4ForecastsPVandDemand_Run2!K296</f>
        <v>0</v>
      </c>
      <c r="P283">
        <f>task4ForecastsPVandDemand_Run2!L296</f>
        <v>0</v>
      </c>
      <c r="Q283">
        <f>task4ForecastsPVandDemand_Run2!M296</f>
        <v>0</v>
      </c>
    </row>
    <row r="284" spans="1:17" x14ac:dyDescent="0.3">
      <c r="A284" t="str">
        <f>TEXT(task4ForecastsPVandDemand_Run2!C297,"YYYY-MM-DD HH:MM:SS")</f>
        <v>2020-07-08 21:00:00</v>
      </c>
      <c r="B284">
        <f>-task4ForecastsPVandDemand_Run2!G297</f>
        <v>0</v>
      </c>
      <c r="C284">
        <f t="shared" si="8"/>
        <v>4</v>
      </c>
      <c r="D284">
        <v>1</v>
      </c>
      <c r="E284" s="83">
        <f t="shared" si="9"/>
        <v>44267.868055555555</v>
      </c>
      <c r="F284">
        <f>task4ForecastsPVandDemand_Run2!B297</f>
        <v>6</v>
      </c>
      <c r="G284">
        <f>task4ForecastsPVandDemand_Run2!A297</f>
        <v>43</v>
      </c>
      <c r="H284">
        <f>task4ForecastsPVandDemand_Run2!D297</f>
        <v>2.4677175136371612</v>
      </c>
      <c r="I284">
        <f>task4ForecastsPVandDemand_Run2!E297</f>
        <v>2.4677175136371612</v>
      </c>
      <c r="J284">
        <f>task4ForecastsPVandDemand_Run2!F297</f>
        <v>0</v>
      </c>
      <c r="K284">
        <f>task4ForecastsPVandDemand_Run2!G297</f>
        <v>0</v>
      </c>
      <c r="L284">
        <f>task4ForecastsPVandDemand_Run2!H297</f>
        <v>0</v>
      </c>
      <c r="M284">
        <f>task4ForecastsPVandDemand_Run2!I297</f>
        <v>0</v>
      </c>
      <c r="N284">
        <f>task4ForecastsPVandDemand_Run2!J297</f>
        <v>0</v>
      </c>
      <c r="O284">
        <f>task4ForecastsPVandDemand_Run2!K297</f>
        <v>0</v>
      </c>
      <c r="P284">
        <f>task4ForecastsPVandDemand_Run2!L297</f>
        <v>0</v>
      </c>
      <c r="Q284">
        <f>task4ForecastsPVandDemand_Run2!M297</f>
        <v>0</v>
      </c>
    </row>
    <row r="285" spans="1:17" x14ac:dyDescent="0.3">
      <c r="A285" t="str">
        <f>TEXT(task4ForecastsPVandDemand_Run2!C298,"YYYY-MM-DD HH:MM:SS")</f>
        <v>2020-07-08 21:30:00</v>
      </c>
      <c r="B285">
        <f>-task4ForecastsPVandDemand_Run2!G298</f>
        <v>0</v>
      </c>
      <c r="C285">
        <f t="shared" si="8"/>
        <v>4</v>
      </c>
      <c r="D285">
        <v>1</v>
      </c>
      <c r="E285" s="83">
        <f t="shared" si="9"/>
        <v>44267.868055555555</v>
      </c>
      <c r="F285">
        <f>task4ForecastsPVandDemand_Run2!B298</f>
        <v>6</v>
      </c>
      <c r="G285">
        <f>task4ForecastsPVandDemand_Run2!A298</f>
        <v>44</v>
      </c>
      <c r="H285">
        <f>task4ForecastsPVandDemand_Run2!D298</f>
        <v>2.2264979808092562</v>
      </c>
      <c r="I285">
        <f>task4ForecastsPVandDemand_Run2!E298</f>
        <v>2.2264979808092562</v>
      </c>
      <c r="J285">
        <f>task4ForecastsPVandDemand_Run2!F298</f>
        <v>0</v>
      </c>
      <c r="K285">
        <f>task4ForecastsPVandDemand_Run2!G298</f>
        <v>0</v>
      </c>
      <c r="L285">
        <f>task4ForecastsPVandDemand_Run2!H298</f>
        <v>0</v>
      </c>
      <c r="M285">
        <f>task4ForecastsPVandDemand_Run2!I298</f>
        <v>0</v>
      </c>
      <c r="N285">
        <f>task4ForecastsPVandDemand_Run2!J298</f>
        <v>0</v>
      </c>
      <c r="O285">
        <f>task4ForecastsPVandDemand_Run2!K298</f>
        <v>0</v>
      </c>
      <c r="P285">
        <f>task4ForecastsPVandDemand_Run2!L298</f>
        <v>0</v>
      </c>
      <c r="Q285">
        <f>task4ForecastsPVandDemand_Run2!M298</f>
        <v>0</v>
      </c>
    </row>
    <row r="286" spans="1:17" x14ac:dyDescent="0.3">
      <c r="A286" t="str">
        <f>TEXT(task4ForecastsPVandDemand_Run2!C299,"YYYY-MM-DD HH:MM:SS")</f>
        <v>2020-07-08 22:00:00</v>
      </c>
      <c r="B286">
        <f>-task4ForecastsPVandDemand_Run2!G299</f>
        <v>0</v>
      </c>
      <c r="C286">
        <f t="shared" si="8"/>
        <v>4</v>
      </c>
      <c r="D286">
        <v>1</v>
      </c>
      <c r="E286" s="83">
        <f t="shared" si="9"/>
        <v>44267.868055555555</v>
      </c>
      <c r="F286">
        <f>task4ForecastsPVandDemand_Run2!B299</f>
        <v>6</v>
      </c>
      <c r="G286">
        <f>task4ForecastsPVandDemand_Run2!A299</f>
        <v>45</v>
      </c>
      <c r="H286">
        <f>task4ForecastsPVandDemand_Run2!D299</f>
        <v>1.9932244271149764</v>
      </c>
      <c r="I286">
        <f>task4ForecastsPVandDemand_Run2!E299</f>
        <v>1.9932244271149764</v>
      </c>
      <c r="J286">
        <f>task4ForecastsPVandDemand_Run2!F299</f>
        <v>0</v>
      </c>
      <c r="K286">
        <f>task4ForecastsPVandDemand_Run2!G299</f>
        <v>0</v>
      </c>
      <c r="L286">
        <f>task4ForecastsPVandDemand_Run2!H299</f>
        <v>0</v>
      </c>
      <c r="M286">
        <f>task4ForecastsPVandDemand_Run2!I299</f>
        <v>0</v>
      </c>
      <c r="N286">
        <f>task4ForecastsPVandDemand_Run2!J299</f>
        <v>0</v>
      </c>
      <c r="O286">
        <f>task4ForecastsPVandDemand_Run2!K299</f>
        <v>0</v>
      </c>
      <c r="P286">
        <f>task4ForecastsPVandDemand_Run2!L299</f>
        <v>0</v>
      </c>
      <c r="Q286">
        <f>task4ForecastsPVandDemand_Run2!M299</f>
        <v>0</v>
      </c>
    </row>
    <row r="287" spans="1:17" x14ac:dyDescent="0.3">
      <c r="A287" t="str">
        <f>TEXT(task4ForecastsPVandDemand_Run2!C300,"YYYY-MM-DD HH:MM:SS")</f>
        <v>2020-07-08 22:30:00</v>
      </c>
      <c r="B287">
        <f>-task4ForecastsPVandDemand_Run2!G300</f>
        <v>0</v>
      </c>
      <c r="C287">
        <f t="shared" si="8"/>
        <v>4</v>
      </c>
      <c r="D287">
        <v>1</v>
      </c>
      <c r="E287" s="83">
        <f t="shared" si="9"/>
        <v>44267.868055555555</v>
      </c>
      <c r="F287">
        <f>task4ForecastsPVandDemand_Run2!B300</f>
        <v>6</v>
      </c>
      <c r="G287">
        <f>task4ForecastsPVandDemand_Run2!A300</f>
        <v>46</v>
      </c>
      <c r="H287">
        <f>task4ForecastsPVandDemand_Run2!D300</f>
        <v>1.7760467066719114</v>
      </c>
      <c r="I287">
        <f>task4ForecastsPVandDemand_Run2!E300</f>
        <v>1.7760467066719114</v>
      </c>
      <c r="J287">
        <f>task4ForecastsPVandDemand_Run2!F300</f>
        <v>0</v>
      </c>
      <c r="K287">
        <f>task4ForecastsPVandDemand_Run2!G300</f>
        <v>0</v>
      </c>
      <c r="L287">
        <f>task4ForecastsPVandDemand_Run2!H300</f>
        <v>0</v>
      </c>
      <c r="M287">
        <f>task4ForecastsPVandDemand_Run2!I300</f>
        <v>0</v>
      </c>
      <c r="N287">
        <f>task4ForecastsPVandDemand_Run2!J300</f>
        <v>0</v>
      </c>
      <c r="O287">
        <f>task4ForecastsPVandDemand_Run2!K300</f>
        <v>0</v>
      </c>
      <c r="P287">
        <f>task4ForecastsPVandDemand_Run2!L300</f>
        <v>0</v>
      </c>
      <c r="Q287">
        <f>task4ForecastsPVandDemand_Run2!M300</f>
        <v>0</v>
      </c>
    </row>
    <row r="288" spans="1:17" x14ac:dyDescent="0.3">
      <c r="A288" t="str">
        <f>TEXT(task4ForecastsPVandDemand_Run2!C301,"YYYY-MM-DD HH:MM:SS")</f>
        <v>2020-07-08 23:00:00</v>
      </c>
      <c r="B288">
        <f>-task4ForecastsPVandDemand_Run2!G301</f>
        <v>0</v>
      </c>
      <c r="C288">
        <f t="shared" si="8"/>
        <v>4</v>
      </c>
      <c r="D288">
        <v>1</v>
      </c>
      <c r="E288" s="83">
        <f t="shared" si="9"/>
        <v>44267.868055555555</v>
      </c>
      <c r="F288">
        <f>task4ForecastsPVandDemand_Run2!B301</f>
        <v>6</v>
      </c>
      <c r="G288">
        <f>task4ForecastsPVandDemand_Run2!A301</f>
        <v>47</v>
      </c>
      <c r="H288">
        <f>task4ForecastsPVandDemand_Run2!D301</f>
        <v>1.663401531193643</v>
      </c>
      <c r="I288">
        <f>task4ForecastsPVandDemand_Run2!E301</f>
        <v>1.663401531193643</v>
      </c>
      <c r="J288">
        <f>task4ForecastsPVandDemand_Run2!F301</f>
        <v>0</v>
      </c>
      <c r="K288">
        <f>task4ForecastsPVandDemand_Run2!G301</f>
        <v>0</v>
      </c>
      <c r="L288">
        <f>task4ForecastsPVandDemand_Run2!H301</f>
        <v>0</v>
      </c>
      <c r="M288">
        <f>task4ForecastsPVandDemand_Run2!I301</f>
        <v>0</v>
      </c>
      <c r="N288">
        <f>task4ForecastsPVandDemand_Run2!J301</f>
        <v>0</v>
      </c>
      <c r="O288">
        <f>task4ForecastsPVandDemand_Run2!K301</f>
        <v>0</v>
      </c>
      <c r="P288">
        <f>task4ForecastsPVandDemand_Run2!L301</f>
        <v>0</v>
      </c>
      <c r="Q288">
        <f>task4ForecastsPVandDemand_Run2!M301</f>
        <v>0</v>
      </c>
    </row>
    <row r="289" spans="1:17" x14ac:dyDescent="0.3">
      <c r="A289" t="str">
        <f>TEXT(task4ForecastsPVandDemand_Run2!C302,"YYYY-MM-DD HH:MM:SS")</f>
        <v>2020-07-08 23:30:00</v>
      </c>
      <c r="B289">
        <f>-task4ForecastsPVandDemand_Run2!G302</f>
        <v>0</v>
      </c>
      <c r="C289">
        <f t="shared" si="8"/>
        <v>4</v>
      </c>
      <c r="D289">
        <v>1</v>
      </c>
      <c r="E289" s="83">
        <f t="shared" si="9"/>
        <v>44267.868055555555</v>
      </c>
      <c r="F289">
        <f>task4ForecastsPVandDemand_Run2!B302</f>
        <v>6</v>
      </c>
      <c r="G289">
        <f>task4ForecastsPVandDemand_Run2!A302</f>
        <v>48</v>
      </c>
      <c r="H289">
        <f>task4ForecastsPVandDemand_Run2!D302</f>
        <v>1.5699611886642466</v>
      </c>
      <c r="I289">
        <f>task4ForecastsPVandDemand_Run2!E302</f>
        <v>1.5699611886642466</v>
      </c>
      <c r="J289">
        <f>task4ForecastsPVandDemand_Run2!F302</f>
        <v>0</v>
      </c>
      <c r="K289">
        <f>task4ForecastsPVandDemand_Run2!G302</f>
        <v>0</v>
      </c>
      <c r="L289">
        <f>task4ForecastsPVandDemand_Run2!H302</f>
        <v>0</v>
      </c>
      <c r="M289">
        <f>task4ForecastsPVandDemand_Run2!I302</f>
        <v>0</v>
      </c>
      <c r="N289">
        <f>task4ForecastsPVandDemand_Run2!J302</f>
        <v>0</v>
      </c>
      <c r="O289">
        <f>task4ForecastsPVandDemand_Run2!K302</f>
        <v>0</v>
      </c>
      <c r="P289">
        <f>task4ForecastsPVandDemand_Run2!L302</f>
        <v>0</v>
      </c>
      <c r="Q289">
        <f>task4ForecastsPVandDemand_Run2!M302</f>
        <v>0</v>
      </c>
    </row>
    <row r="290" spans="1:17" x14ac:dyDescent="0.3">
      <c r="A290" t="str">
        <f>TEXT(task4ForecastsPVandDemand_Run2!C303,"YYYY-MM-DD HH:MM:SS")</f>
        <v>2020-07-09 00:00:00</v>
      </c>
      <c r="B290">
        <f>-task4ForecastsPVandDemand_Run2!G303</f>
        <v>0</v>
      </c>
      <c r="C290">
        <f t="shared" si="8"/>
        <v>4</v>
      </c>
      <c r="D290">
        <v>1</v>
      </c>
      <c r="E290" s="83">
        <f t="shared" si="9"/>
        <v>44267.868055555555</v>
      </c>
      <c r="F290">
        <f>task4ForecastsPVandDemand_Run2!B303</f>
        <v>7</v>
      </c>
      <c r="G290">
        <f>task4ForecastsPVandDemand_Run2!A303</f>
        <v>1</v>
      </c>
      <c r="H290">
        <f>task4ForecastsPVandDemand_Run2!D303</f>
        <v>1.5761570758110022</v>
      </c>
      <c r="I290">
        <f>task4ForecastsPVandDemand_Run2!E303</f>
        <v>1.5761570758110022</v>
      </c>
      <c r="J290">
        <f>task4ForecastsPVandDemand_Run2!F303</f>
        <v>0</v>
      </c>
      <c r="K290">
        <f>task4ForecastsPVandDemand_Run2!G303</f>
        <v>0</v>
      </c>
      <c r="L290">
        <f>task4ForecastsPVandDemand_Run2!H303</f>
        <v>0</v>
      </c>
      <c r="M290">
        <f>task4ForecastsPVandDemand_Run2!I303</f>
        <v>0</v>
      </c>
      <c r="N290">
        <f>task4ForecastsPVandDemand_Run2!J303</f>
        <v>0</v>
      </c>
      <c r="O290">
        <f>task4ForecastsPVandDemand_Run2!K303</f>
        <v>0</v>
      </c>
      <c r="P290">
        <f>task4ForecastsPVandDemand_Run2!L303</f>
        <v>0</v>
      </c>
      <c r="Q290">
        <f>task4ForecastsPVandDemand_Run2!M303</f>
        <v>0</v>
      </c>
    </row>
    <row r="291" spans="1:17" x14ac:dyDescent="0.3">
      <c r="A291" t="str">
        <f>TEXT(task4ForecastsPVandDemand_Run2!C304,"YYYY-MM-DD HH:MM:SS")</f>
        <v>2020-07-09 00:30:00</v>
      </c>
      <c r="B291">
        <f>-task4ForecastsPVandDemand_Run2!G304</f>
        <v>0</v>
      </c>
      <c r="C291">
        <f t="shared" si="8"/>
        <v>4</v>
      </c>
      <c r="D291">
        <v>1</v>
      </c>
      <c r="E291" s="83">
        <f t="shared" si="9"/>
        <v>44267.868055555555</v>
      </c>
      <c r="F291">
        <f>task4ForecastsPVandDemand_Run2!B304</f>
        <v>7</v>
      </c>
      <c r="G291">
        <f>task4ForecastsPVandDemand_Run2!A304</f>
        <v>2</v>
      </c>
      <c r="H291">
        <f>task4ForecastsPVandDemand_Run2!D304</f>
        <v>1.5148109801157412</v>
      </c>
      <c r="I291">
        <f>task4ForecastsPVandDemand_Run2!E304</f>
        <v>1.5148109801157412</v>
      </c>
      <c r="J291">
        <f>task4ForecastsPVandDemand_Run2!F304</f>
        <v>0</v>
      </c>
      <c r="K291">
        <f>task4ForecastsPVandDemand_Run2!G304</f>
        <v>0</v>
      </c>
      <c r="L291">
        <f>task4ForecastsPVandDemand_Run2!H304</f>
        <v>0</v>
      </c>
      <c r="M291">
        <f>task4ForecastsPVandDemand_Run2!I304</f>
        <v>0</v>
      </c>
      <c r="N291">
        <f>task4ForecastsPVandDemand_Run2!J304</f>
        <v>0</v>
      </c>
      <c r="O291">
        <f>task4ForecastsPVandDemand_Run2!K304</f>
        <v>0</v>
      </c>
      <c r="P291">
        <f>task4ForecastsPVandDemand_Run2!L304</f>
        <v>0</v>
      </c>
      <c r="Q291">
        <f>task4ForecastsPVandDemand_Run2!M304</f>
        <v>0</v>
      </c>
    </row>
    <row r="292" spans="1:17" x14ac:dyDescent="0.3">
      <c r="A292" t="str">
        <f>TEXT(task4ForecastsPVandDemand_Run2!C305,"YYYY-MM-DD HH:MM:SS")</f>
        <v>2020-07-09 01:00:00</v>
      </c>
      <c r="B292">
        <f>-task4ForecastsPVandDemand_Run2!G305</f>
        <v>0</v>
      </c>
      <c r="C292">
        <f t="shared" si="8"/>
        <v>4</v>
      </c>
      <c r="D292">
        <v>1</v>
      </c>
      <c r="E292" s="83">
        <f t="shared" si="9"/>
        <v>44267.868055555555</v>
      </c>
      <c r="F292">
        <f>task4ForecastsPVandDemand_Run2!B305</f>
        <v>7</v>
      </c>
      <c r="G292">
        <f>task4ForecastsPVandDemand_Run2!A305</f>
        <v>3</v>
      </c>
      <c r="H292">
        <f>task4ForecastsPVandDemand_Run2!D305</f>
        <v>1.4497838171734978</v>
      </c>
      <c r="I292">
        <f>task4ForecastsPVandDemand_Run2!E305</f>
        <v>1.4497838171734978</v>
      </c>
      <c r="J292">
        <f>task4ForecastsPVandDemand_Run2!F305</f>
        <v>0</v>
      </c>
      <c r="K292">
        <f>task4ForecastsPVandDemand_Run2!G305</f>
        <v>0</v>
      </c>
      <c r="L292">
        <f>task4ForecastsPVandDemand_Run2!H305</f>
        <v>0</v>
      </c>
      <c r="M292">
        <f>task4ForecastsPVandDemand_Run2!I305</f>
        <v>0</v>
      </c>
      <c r="N292">
        <f>task4ForecastsPVandDemand_Run2!J305</f>
        <v>0</v>
      </c>
      <c r="O292">
        <f>task4ForecastsPVandDemand_Run2!K305</f>
        <v>0</v>
      </c>
      <c r="P292">
        <f>task4ForecastsPVandDemand_Run2!L305</f>
        <v>0</v>
      </c>
      <c r="Q292">
        <f>task4ForecastsPVandDemand_Run2!M305</f>
        <v>0</v>
      </c>
    </row>
    <row r="293" spans="1:17" x14ac:dyDescent="0.3">
      <c r="A293" t="str">
        <f>TEXT(task4ForecastsPVandDemand_Run2!C306,"YYYY-MM-DD HH:MM:SS")</f>
        <v>2020-07-09 01:30:00</v>
      </c>
      <c r="B293">
        <f>-task4ForecastsPVandDemand_Run2!G306</f>
        <v>0</v>
      </c>
      <c r="C293">
        <f t="shared" si="8"/>
        <v>4</v>
      </c>
      <c r="D293">
        <v>1</v>
      </c>
      <c r="E293" s="83">
        <f t="shared" si="9"/>
        <v>44267.868055555555</v>
      </c>
      <c r="F293">
        <f>task4ForecastsPVandDemand_Run2!B306</f>
        <v>7</v>
      </c>
      <c r="G293">
        <f>task4ForecastsPVandDemand_Run2!A306</f>
        <v>4</v>
      </c>
      <c r="H293">
        <f>task4ForecastsPVandDemand_Run2!D306</f>
        <v>1.4009938367451336</v>
      </c>
      <c r="I293">
        <f>task4ForecastsPVandDemand_Run2!E306</f>
        <v>1.4009938367451336</v>
      </c>
      <c r="J293">
        <f>task4ForecastsPVandDemand_Run2!F306</f>
        <v>0</v>
      </c>
      <c r="K293">
        <f>task4ForecastsPVandDemand_Run2!G306</f>
        <v>0</v>
      </c>
      <c r="L293">
        <f>task4ForecastsPVandDemand_Run2!H306</f>
        <v>0</v>
      </c>
      <c r="M293">
        <f>task4ForecastsPVandDemand_Run2!I306</f>
        <v>0</v>
      </c>
      <c r="N293">
        <f>task4ForecastsPVandDemand_Run2!J306</f>
        <v>0</v>
      </c>
      <c r="O293">
        <f>task4ForecastsPVandDemand_Run2!K306</f>
        <v>0</v>
      </c>
      <c r="P293">
        <f>task4ForecastsPVandDemand_Run2!L306</f>
        <v>0</v>
      </c>
      <c r="Q293">
        <f>task4ForecastsPVandDemand_Run2!M306</f>
        <v>0</v>
      </c>
    </row>
    <row r="294" spans="1:17" x14ac:dyDescent="0.3">
      <c r="A294" t="str">
        <f>TEXT(task4ForecastsPVandDemand_Run2!C307,"YYYY-MM-DD HH:MM:SS")</f>
        <v>2020-07-09 02:00:00</v>
      </c>
      <c r="B294">
        <f>-task4ForecastsPVandDemand_Run2!G307</f>
        <v>0</v>
      </c>
      <c r="C294">
        <f t="shared" si="8"/>
        <v>4</v>
      </c>
      <c r="D294">
        <v>1</v>
      </c>
      <c r="E294" s="83">
        <f t="shared" si="9"/>
        <v>44267.868055555555</v>
      </c>
      <c r="F294">
        <f>task4ForecastsPVandDemand_Run2!B307</f>
        <v>7</v>
      </c>
      <c r="G294">
        <f>task4ForecastsPVandDemand_Run2!A307</f>
        <v>5</v>
      </c>
      <c r="H294">
        <f>task4ForecastsPVandDemand_Run2!D307</f>
        <v>1.3980045543008741</v>
      </c>
      <c r="I294">
        <f>task4ForecastsPVandDemand_Run2!E307</f>
        <v>1.3980045543008741</v>
      </c>
      <c r="J294">
        <f>task4ForecastsPVandDemand_Run2!F307</f>
        <v>0</v>
      </c>
      <c r="K294">
        <f>task4ForecastsPVandDemand_Run2!G307</f>
        <v>0</v>
      </c>
      <c r="L294">
        <f>task4ForecastsPVandDemand_Run2!H307</f>
        <v>0</v>
      </c>
      <c r="M294">
        <f>task4ForecastsPVandDemand_Run2!I307</f>
        <v>0</v>
      </c>
      <c r="N294">
        <f>task4ForecastsPVandDemand_Run2!J307</f>
        <v>0</v>
      </c>
      <c r="O294">
        <f>task4ForecastsPVandDemand_Run2!K307</f>
        <v>0</v>
      </c>
      <c r="P294">
        <f>task4ForecastsPVandDemand_Run2!L307</f>
        <v>0</v>
      </c>
      <c r="Q294">
        <f>task4ForecastsPVandDemand_Run2!M307</f>
        <v>0</v>
      </c>
    </row>
    <row r="295" spans="1:17" x14ac:dyDescent="0.3">
      <c r="A295" t="str">
        <f>TEXT(task4ForecastsPVandDemand_Run2!C308,"YYYY-MM-DD HH:MM:SS")</f>
        <v>2020-07-09 02:30:00</v>
      </c>
      <c r="B295">
        <f>-task4ForecastsPVandDemand_Run2!G308</f>
        <v>0</v>
      </c>
      <c r="C295">
        <f t="shared" si="8"/>
        <v>4</v>
      </c>
      <c r="D295">
        <v>1</v>
      </c>
      <c r="E295" s="83">
        <f t="shared" si="9"/>
        <v>44267.868055555555</v>
      </c>
      <c r="F295">
        <f>task4ForecastsPVandDemand_Run2!B308</f>
        <v>7</v>
      </c>
      <c r="G295">
        <f>task4ForecastsPVandDemand_Run2!A308</f>
        <v>6</v>
      </c>
      <c r="H295">
        <f>task4ForecastsPVandDemand_Run2!D308</f>
        <v>1.365692254715968</v>
      </c>
      <c r="I295">
        <f>task4ForecastsPVandDemand_Run2!E308</f>
        <v>1.365692254715968</v>
      </c>
      <c r="J295">
        <f>task4ForecastsPVandDemand_Run2!F308</f>
        <v>0</v>
      </c>
      <c r="K295">
        <f>task4ForecastsPVandDemand_Run2!G308</f>
        <v>0</v>
      </c>
      <c r="L295">
        <f>task4ForecastsPVandDemand_Run2!H308</f>
        <v>0</v>
      </c>
      <c r="M295">
        <f>task4ForecastsPVandDemand_Run2!I308</f>
        <v>0</v>
      </c>
      <c r="N295">
        <f>task4ForecastsPVandDemand_Run2!J308</f>
        <v>0</v>
      </c>
      <c r="O295">
        <f>task4ForecastsPVandDemand_Run2!K308</f>
        <v>0</v>
      </c>
      <c r="P295">
        <f>task4ForecastsPVandDemand_Run2!L308</f>
        <v>0</v>
      </c>
      <c r="Q295">
        <f>task4ForecastsPVandDemand_Run2!M308</f>
        <v>0</v>
      </c>
    </row>
    <row r="296" spans="1:17" x14ac:dyDescent="0.3">
      <c r="A296" t="str">
        <f>TEXT(task4ForecastsPVandDemand_Run2!C309,"YYYY-MM-DD HH:MM:SS")</f>
        <v>2020-07-09 03:00:00</v>
      </c>
      <c r="B296">
        <f>-task4ForecastsPVandDemand_Run2!G309</f>
        <v>0</v>
      </c>
      <c r="C296">
        <f t="shared" si="8"/>
        <v>4</v>
      </c>
      <c r="D296">
        <v>1</v>
      </c>
      <c r="E296" s="83">
        <f t="shared" si="9"/>
        <v>44267.868055555555</v>
      </c>
      <c r="F296">
        <f>task4ForecastsPVandDemand_Run2!B309</f>
        <v>7</v>
      </c>
      <c r="G296">
        <f>task4ForecastsPVandDemand_Run2!A309</f>
        <v>7</v>
      </c>
      <c r="H296">
        <f>task4ForecastsPVandDemand_Run2!D309</f>
        <v>1.3684802296146683</v>
      </c>
      <c r="I296">
        <f>task4ForecastsPVandDemand_Run2!E309</f>
        <v>1.3684802296146683</v>
      </c>
      <c r="J296">
        <f>task4ForecastsPVandDemand_Run2!F309</f>
        <v>0</v>
      </c>
      <c r="K296">
        <f>task4ForecastsPVandDemand_Run2!G309</f>
        <v>0</v>
      </c>
      <c r="L296">
        <f>task4ForecastsPVandDemand_Run2!H309</f>
        <v>0</v>
      </c>
      <c r="M296">
        <f>task4ForecastsPVandDemand_Run2!I309</f>
        <v>0</v>
      </c>
      <c r="N296">
        <f>task4ForecastsPVandDemand_Run2!J309</f>
        <v>0</v>
      </c>
      <c r="O296">
        <f>task4ForecastsPVandDemand_Run2!K309</f>
        <v>0</v>
      </c>
      <c r="P296">
        <f>task4ForecastsPVandDemand_Run2!L309</f>
        <v>0</v>
      </c>
      <c r="Q296">
        <f>task4ForecastsPVandDemand_Run2!M309</f>
        <v>0</v>
      </c>
    </row>
    <row r="297" spans="1:17" x14ac:dyDescent="0.3">
      <c r="A297" t="str">
        <f>TEXT(task4ForecastsPVandDemand_Run2!C310,"YYYY-MM-DD HH:MM:SS")</f>
        <v>2020-07-09 03:30:00</v>
      </c>
      <c r="B297">
        <f>-task4ForecastsPVandDemand_Run2!G310</f>
        <v>0</v>
      </c>
      <c r="C297">
        <f t="shared" si="8"/>
        <v>4</v>
      </c>
      <c r="D297">
        <v>1</v>
      </c>
      <c r="E297" s="83">
        <f t="shared" si="9"/>
        <v>44267.868055555555</v>
      </c>
      <c r="F297">
        <f>task4ForecastsPVandDemand_Run2!B310</f>
        <v>7</v>
      </c>
      <c r="G297">
        <f>task4ForecastsPVandDemand_Run2!A310</f>
        <v>8</v>
      </c>
      <c r="H297">
        <f>task4ForecastsPVandDemand_Run2!D310</f>
        <v>1.3491571570138445</v>
      </c>
      <c r="I297">
        <f>task4ForecastsPVandDemand_Run2!E310</f>
        <v>1.3491571570138445</v>
      </c>
      <c r="J297">
        <f>task4ForecastsPVandDemand_Run2!F310</f>
        <v>0</v>
      </c>
      <c r="K297">
        <f>task4ForecastsPVandDemand_Run2!G310</f>
        <v>0</v>
      </c>
      <c r="L297">
        <f>task4ForecastsPVandDemand_Run2!H310</f>
        <v>0</v>
      </c>
      <c r="M297">
        <f>task4ForecastsPVandDemand_Run2!I310</f>
        <v>0</v>
      </c>
      <c r="N297">
        <f>task4ForecastsPVandDemand_Run2!J310</f>
        <v>0</v>
      </c>
      <c r="O297">
        <f>task4ForecastsPVandDemand_Run2!K310</f>
        <v>0</v>
      </c>
      <c r="P297">
        <f>task4ForecastsPVandDemand_Run2!L310</f>
        <v>0</v>
      </c>
      <c r="Q297">
        <f>task4ForecastsPVandDemand_Run2!M310</f>
        <v>0</v>
      </c>
    </row>
    <row r="298" spans="1:17" x14ac:dyDescent="0.3">
      <c r="A298" t="str">
        <f>TEXT(task4ForecastsPVandDemand_Run2!C311,"YYYY-MM-DD HH:MM:SS")</f>
        <v>2020-07-09 04:00:00</v>
      </c>
      <c r="B298">
        <f>-task4ForecastsPVandDemand_Run2!G311</f>
        <v>0</v>
      </c>
      <c r="C298">
        <f t="shared" si="8"/>
        <v>4</v>
      </c>
      <c r="D298">
        <v>1</v>
      </c>
      <c r="E298" s="83">
        <f t="shared" si="9"/>
        <v>44267.868055555555</v>
      </c>
      <c r="F298">
        <f>task4ForecastsPVandDemand_Run2!B311</f>
        <v>7</v>
      </c>
      <c r="G298">
        <f>task4ForecastsPVandDemand_Run2!A311</f>
        <v>9</v>
      </c>
      <c r="H298">
        <f>task4ForecastsPVandDemand_Run2!D311</f>
        <v>1.4016448141702498</v>
      </c>
      <c r="I298">
        <f>task4ForecastsPVandDemand_Run2!E311</f>
        <v>1.4016448141702498</v>
      </c>
      <c r="J298">
        <f>task4ForecastsPVandDemand_Run2!F311</f>
        <v>1.3062506798094821E-2</v>
      </c>
      <c r="K298">
        <f>task4ForecastsPVandDemand_Run2!G311</f>
        <v>0</v>
      </c>
      <c r="L298">
        <f>task4ForecastsPVandDemand_Run2!H311</f>
        <v>0</v>
      </c>
      <c r="M298">
        <f>task4ForecastsPVandDemand_Run2!I311</f>
        <v>0</v>
      </c>
      <c r="N298">
        <f>task4ForecastsPVandDemand_Run2!J311</f>
        <v>0</v>
      </c>
      <c r="O298">
        <f>task4ForecastsPVandDemand_Run2!K311</f>
        <v>0</v>
      </c>
      <c r="P298">
        <f>task4ForecastsPVandDemand_Run2!L311</f>
        <v>0</v>
      </c>
      <c r="Q298">
        <f>task4ForecastsPVandDemand_Run2!M311</f>
        <v>0</v>
      </c>
    </row>
    <row r="299" spans="1:17" x14ac:dyDescent="0.3">
      <c r="A299" t="str">
        <f>TEXT(task4ForecastsPVandDemand_Run2!C312,"YYYY-MM-DD HH:MM:SS")</f>
        <v>2020-07-09 04:30:00</v>
      </c>
      <c r="B299">
        <f>-task4ForecastsPVandDemand_Run2!G312</f>
        <v>0</v>
      </c>
      <c r="C299">
        <f t="shared" si="8"/>
        <v>4</v>
      </c>
      <c r="D299">
        <v>1</v>
      </c>
      <c r="E299" s="83">
        <f t="shared" si="9"/>
        <v>44267.868055555555</v>
      </c>
      <c r="F299">
        <f>task4ForecastsPVandDemand_Run2!B312</f>
        <v>7</v>
      </c>
      <c r="G299">
        <f>task4ForecastsPVandDemand_Run2!A312</f>
        <v>10</v>
      </c>
      <c r="H299">
        <f>task4ForecastsPVandDemand_Run2!D312</f>
        <v>1.5092134139128173</v>
      </c>
      <c r="I299">
        <f>task4ForecastsPVandDemand_Run2!E312</f>
        <v>1.5092134139128173</v>
      </c>
      <c r="J299">
        <f>task4ForecastsPVandDemand_Run2!F312</f>
        <v>1.3062506798094821E-2</v>
      </c>
      <c r="K299">
        <f>task4ForecastsPVandDemand_Run2!G312</f>
        <v>0</v>
      </c>
      <c r="L299">
        <f>task4ForecastsPVandDemand_Run2!H312</f>
        <v>0</v>
      </c>
      <c r="M299">
        <f>task4ForecastsPVandDemand_Run2!I312</f>
        <v>0</v>
      </c>
      <c r="N299">
        <f>task4ForecastsPVandDemand_Run2!J312</f>
        <v>0</v>
      </c>
      <c r="O299">
        <f>task4ForecastsPVandDemand_Run2!K312</f>
        <v>0</v>
      </c>
      <c r="P299">
        <f>task4ForecastsPVandDemand_Run2!L312</f>
        <v>0</v>
      </c>
      <c r="Q299">
        <f>task4ForecastsPVandDemand_Run2!M312</f>
        <v>0</v>
      </c>
    </row>
    <row r="300" spans="1:17" x14ac:dyDescent="0.3">
      <c r="A300" t="str">
        <f>TEXT(task4ForecastsPVandDemand_Run2!C313,"YYYY-MM-DD HH:MM:SS")</f>
        <v>2020-07-09 05:00:00</v>
      </c>
      <c r="B300">
        <f>-task4ForecastsPVandDemand_Run2!G313</f>
        <v>0</v>
      </c>
      <c r="C300">
        <f t="shared" si="8"/>
        <v>4</v>
      </c>
      <c r="D300">
        <v>1</v>
      </c>
      <c r="E300" s="83">
        <f t="shared" si="9"/>
        <v>44267.868055555555</v>
      </c>
      <c r="F300">
        <f>task4ForecastsPVandDemand_Run2!B313</f>
        <v>7</v>
      </c>
      <c r="G300">
        <f>task4ForecastsPVandDemand_Run2!A313</f>
        <v>11</v>
      </c>
      <c r="H300">
        <f>task4ForecastsPVandDemand_Run2!D313</f>
        <v>1.838113754262704</v>
      </c>
      <c r="I300">
        <f>task4ForecastsPVandDemand_Run2!E313</f>
        <v>1.838113754262704</v>
      </c>
      <c r="J300">
        <f>task4ForecastsPVandDemand_Run2!F313</f>
        <v>7.4164840802737525E-2</v>
      </c>
      <c r="K300">
        <f>task4ForecastsPVandDemand_Run2!G313</f>
        <v>0</v>
      </c>
      <c r="L300">
        <f>task4ForecastsPVandDemand_Run2!H313</f>
        <v>0</v>
      </c>
      <c r="M300">
        <f>task4ForecastsPVandDemand_Run2!I313</f>
        <v>0</v>
      </c>
      <c r="N300">
        <f>task4ForecastsPVandDemand_Run2!J313</f>
        <v>0</v>
      </c>
      <c r="O300">
        <f>task4ForecastsPVandDemand_Run2!K313</f>
        <v>0</v>
      </c>
      <c r="P300">
        <f>task4ForecastsPVandDemand_Run2!L313</f>
        <v>0</v>
      </c>
      <c r="Q300">
        <f>task4ForecastsPVandDemand_Run2!M313</f>
        <v>0</v>
      </c>
    </row>
    <row r="301" spans="1:17" x14ac:dyDescent="0.3">
      <c r="A301" t="str">
        <f>TEXT(task4ForecastsPVandDemand_Run2!C314,"YYYY-MM-DD HH:MM:SS")</f>
        <v>2020-07-09 05:30:00</v>
      </c>
      <c r="B301">
        <f>-task4ForecastsPVandDemand_Run2!G314</f>
        <v>0</v>
      </c>
      <c r="C301">
        <f t="shared" si="8"/>
        <v>4</v>
      </c>
      <c r="D301">
        <v>1</v>
      </c>
      <c r="E301" s="83">
        <f t="shared" si="9"/>
        <v>44267.868055555555</v>
      </c>
      <c r="F301">
        <f>task4ForecastsPVandDemand_Run2!B314</f>
        <v>7</v>
      </c>
      <c r="G301">
        <f>task4ForecastsPVandDemand_Run2!A314</f>
        <v>12</v>
      </c>
      <c r="H301">
        <f>task4ForecastsPVandDemand_Run2!D314</f>
        <v>2.0906821717021238</v>
      </c>
      <c r="I301">
        <f>task4ForecastsPVandDemand_Run2!E314</f>
        <v>2.0906821717021238</v>
      </c>
      <c r="J301">
        <f>task4ForecastsPVandDemand_Run2!F314</f>
        <v>0.11280006892153219</v>
      </c>
      <c r="K301">
        <f>task4ForecastsPVandDemand_Run2!G314</f>
        <v>0</v>
      </c>
      <c r="L301">
        <f>task4ForecastsPVandDemand_Run2!H314</f>
        <v>0</v>
      </c>
      <c r="M301">
        <f>task4ForecastsPVandDemand_Run2!I314</f>
        <v>0</v>
      </c>
      <c r="N301">
        <f>task4ForecastsPVandDemand_Run2!J314</f>
        <v>0</v>
      </c>
      <c r="O301">
        <f>task4ForecastsPVandDemand_Run2!K314</f>
        <v>0</v>
      </c>
      <c r="P301">
        <f>task4ForecastsPVandDemand_Run2!L314</f>
        <v>0</v>
      </c>
      <c r="Q301">
        <f>task4ForecastsPVandDemand_Run2!M314</f>
        <v>0</v>
      </c>
    </row>
    <row r="302" spans="1:17" x14ac:dyDescent="0.3">
      <c r="A302" t="str">
        <f>TEXT(task4ForecastsPVandDemand_Run2!C315,"YYYY-MM-DD HH:MM:SS")</f>
        <v>2020-07-09 06:00:00</v>
      </c>
      <c r="B302">
        <f>-task4ForecastsPVandDemand_Run2!G315</f>
        <v>-0.14826605546990479</v>
      </c>
      <c r="C302">
        <f t="shared" si="8"/>
        <v>4</v>
      </c>
      <c r="D302">
        <v>1</v>
      </c>
      <c r="E302" s="83">
        <f t="shared" si="9"/>
        <v>44267.868055555555</v>
      </c>
      <c r="F302">
        <f>task4ForecastsPVandDemand_Run2!B315</f>
        <v>7</v>
      </c>
      <c r="G302">
        <f>task4ForecastsPVandDemand_Run2!A315</f>
        <v>13</v>
      </c>
      <c r="H302">
        <f>task4ForecastsPVandDemand_Run2!D315</f>
        <v>2.4951968708079595</v>
      </c>
      <c r="I302">
        <f>task4ForecastsPVandDemand_Run2!E315</f>
        <v>2.6434629262778642</v>
      </c>
      <c r="J302">
        <f>task4ForecastsPVandDemand_Run2!F315</f>
        <v>0.30258378667327507</v>
      </c>
      <c r="K302">
        <f>task4ForecastsPVandDemand_Run2!G315</f>
        <v>0.14826605546990479</v>
      </c>
      <c r="L302">
        <f>task4ForecastsPVandDemand_Run2!H315</f>
        <v>7.4133027734952395E-2</v>
      </c>
      <c r="M302">
        <f>task4ForecastsPVandDemand_Run2!I315</f>
        <v>0</v>
      </c>
      <c r="N302">
        <f>task4ForecastsPVandDemand_Run2!J315</f>
        <v>-0.14826605546990479</v>
      </c>
      <c r="O302">
        <f>task4ForecastsPVandDemand_Run2!K315</f>
        <v>0</v>
      </c>
      <c r="P302">
        <f>task4ForecastsPVandDemand_Run2!L315</f>
        <v>-0.14826605546990479</v>
      </c>
      <c r="Q302">
        <f>task4ForecastsPVandDemand_Run2!M315</f>
        <v>0</v>
      </c>
    </row>
    <row r="303" spans="1:17" x14ac:dyDescent="0.3">
      <c r="A303" t="str">
        <f>TEXT(task4ForecastsPVandDemand_Run2!C316,"YYYY-MM-DD HH:MM:SS")</f>
        <v>2020-07-09 06:30:00</v>
      </c>
      <c r="B303">
        <f>-task4ForecastsPVandDemand_Run2!G316</f>
        <v>-0.1657193795691804</v>
      </c>
      <c r="C303">
        <f t="shared" si="8"/>
        <v>4</v>
      </c>
      <c r="D303">
        <v>1</v>
      </c>
      <c r="E303" s="83">
        <f t="shared" si="9"/>
        <v>44267.868055555555</v>
      </c>
      <c r="F303">
        <f>task4ForecastsPVandDemand_Run2!B316</f>
        <v>7</v>
      </c>
      <c r="G303">
        <f>task4ForecastsPVandDemand_Run2!A316</f>
        <v>14</v>
      </c>
      <c r="H303">
        <f>task4ForecastsPVandDemand_Run2!D316</f>
        <v>2.5937150648518905</v>
      </c>
      <c r="I303">
        <f>task4ForecastsPVandDemand_Run2!E316</f>
        <v>2.7594344444210708</v>
      </c>
      <c r="J303">
        <f>task4ForecastsPVandDemand_Run2!F316</f>
        <v>0.33820281544730696</v>
      </c>
      <c r="K303">
        <f>task4ForecastsPVandDemand_Run2!G316</f>
        <v>0.1657193795691804</v>
      </c>
      <c r="L303">
        <f>task4ForecastsPVandDemand_Run2!H316</f>
        <v>0.15699271751954258</v>
      </c>
      <c r="M303">
        <f>task4ForecastsPVandDemand_Run2!I316</f>
        <v>0</v>
      </c>
      <c r="N303">
        <f>task4ForecastsPVandDemand_Run2!J316</f>
        <v>-0.1657193795691804</v>
      </c>
      <c r="O303">
        <f>task4ForecastsPVandDemand_Run2!K316</f>
        <v>0</v>
      </c>
      <c r="P303">
        <f>task4ForecastsPVandDemand_Run2!L316</f>
        <v>-0.1657193795691804</v>
      </c>
      <c r="Q303">
        <f>task4ForecastsPVandDemand_Run2!M316</f>
        <v>0</v>
      </c>
    </row>
    <row r="304" spans="1:17" x14ac:dyDescent="0.3">
      <c r="A304" t="str">
        <f>TEXT(task4ForecastsPVandDemand_Run2!C317,"YYYY-MM-DD HH:MM:SS")</f>
        <v>2020-07-09 07:00:00</v>
      </c>
      <c r="B304">
        <f>-task4ForecastsPVandDemand_Run2!G317</f>
        <v>-0.29670869203994099</v>
      </c>
      <c r="C304">
        <f t="shared" si="8"/>
        <v>4</v>
      </c>
      <c r="D304">
        <v>1</v>
      </c>
      <c r="E304" s="83">
        <f t="shared" si="9"/>
        <v>44267.868055555555</v>
      </c>
      <c r="F304">
        <f>task4ForecastsPVandDemand_Run2!B317</f>
        <v>7</v>
      </c>
      <c r="G304">
        <f>task4ForecastsPVandDemand_Run2!A317</f>
        <v>15</v>
      </c>
      <c r="H304">
        <f>task4ForecastsPVandDemand_Run2!D317</f>
        <v>2.694544533254529</v>
      </c>
      <c r="I304">
        <f>task4ForecastsPVandDemand_Run2!E317</f>
        <v>2.9912532252944701</v>
      </c>
      <c r="J304">
        <f>task4ForecastsPVandDemand_Run2!F317</f>
        <v>0.60552794293865508</v>
      </c>
      <c r="K304">
        <f>task4ForecastsPVandDemand_Run2!G317</f>
        <v>0.29670869203994099</v>
      </c>
      <c r="L304">
        <f>task4ForecastsPVandDemand_Run2!H317</f>
        <v>0.30534706353951308</v>
      </c>
      <c r="M304">
        <f>task4ForecastsPVandDemand_Run2!I317</f>
        <v>0</v>
      </c>
      <c r="N304">
        <f>task4ForecastsPVandDemand_Run2!J317</f>
        <v>-0.29670869203994099</v>
      </c>
      <c r="O304">
        <f>task4ForecastsPVandDemand_Run2!K317</f>
        <v>0</v>
      </c>
      <c r="P304">
        <f>task4ForecastsPVandDemand_Run2!L317</f>
        <v>-0.29670869203994099</v>
      </c>
      <c r="Q304">
        <f>task4ForecastsPVandDemand_Run2!M317</f>
        <v>0</v>
      </c>
    </row>
    <row r="305" spans="1:17" x14ac:dyDescent="0.3">
      <c r="A305" t="str">
        <f>TEXT(task4ForecastsPVandDemand_Run2!C318,"YYYY-MM-DD HH:MM:SS")</f>
        <v>2020-07-09 07:30:00</v>
      </c>
      <c r="B305">
        <f>-task4ForecastsPVandDemand_Run2!G318</f>
        <v>-0.34446668642011241</v>
      </c>
      <c r="C305">
        <f t="shared" si="8"/>
        <v>4</v>
      </c>
      <c r="D305">
        <v>1</v>
      </c>
      <c r="E305" s="83">
        <f t="shared" si="9"/>
        <v>44267.868055555555</v>
      </c>
      <c r="F305">
        <f>task4ForecastsPVandDemand_Run2!B318</f>
        <v>7</v>
      </c>
      <c r="G305">
        <f>task4ForecastsPVandDemand_Run2!A318</f>
        <v>16</v>
      </c>
      <c r="H305">
        <f>task4ForecastsPVandDemand_Run2!D318</f>
        <v>2.6819072371715356</v>
      </c>
      <c r="I305">
        <f>task4ForecastsPVandDemand_Run2!E318</f>
        <v>3.026373923591648</v>
      </c>
      <c r="J305">
        <f>task4ForecastsPVandDemand_Run2!F318</f>
        <v>0.70299323759206611</v>
      </c>
      <c r="K305">
        <f>task4ForecastsPVandDemand_Run2!G318</f>
        <v>0.34446668642011241</v>
      </c>
      <c r="L305">
        <f>task4ForecastsPVandDemand_Run2!H318</f>
        <v>0.47758040674956925</v>
      </c>
      <c r="M305">
        <f>task4ForecastsPVandDemand_Run2!I318</f>
        <v>0</v>
      </c>
      <c r="N305">
        <f>task4ForecastsPVandDemand_Run2!J318</f>
        <v>-0.34446668642011241</v>
      </c>
      <c r="O305">
        <f>task4ForecastsPVandDemand_Run2!K318</f>
        <v>0</v>
      </c>
      <c r="P305">
        <f>task4ForecastsPVandDemand_Run2!L318</f>
        <v>-0.34446668642011241</v>
      </c>
      <c r="Q305">
        <f>task4ForecastsPVandDemand_Run2!M318</f>
        <v>0</v>
      </c>
    </row>
    <row r="306" spans="1:17" x14ac:dyDescent="0.3">
      <c r="A306" t="str">
        <f>TEXT(task4ForecastsPVandDemand_Run2!C319,"YYYY-MM-DD HH:MM:SS")</f>
        <v>2020-07-09 08:00:00</v>
      </c>
      <c r="B306">
        <f>-task4ForecastsPVandDemand_Run2!G319</f>
        <v>-0.39574250959172208</v>
      </c>
      <c r="C306">
        <f t="shared" si="8"/>
        <v>4</v>
      </c>
      <c r="D306">
        <v>1</v>
      </c>
      <c r="E306" s="83">
        <f t="shared" si="9"/>
        <v>44267.868055555555</v>
      </c>
      <c r="F306">
        <f>task4ForecastsPVandDemand_Run2!B319</f>
        <v>7</v>
      </c>
      <c r="G306">
        <f>task4ForecastsPVandDemand_Run2!A319</f>
        <v>17</v>
      </c>
      <c r="H306">
        <f>task4ForecastsPVandDemand_Run2!D319</f>
        <v>2.7553697868777611</v>
      </c>
      <c r="I306">
        <f>task4ForecastsPVandDemand_Run2!E319</f>
        <v>3.1511122964694831</v>
      </c>
      <c r="J306">
        <f>task4ForecastsPVandDemand_Run2!F319</f>
        <v>0.80763777467698383</v>
      </c>
      <c r="K306">
        <f>task4ForecastsPVandDemand_Run2!G319</f>
        <v>0.39574250959172208</v>
      </c>
      <c r="L306">
        <f>task4ForecastsPVandDemand_Run2!H319</f>
        <v>0.67545166154543024</v>
      </c>
      <c r="M306">
        <f>task4ForecastsPVandDemand_Run2!I319</f>
        <v>0</v>
      </c>
      <c r="N306">
        <f>task4ForecastsPVandDemand_Run2!J319</f>
        <v>-0.39574250959172208</v>
      </c>
      <c r="O306">
        <f>task4ForecastsPVandDemand_Run2!K319</f>
        <v>0</v>
      </c>
      <c r="P306">
        <f>task4ForecastsPVandDemand_Run2!L319</f>
        <v>-0.39574250959172208</v>
      </c>
      <c r="Q306">
        <f>task4ForecastsPVandDemand_Run2!M319</f>
        <v>0</v>
      </c>
    </row>
    <row r="307" spans="1:17" x14ac:dyDescent="0.3">
      <c r="A307" t="str">
        <f>TEXT(task4ForecastsPVandDemand_Run2!C320,"YYYY-MM-DD HH:MM:SS")</f>
        <v>2020-07-09 08:30:00</v>
      </c>
      <c r="B307">
        <f>-task4ForecastsPVandDemand_Run2!G320</f>
        <v>-0.43861192746917788</v>
      </c>
      <c r="C307">
        <f t="shared" si="8"/>
        <v>4</v>
      </c>
      <c r="D307">
        <v>1</v>
      </c>
      <c r="E307" s="83">
        <f t="shared" si="9"/>
        <v>44267.868055555555</v>
      </c>
      <c r="F307">
        <f>task4ForecastsPVandDemand_Run2!B320</f>
        <v>7</v>
      </c>
      <c r="G307">
        <f>task4ForecastsPVandDemand_Run2!A320</f>
        <v>18</v>
      </c>
      <c r="H307">
        <f>task4ForecastsPVandDemand_Run2!D320</f>
        <v>2.7211905604180542</v>
      </c>
      <c r="I307">
        <f>task4ForecastsPVandDemand_Run2!E320</f>
        <v>3.1598024878872319</v>
      </c>
      <c r="J307">
        <f>task4ForecastsPVandDemand_Run2!F320</f>
        <v>0.89512638259015898</v>
      </c>
      <c r="K307">
        <f>task4ForecastsPVandDemand_Run2!G320</f>
        <v>0.43861192746917788</v>
      </c>
      <c r="L307">
        <f>task4ForecastsPVandDemand_Run2!H320</f>
        <v>0.89475762528001912</v>
      </c>
      <c r="M307">
        <f>task4ForecastsPVandDemand_Run2!I320</f>
        <v>0</v>
      </c>
      <c r="N307">
        <f>task4ForecastsPVandDemand_Run2!J320</f>
        <v>-0.43861192746917788</v>
      </c>
      <c r="O307">
        <f>task4ForecastsPVandDemand_Run2!K320</f>
        <v>0</v>
      </c>
      <c r="P307">
        <f>task4ForecastsPVandDemand_Run2!L320</f>
        <v>-0.43861192746917788</v>
      </c>
      <c r="Q307">
        <f>task4ForecastsPVandDemand_Run2!M320</f>
        <v>0</v>
      </c>
    </row>
    <row r="308" spans="1:17" x14ac:dyDescent="0.3">
      <c r="A308" t="str">
        <f>TEXT(task4ForecastsPVandDemand_Run2!C321,"YYYY-MM-DD HH:MM:SS")</f>
        <v>2020-07-09 09:00:00</v>
      </c>
      <c r="B308">
        <f>-task4ForecastsPVandDemand_Run2!G321</f>
        <v>-0.65698456313883513</v>
      </c>
      <c r="C308">
        <f t="shared" si="8"/>
        <v>4</v>
      </c>
      <c r="D308">
        <v>1</v>
      </c>
      <c r="E308" s="83">
        <f t="shared" si="9"/>
        <v>44267.868055555555</v>
      </c>
      <c r="F308">
        <f>task4ForecastsPVandDemand_Run2!B321</f>
        <v>7</v>
      </c>
      <c r="G308">
        <f>task4ForecastsPVandDemand_Run2!A321</f>
        <v>19</v>
      </c>
      <c r="H308">
        <f>task4ForecastsPVandDemand_Run2!D321</f>
        <v>2.6585300774400693</v>
      </c>
      <c r="I308">
        <f>task4ForecastsPVandDemand_Run2!E321</f>
        <v>3.3155146405789044</v>
      </c>
      <c r="J308">
        <f>task4ForecastsPVandDemand_Run2!F321</f>
        <v>1.3407848227323167</v>
      </c>
      <c r="K308">
        <f>task4ForecastsPVandDemand_Run2!G321</f>
        <v>0.65698456313883513</v>
      </c>
      <c r="L308">
        <f>task4ForecastsPVandDemand_Run2!H321</f>
        <v>1.2232499068494367</v>
      </c>
      <c r="M308">
        <f>task4ForecastsPVandDemand_Run2!I321</f>
        <v>0</v>
      </c>
      <c r="N308">
        <f>task4ForecastsPVandDemand_Run2!J321</f>
        <v>-0.65698456313883513</v>
      </c>
      <c r="O308">
        <f>task4ForecastsPVandDemand_Run2!K321</f>
        <v>0</v>
      </c>
      <c r="P308">
        <f>task4ForecastsPVandDemand_Run2!L321</f>
        <v>-0.65698456313883513</v>
      </c>
      <c r="Q308">
        <f>task4ForecastsPVandDemand_Run2!M321</f>
        <v>0</v>
      </c>
    </row>
    <row r="309" spans="1:17" x14ac:dyDescent="0.3">
      <c r="A309" t="str">
        <f>TEXT(task4ForecastsPVandDemand_Run2!C322,"YYYY-MM-DD HH:MM:SS")</f>
        <v>2020-07-09 09:30:00</v>
      </c>
      <c r="B309">
        <f>-task4ForecastsPVandDemand_Run2!G322</f>
        <v>-0.6678022665585126</v>
      </c>
      <c r="C309">
        <f t="shared" si="8"/>
        <v>4</v>
      </c>
      <c r="D309">
        <v>1</v>
      </c>
      <c r="E309" s="83">
        <f t="shared" si="9"/>
        <v>44267.868055555555</v>
      </c>
      <c r="F309">
        <f>task4ForecastsPVandDemand_Run2!B322</f>
        <v>7</v>
      </c>
      <c r="G309">
        <f>task4ForecastsPVandDemand_Run2!A322</f>
        <v>20</v>
      </c>
      <c r="H309">
        <f>task4ForecastsPVandDemand_Run2!D322</f>
        <v>2.6109792434094761</v>
      </c>
      <c r="I309">
        <f>task4ForecastsPVandDemand_Run2!E322</f>
        <v>3.2787815099679887</v>
      </c>
      <c r="J309">
        <f>task4ForecastsPVandDemand_Run2!F322</f>
        <v>1.3628617684867605</v>
      </c>
      <c r="K309">
        <f>task4ForecastsPVandDemand_Run2!G322</f>
        <v>0.6678022665585126</v>
      </c>
      <c r="L309">
        <f>task4ForecastsPVandDemand_Run2!H322</f>
        <v>1.557151040128693</v>
      </c>
      <c r="M309">
        <f>task4ForecastsPVandDemand_Run2!I322</f>
        <v>0</v>
      </c>
      <c r="N309">
        <f>task4ForecastsPVandDemand_Run2!J322</f>
        <v>-0.6678022665585126</v>
      </c>
      <c r="O309">
        <f>task4ForecastsPVandDemand_Run2!K322</f>
        <v>0</v>
      </c>
      <c r="P309">
        <f>task4ForecastsPVandDemand_Run2!L322</f>
        <v>-0.6678022665585126</v>
      </c>
      <c r="Q309">
        <f>task4ForecastsPVandDemand_Run2!M322</f>
        <v>0</v>
      </c>
    </row>
    <row r="310" spans="1:17" x14ac:dyDescent="0.3">
      <c r="A310" t="str">
        <f>TEXT(task4ForecastsPVandDemand_Run2!C323,"YYYY-MM-DD HH:MM:SS")</f>
        <v>2020-07-09 10:00:00</v>
      </c>
      <c r="B310">
        <f>-task4ForecastsPVandDemand_Run2!G323</f>
        <v>-0.82562068601066441</v>
      </c>
      <c r="C310">
        <f t="shared" si="8"/>
        <v>4</v>
      </c>
      <c r="D310">
        <v>1</v>
      </c>
      <c r="E310" s="83">
        <f t="shared" si="9"/>
        <v>44267.868055555555</v>
      </c>
      <c r="F310">
        <f>task4ForecastsPVandDemand_Run2!B323</f>
        <v>7</v>
      </c>
      <c r="G310">
        <f>task4ForecastsPVandDemand_Run2!A323</f>
        <v>21</v>
      </c>
      <c r="H310">
        <f>task4ForecastsPVandDemand_Run2!D323</f>
        <v>2.5647215248848592</v>
      </c>
      <c r="I310">
        <f>task4ForecastsPVandDemand_Run2!E323</f>
        <v>3.3903422108955237</v>
      </c>
      <c r="J310">
        <f>task4ForecastsPVandDemand_Run2!F323</f>
        <v>1.6849401755319682</v>
      </c>
      <c r="K310">
        <f>task4ForecastsPVandDemand_Run2!G323</f>
        <v>0.82562068601066441</v>
      </c>
      <c r="L310">
        <f>task4ForecastsPVandDemand_Run2!H323</f>
        <v>1.9699613831340252</v>
      </c>
      <c r="M310">
        <f>task4ForecastsPVandDemand_Run2!I323</f>
        <v>0</v>
      </c>
      <c r="N310">
        <f>task4ForecastsPVandDemand_Run2!J323</f>
        <v>-0.82562068601066441</v>
      </c>
      <c r="O310">
        <f>task4ForecastsPVandDemand_Run2!K323</f>
        <v>0</v>
      </c>
      <c r="P310">
        <f>task4ForecastsPVandDemand_Run2!L323</f>
        <v>-0.82562068601066441</v>
      </c>
      <c r="Q310">
        <f>task4ForecastsPVandDemand_Run2!M323</f>
        <v>0</v>
      </c>
    </row>
    <row r="311" spans="1:17" x14ac:dyDescent="0.3">
      <c r="A311" t="str">
        <f>TEXT(task4ForecastsPVandDemand_Run2!C324,"YYYY-MM-DD HH:MM:SS")</f>
        <v>2020-07-09 10:30:00</v>
      </c>
      <c r="B311">
        <f>-task4ForecastsPVandDemand_Run2!G324</f>
        <v>-0.71107841177536357</v>
      </c>
      <c r="C311">
        <f t="shared" si="8"/>
        <v>4</v>
      </c>
      <c r="D311">
        <v>1</v>
      </c>
      <c r="E311" s="83">
        <f t="shared" si="9"/>
        <v>44267.868055555555</v>
      </c>
      <c r="F311">
        <f>task4ForecastsPVandDemand_Run2!B324</f>
        <v>7</v>
      </c>
      <c r="G311">
        <f>task4ForecastsPVandDemand_Run2!A324</f>
        <v>22</v>
      </c>
      <c r="H311">
        <f>task4ForecastsPVandDemand_Run2!D324</f>
        <v>2.5372423056567239</v>
      </c>
      <c r="I311">
        <f>task4ForecastsPVandDemand_Run2!E324</f>
        <v>3.2483207174320876</v>
      </c>
      <c r="J311">
        <f>task4ForecastsPVandDemand_Run2!F324</f>
        <v>1.4511804321946196</v>
      </c>
      <c r="K311">
        <f>task4ForecastsPVandDemand_Run2!G324</f>
        <v>0.71107841177536357</v>
      </c>
      <c r="L311">
        <f>task4ForecastsPVandDemand_Run2!H324</f>
        <v>2.3255005890217069</v>
      </c>
      <c r="M311">
        <f>task4ForecastsPVandDemand_Run2!I324</f>
        <v>0</v>
      </c>
      <c r="N311">
        <f>task4ForecastsPVandDemand_Run2!J324</f>
        <v>-0.71107841177536357</v>
      </c>
      <c r="O311">
        <f>task4ForecastsPVandDemand_Run2!K324</f>
        <v>0</v>
      </c>
      <c r="P311">
        <f>task4ForecastsPVandDemand_Run2!L324</f>
        <v>-0.71107841177536357</v>
      </c>
      <c r="Q311">
        <f>task4ForecastsPVandDemand_Run2!M324</f>
        <v>0</v>
      </c>
    </row>
    <row r="312" spans="1:17" x14ac:dyDescent="0.3">
      <c r="A312" t="str">
        <f>TEXT(task4ForecastsPVandDemand_Run2!C325,"YYYY-MM-DD HH:MM:SS")</f>
        <v>2020-07-09 11:00:00</v>
      </c>
      <c r="B312">
        <f>-task4ForecastsPVandDemand_Run2!G325</f>
        <v>-0.94650054245045012</v>
      </c>
      <c r="C312">
        <f t="shared" si="8"/>
        <v>4</v>
      </c>
      <c r="D312">
        <v>1</v>
      </c>
      <c r="E312" s="83">
        <f t="shared" si="9"/>
        <v>44267.868055555555</v>
      </c>
      <c r="F312">
        <f>task4ForecastsPVandDemand_Run2!B325</f>
        <v>7</v>
      </c>
      <c r="G312">
        <f>task4ForecastsPVandDemand_Run2!A325</f>
        <v>23</v>
      </c>
      <c r="H312">
        <f>task4ForecastsPVandDemand_Run2!D325</f>
        <v>2.4863891747761406</v>
      </c>
      <c r="I312">
        <f>task4ForecastsPVandDemand_Run2!E325</f>
        <v>3.4328897172265909</v>
      </c>
      <c r="J312">
        <f>task4ForecastsPVandDemand_Run2!F325</f>
        <v>1.9316337601029594</v>
      </c>
      <c r="K312">
        <f>task4ForecastsPVandDemand_Run2!G325</f>
        <v>0.94650054245045012</v>
      </c>
      <c r="L312">
        <f>task4ForecastsPVandDemand_Run2!H325</f>
        <v>2.798750860246932</v>
      </c>
      <c r="M312">
        <f>task4ForecastsPVandDemand_Run2!I325</f>
        <v>0</v>
      </c>
      <c r="N312">
        <f>task4ForecastsPVandDemand_Run2!J325</f>
        <v>-0.94650054245045012</v>
      </c>
      <c r="O312">
        <f>task4ForecastsPVandDemand_Run2!K325</f>
        <v>0</v>
      </c>
      <c r="P312">
        <f>task4ForecastsPVandDemand_Run2!L325</f>
        <v>-0.94650054245045012</v>
      </c>
      <c r="Q312">
        <f>task4ForecastsPVandDemand_Run2!M325</f>
        <v>0</v>
      </c>
    </row>
    <row r="313" spans="1:17" x14ac:dyDescent="0.3">
      <c r="A313" t="str">
        <f>TEXT(task4ForecastsPVandDemand_Run2!C326,"YYYY-MM-DD HH:MM:SS")</f>
        <v>2020-07-09 11:30:00</v>
      </c>
      <c r="B313">
        <f>-task4ForecastsPVandDemand_Run2!G326</f>
        <v>-0.92730893546839854</v>
      </c>
      <c r="C313">
        <f t="shared" si="8"/>
        <v>4</v>
      </c>
      <c r="D313">
        <v>1</v>
      </c>
      <c r="E313" s="83">
        <f t="shared" si="9"/>
        <v>44267.868055555555</v>
      </c>
      <c r="F313">
        <f>task4ForecastsPVandDemand_Run2!B326</f>
        <v>7</v>
      </c>
      <c r="G313">
        <f>task4ForecastsPVandDemand_Run2!A326</f>
        <v>24</v>
      </c>
      <c r="H313">
        <f>task4ForecastsPVandDemand_Run2!D326</f>
        <v>2.456382419131697</v>
      </c>
      <c r="I313">
        <f>task4ForecastsPVandDemand_Run2!E326</f>
        <v>3.3836913546000957</v>
      </c>
      <c r="J313">
        <f>task4ForecastsPVandDemand_Run2!F326</f>
        <v>1.8924672152416298</v>
      </c>
      <c r="K313">
        <f>task4ForecastsPVandDemand_Run2!G326</f>
        <v>0.92730893546839854</v>
      </c>
      <c r="L313">
        <f>task4ForecastsPVandDemand_Run2!H326</f>
        <v>3.2624053279811314</v>
      </c>
      <c r="M313">
        <f>task4ForecastsPVandDemand_Run2!I326</f>
        <v>0</v>
      </c>
      <c r="N313">
        <f>task4ForecastsPVandDemand_Run2!J326</f>
        <v>-0.92730893546839854</v>
      </c>
      <c r="O313">
        <f>task4ForecastsPVandDemand_Run2!K326</f>
        <v>0</v>
      </c>
      <c r="P313">
        <f>task4ForecastsPVandDemand_Run2!L326</f>
        <v>-0.92730893546839854</v>
      </c>
      <c r="Q313">
        <f>task4ForecastsPVandDemand_Run2!M326</f>
        <v>0</v>
      </c>
    </row>
    <row r="314" spans="1:17" x14ac:dyDescent="0.3">
      <c r="A314" t="str">
        <f>TEXT(task4ForecastsPVandDemand_Run2!C327,"YYYY-MM-DD HH:MM:SS")</f>
        <v>2020-07-09 12:00:00</v>
      </c>
      <c r="B314">
        <f>-task4ForecastsPVandDemand_Run2!G327</f>
        <v>-0.91387340266105332</v>
      </c>
      <c r="C314">
        <f t="shared" si="8"/>
        <v>4</v>
      </c>
      <c r="D314">
        <v>1</v>
      </c>
      <c r="E314" s="83">
        <f t="shared" si="9"/>
        <v>44267.868055555555</v>
      </c>
      <c r="F314">
        <f>task4ForecastsPVandDemand_Run2!B327</f>
        <v>7</v>
      </c>
      <c r="G314">
        <f>task4ForecastsPVandDemand_Run2!A327</f>
        <v>25</v>
      </c>
      <c r="H314">
        <f>task4ForecastsPVandDemand_Run2!D327</f>
        <v>2.3505084813874397</v>
      </c>
      <c r="I314">
        <f>task4ForecastsPVandDemand_Run2!E327</f>
        <v>3.2643818840484933</v>
      </c>
      <c r="J314">
        <f>task4ForecastsPVandDemand_Run2!F327</f>
        <v>1.865047760532762</v>
      </c>
      <c r="K314">
        <f>task4ForecastsPVandDemand_Run2!G327</f>
        <v>0.91387340266105332</v>
      </c>
      <c r="L314">
        <f>task4ForecastsPVandDemand_Run2!H327</f>
        <v>3.7193420293116581</v>
      </c>
      <c r="M314">
        <f>task4ForecastsPVandDemand_Run2!I327</f>
        <v>0</v>
      </c>
      <c r="N314">
        <f>task4ForecastsPVandDemand_Run2!J327</f>
        <v>-0.91387340266105332</v>
      </c>
      <c r="O314">
        <f>task4ForecastsPVandDemand_Run2!K327</f>
        <v>0</v>
      </c>
      <c r="P314">
        <f>task4ForecastsPVandDemand_Run2!L327</f>
        <v>-0.91387340266105332</v>
      </c>
      <c r="Q314">
        <f>task4ForecastsPVandDemand_Run2!M327</f>
        <v>0</v>
      </c>
    </row>
    <row r="315" spans="1:17" x14ac:dyDescent="0.3">
      <c r="A315" t="str">
        <f>TEXT(task4ForecastsPVandDemand_Run2!C328,"YYYY-MM-DD HH:MM:SS")</f>
        <v>2020-07-09 12:30:00</v>
      </c>
      <c r="B315">
        <f>-task4ForecastsPVandDemand_Run2!G328</f>
        <v>-0.91399505317565177</v>
      </c>
      <c r="C315">
        <f t="shared" si="8"/>
        <v>4</v>
      </c>
      <c r="D315">
        <v>1</v>
      </c>
      <c r="E315" s="83">
        <f t="shared" si="9"/>
        <v>44267.868055555555</v>
      </c>
      <c r="F315">
        <f>task4ForecastsPVandDemand_Run2!B328</f>
        <v>7</v>
      </c>
      <c r="G315">
        <f>task4ForecastsPVandDemand_Run2!A328</f>
        <v>26</v>
      </c>
      <c r="H315">
        <f>task4ForecastsPVandDemand_Run2!D328</f>
        <v>2.2925112433540433</v>
      </c>
      <c r="I315">
        <f>task4ForecastsPVandDemand_Run2!E328</f>
        <v>3.2065062965296951</v>
      </c>
      <c r="J315">
        <f>task4ForecastsPVandDemand_Run2!F328</f>
        <v>1.8652960268890852</v>
      </c>
      <c r="K315">
        <f>task4ForecastsPVandDemand_Run2!G328</f>
        <v>0.91399505317565177</v>
      </c>
      <c r="L315">
        <f>task4ForecastsPVandDemand_Run2!H328</f>
        <v>4.1763395558994842</v>
      </c>
      <c r="M315">
        <f>task4ForecastsPVandDemand_Run2!I328</f>
        <v>0</v>
      </c>
      <c r="N315">
        <f>task4ForecastsPVandDemand_Run2!J328</f>
        <v>-0.91399505317565177</v>
      </c>
      <c r="O315">
        <f>task4ForecastsPVandDemand_Run2!K328</f>
        <v>0</v>
      </c>
      <c r="P315">
        <f>task4ForecastsPVandDemand_Run2!L328</f>
        <v>-0.91399505317565177</v>
      </c>
      <c r="Q315">
        <f>task4ForecastsPVandDemand_Run2!M328</f>
        <v>0</v>
      </c>
    </row>
    <row r="316" spans="1:17" x14ac:dyDescent="0.3">
      <c r="A316" t="str">
        <f>TEXT(task4ForecastsPVandDemand_Run2!C329,"YYYY-MM-DD HH:MM:SS")</f>
        <v>2020-07-09 13:00:00</v>
      </c>
      <c r="B316">
        <f>-task4ForecastsPVandDemand_Run2!G329</f>
        <v>-0.89803372697092587</v>
      </c>
      <c r="C316">
        <f t="shared" si="8"/>
        <v>4</v>
      </c>
      <c r="D316">
        <v>1</v>
      </c>
      <c r="E316" s="83">
        <f t="shared" si="9"/>
        <v>44267.868055555555</v>
      </c>
      <c r="F316">
        <f>task4ForecastsPVandDemand_Run2!B329</f>
        <v>7</v>
      </c>
      <c r="G316">
        <f>task4ForecastsPVandDemand_Run2!A329</f>
        <v>27</v>
      </c>
      <c r="H316">
        <f>task4ForecastsPVandDemand_Run2!D329</f>
        <v>2.3150240443261803</v>
      </c>
      <c r="I316">
        <f>task4ForecastsPVandDemand_Run2!E329</f>
        <v>3.2130577712971062</v>
      </c>
      <c r="J316">
        <f>task4ForecastsPVandDemand_Run2!F329</f>
        <v>1.8327218917773997</v>
      </c>
      <c r="K316">
        <f>task4ForecastsPVandDemand_Run2!G329</f>
        <v>0.89803372697092587</v>
      </c>
      <c r="L316">
        <f>task4ForecastsPVandDemand_Run2!H329</f>
        <v>4.6253564193849472</v>
      </c>
      <c r="M316">
        <f>task4ForecastsPVandDemand_Run2!I329</f>
        <v>0</v>
      </c>
      <c r="N316">
        <f>task4ForecastsPVandDemand_Run2!J329</f>
        <v>-0.89803372697092587</v>
      </c>
      <c r="O316">
        <f>task4ForecastsPVandDemand_Run2!K329</f>
        <v>0</v>
      </c>
      <c r="P316">
        <f>task4ForecastsPVandDemand_Run2!L329</f>
        <v>-0.89803372697092587</v>
      </c>
      <c r="Q316">
        <f>task4ForecastsPVandDemand_Run2!M329</f>
        <v>0</v>
      </c>
    </row>
    <row r="317" spans="1:17" x14ac:dyDescent="0.3">
      <c r="A317" t="str">
        <f>TEXT(task4ForecastsPVandDemand_Run2!C330,"YYYY-MM-DD HH:MM:SS")</f>
        <v>2020-07-09 13:30:00</v>
      </c>
      <c r="B317">
        <f>-task4ForecastsPVandDemand_Run2!G330</f>
        <v>-0.87216120247761819</v>
      </c>
      <c r="C317">
        <f t="shared" si="8"/>
        <v>4</v>
      </c>
      <c r="D317">
        <v>1</v>
      </c>
      <c r="E317" s="83">
        <f t="shared" si="9"/>
        <v>44267.868055555555</v>
      </c>
      <c r="F317">
        <f>task4ForecastsPVandDemand_Run2!B330</f>
        <v>7</v>
      </c>
      <c r="G317">
        <f>task4ForecastsPVandDemand_Run2!A330</f>
        <v>28</v>
      </c>
      <c r="H317">
        <f>task4ForecastsPVandDemand_Run2!D330</f>
        <v>2.3080795452279479</v>
      </c>
      <c r="I317">
        <f>task4ForecastsPVandDemand_Run2!E330</f>
        <v>3.1802407477055663</v>
      </c>
      <c r="J317">
        <f>task4ForecastsPVandDemand_Run2!F330</f>
        <v>1.7799208213828943</v>
      </c>
      <c r="K317">
        <f>task4ForecastsPVandDemand_Run2!G330</f>
        <v>0.87216120247761819</v>
      </c>
      <c r="L317">
        <f>task4ForecastsPVandDemand_Run2!H330</f>
        <v>5.0614370206237567</v>
      </c>
      <c r="M317">
        <f>task4ForecastsPVandDemand_Run2!I330</f>
        <v>0</v>
      </c>
      <c r="N317">
        <f>task4ForecastsPVandDemand_Run2!J330</f>
        <v>-0.87216120247761819</v>
      </c>
      <c r="O317">
        <f>task4ForecastsPVandDemand_Run2!K330</f>
        <v>0</v>
      </c>
      <c r="P317">
        <f>task4ForecastsPVandDemand_Run2!L330</f>
        <v>-0.87216120247761819</v>
      </c>
      <c r="Q317">
        <f>task4ForecastsPVandDemand_Run2!M330</f>
        <v>0</v>
      </c>
    </row>
    <row r="318" spans="1:17" x14ac:dyDescent="0.3">
      <c r="A318" t="str">
        <f>TEXT(task4ForecastsPVandDemand_Run2!C331,"YYYY-MM-DD HH:MM:SS")</f>
        <v>2020-07-09 14:00:00</v>
      </c>
      <c r="B318">
        <f>-task4ForecastsPVandDemand_Run2!G331</f>
        <v>-0.80106010944667605</v>
      </c>
      <c r="C318">
        <f t="shared" si="8"/>
        <v>4</v>
      </c>
      <c r="D318">
        <v>1</v>
      </c>
      <c r="E318" s="83">
        <f t="shared" si="9"/>
        <v>44267.868055555555</v>
      </c>
      <c r="F318">
        <f>task4ForecastsPVandDemand_Run2!B331</f>
        <v>7</v>
      </c>
      <c r="G318">
        <f>task4ForecastsPVandDemand_Run2!A331</f>
        <v>29</v>
      </c>
      <c r="H318">
        <f>task4ForecastsPVandDemand_Run2!D331</f>
        <v>2.4008802282720056</v>
      </c>
      <c r="I318">
        <f>task4ForecastsPVandDemand_Run2!E331</f>
        <v>3.2019403377186819</v>
      </c>
      <c r="J318">
        <f>task4ForecastsPVandDemand_Run2!F331</f>
        <v>1.6348165498911755</v>
      </c>
      <c r="K318">
        <f>task4ForecastsPVandDemand_Run2!G331</f>
        <v>0.80106010944667605</v>
      </c>
      <c r="L318">
        <f>task4ForecastsPVandDemand_Run2!H331</f>
        <v>5.4619670753470944</v>
      </c>
      <c r="M318">
        <f>task4ForecastsPVandDemand_Run2!I331</f>
        <v>0</v>
      </c>
      <c r="N318">
        <f>task4ForecastsPVandDemand_Run2!J331</f>
        <v>-0.80106010944667605</v>
      </c>
      <c r="O318">
        <f>task4ForecastsPVandDemand_Run2!K331</f>
        <v>0</v>
      </c>
      <c r="P318">
        <f>task4ForecastsPVandDemand_Run2!L331</f>
        <v>-0.80106010944667605</v>
      </c>
      <c r="Q318">
        <f>task4ForecastsPVandDemand_Run2!M331</f>
        <v>0</v>
      </c>
    </row>
    <row r="319" spans="1:17" x14ac:dyDescent="0.3">
      <c r="A319" t="str">
        <f>TEXT(task4ForecastsPVandDemand_Run2!C332,"YYYY-MM-DD HH:MM:SS")</f>
        <v>2020-07-09 14:30:00</v>
      </c>
      <c r="B319">
        <f>-task4ForecastsPVandDemand_Run2!G332</f>
        <v>-0.80668979370876126</v>
      </c>
      <c r="C319">
        <f t="shared" si="8"/>
        <v>4</v>
      </c>
      <c r="D319">
        <v>1</v>
      </c>
      <c r="E319" s="83">
        <f t="shared" si="9"/>
        <v>44267.868055555555</v>
      </c>
      <c r="F319">
        <f>task4ForecastsPVandDemand_Run2!B332</f>
        <v>7</v>
      </c>
      <c r="G319">
        <f>task4ForecastsPVandDemand_Run2!A332</f>
        <v>30</v>
      </c>
      <c r="H319">
        <f>task4ForecastsPVandDemand_Run2!D332</f>
        <v>2.5382917332770485</v>
      </c>
      <c r="I319">
        <f>task4ForecastsPVandDemand_Run2!E332</f>
        <v>3.3449815269858099</v>
      </c>
      <c r="J319">
        <f>task4ForecastsPVandDemand_Run2!F332</f>
        <v>1.6463057014464515</v>
      </c>
      <c r="K319">
        <f>task4ForecastsPVandDemand_Run2!G332</f>
        <v>0.80668979370876126</v>
      </c>
      <c r="L319">
        <f>task4ForecastsPVandDemand_Run2!H332</f>
        <v>5.865311972201475</v>
      </c>
      <c r="M319">
        <f>task4ForecastsPVandDemand_Run2!I332</f>
        <v>0</v>
      </c>
      <c r="N319">
        <f>task4ForecastsPVandDemand_Run2!J332</f>
        <v>-0.80668979370876126</v>
      </c>
      <c r="O319">
        <f>task4ForecastsPVandDemand_Run2!K332</f>
        <v>0</v>
      </c>
      <c r="P319">
        <f>task4ForecastsPVandDemand_Run2!L332</f>
        <v>-0.80668979370876126</v>
      </c>
      <c r="Q319">
        <f>task4ForecastsPVandDemand_Run2!M332</f>
        <v>0</v>
      </c>
    </row>
    <row r="320" spans="1:17" x14ac:dyDescent="0.3">
      <c r="A320" t="str">
        <f>TEXT(task4ForecastsPVandDemand_Run2!C333,"YYYY-MM-DD HH:MM:SS")</f>
        <v>2020-07-09 15:00:00</v>
      </c>
      <c r="B320">
        <f>-task4ForecastsPVandDemand_Run2!G333</f>
        <v>-0.26937605559704991</v>
      </c>
      <c r="C320">
        <f t="shared" si="8"/>
        <v>4</v>
      </c>
      <c r="D320">
        <v>1</v>
      </c>
      <c r="E320" s="83">
        <f t="shared" si="9"/>
        <v>44267.868055555555</v>
      </c>
      <c r="F320">
        <f>task4ForecastsPVandDemand_Run2!B333</f>
        <v>7</v>
      </c>
      <c r="G320">
        <f>task4ForecastsPVandDemand_Run2!A333</f>
        <v>31</v>
      </c>
      <c r="H320">
        <f>task4ForecastsPVandDemand_Run2!D333</f>
        <v>2.7285481886882836</v>
      </c>
      <c r="I320">
        <f>task4ForecastsPVandDemand_Run2!E333</f>
        <v>2.9979242442853336</v>
      </c>
      <c r="J320">
        <f>task4ForecastsPVandDemand_Run2!F333</f>
        <v>0.95562922419210206</v>
      </c>
      <c r="K320">
        <f>task4ForecastsPVandDemand_Run2!G333</f>
        <v>0.26937605559704991</v>
      </c>
      <c r="L320">
        <f>task4ForecastsPVandDemand_Run2!H333</f>
        <v>6</v>
      </c>
      <c r="M320">
        <f>task4ForecastsPVandDemand_Run2!I333</f>
        <v>0</v>
      </c>
      <c r="N320">
        <f>task4ForecastsPVandDemand_Run2!J333</f>
        <v>-0.26937605559704991</v>
      </c>
      <c r="O320">
        <f>task4ForecastsPVandDemand_Run2!K333</f>
        <v>0</v>
      </c>
      <c r="P320">
        <f>task4ForecastsPVandDemand_Run2!L333</f>
        <v>-0.26937605559704991</v>
      </c>
      <c r="Q320">
        <f>task4ForecastsPVandDemand_Run2!M333</f>
        <v>0</v>
      </c>
    </row>
    <row r="321" spans="1:17" x14ac:dyDescent="0.3">
      <c r="A321" t="str">
        <f>TEXT(task4ForecastsPVandDemand_Run2!C334,"YYYY-MM-DD HH:MM:SS")</f>
        <v>2020-07-09 15:30:00</v>
      </c>
      <c r="B321">
        <f>-task4ForecastsPVandDemand_Run2!G334</f>
        <v>1.0950356062936755</v>
      </c>
      <c r="C321">
        <f t="shared" si="8"/>
        <v>4</v>
      </c>
      <c r="D321">
        <v>1</v>
      </c>
      <c r="E321" s="83">
        <f t="shared" si="9"/>
        <v>44267.868055555555</v>
      </c>
      <c r="F321">
        <f>task4ForecastsPVandDemand_Run2!B334</f>
        <v>7</v>
      </c>
      <c r="G321">
        <f>task4ForecastsPVandDemand_Run2!A334</f>
        <v>32</v>
      </c>
      <c r="H321">
        <f>task4ForecastsPVandDemand_Run2!D334</f>
        <v>2.9331921645409422</v>
      </c>
      <c r="I321">
        <f>task4ForecastsPVandDemand_Run2!E334</f>
        <v>1.8381565582472668</v>
      </c>
      <c r="J321">
        <f>task4ForecastsPVandDemand_Run2!F334</f>
        <v>0.84108763413829024</v>
      </c>
      <c r="K321">
        <f>task4ForecastsPVandDemand_Run2!G334</f>
        <v>-1.0950356062936755</v>
      </c>
      <c r="L321">
        <f>task4ForecastsPVandDemand_Run2!H334</f>
        <v>5.452482196853162</v>
      </c>
      <c r="M321">
        <f>task4ForecastsPVandDemand_Run2!I334</f>
        <v>1.0950356062936755</v>
      </c>
      <c r="N321">
        <f>task4ForecastsPVandDemand_Run2!J334</f>
        <v>0</v>
      </c>
      <c r="O321">
        <f>task4ForecastsPVandDemand_Run2!K334</f>
        <v>0</v>
      </c>
      <c r="P321">
        <f>task4ForecastsPVandDemand_Run2!L334</f>
        <v>0</v>
      </c>
      <c r="Q321">
        <f>task4ForecastsPVandDemand_Run2!M334</f>
        <v>0</v>
      </c>
    </row>
    <row r="322" spans="1:17" x14ac:dyDescent="0.3">
      <c r="A322" t="str">
        <f>TEXT(task4ForecastsPVandDemand_Run2!C335,"YYYY-MM-DD HH:MM:SS")</f>
        <v>2020-07-09 16:00:00</v>
      </c>
      <c r="B322">
        <f>-task4ForecastsPVandDemand_Run2!G335</f>
        <v>1.1158771404103991</v>
      </c>
      <c r="C322">
        <f t="shared" si="8"/>
        <v>4</v>
      </c>
      <c r="D322">
        <v>1</v>
      </c>
      <c r="E322" s="83">
        <f t="shared" si="9"/>
        <v>44267.868055555555</v>
      </c>
      <c r="F322">
        <f>task4ForecastsPVandDemand_Run2!B335</f>
        <v>7</v>
      </c>
      <c r="G322">
        <f>task4ForecastsPVandDemand_Run2!A335</f>
        <v>33</v>
      </c>
      <c r="H322">
        <f>task4ForecastsPVandDemand_Run2!D335</f>
        <v>2.9528539891793608</v>
      </c>
      <c r="I322">
        <f>task4ForecastsPVandDemand_Run2!E335</f>
        <v>1.8369768487689617</v>
      </c>
      <c r="J322">
        <f>task4ForecastsPVandDemand_Run2!F335</f>
        <v>0.52947393145713351</v>
      </c>
      <c r="K322">
        <f>task4ForecastsPVandDemand_Run2!G335</f>
        <v>-1.1158771404103991</v>
      </c>
      <c r="L322">
        <f>task4ForecastsPVandDemand_Run2!H335</f>
        <v>4.8945436266479625</v>
      </c>
      <c r="M322">
        <f>task4ForecastsPVandDemand_Run2!I335</f>
        <v>1.1158771404103991</v>
      </c>
      <c r="N322">
        <f>task4ForecastsPVandDemand_Run2!J335</f>
        <v>0</v>
      </c>
      <c r="O322">
        <f>task4ForecastsPVandDemand_Run2!K335</f>
        <v>0</v>
      </c>
      <c r="P322">
        <f>task4ForecastsPVandDemand_Run2!L335</f>
        <v>0</v>
      </c>
      <c r="Q322">
        <f>task4ForecastsPVandDemand_Run2!M335</f>
        <v>0</v>
      </c>
    </row>
    <row r="323" spans="1:17" x14ac:dyDescent="0.3">
      <c r="A323" t="str">
        <f>TEXT(task4ForecastsPVandDemand_Run2!C336,"YYYY-MM-DD HH:MM:SS")</f>
        <v>2020-07-09 16:30:00</v>
      </c>
      <c r="B323">
        <f>-task4ForecastsPVandDemand_Run2!G336</f>
        <v>1.2720282710557118</v>
      </c>
      <c r="C323">
        <f t="shared" si="8"/>
        <v>4</v>
      </c>
      <c r="D323">
        <v>1</v>
      </c>
      <c r="E323" s="83">
        <f t="shared" si="9"/>
        <v>44267.868055555555</v>
      </c>
      <c r="F323">
        <f>task4ForecastsPVandDemand_Run2!B336</f>
        <v>7</v>
      </c>
      <c r="G323">
        <f>task4ForecastsPVandDemand_Run2!A336</f>
        <v>34</v>
      </c>
      <c r="H323">
        <f>task4ForecastsPVandDemand_Run2!D336</f>
        <v>3.1001663765805993</v>
      </c>
      <c r="I323">
        <f>task4ForecastsPVandDemand_Run2!E336</f>
        <v>1.8281381055248875</v>
      </c>
      <c r="J323">
        <f>task4ForecastsPVandDemand_Run2!F336</f>
        <v>0.58436843960309803</v>
      </c>
      <c r="K323">
        <f>task4ForecastsPVandDemand_Run2!G336</f>
        <v>-1.2720282710557118</v>
      </c>
      <c r="L323">
        <f>task4ForecastsPVandDemand_Run2!H336</f>
        <v>4.2585294911201066</v>
      </c>
      <c r="M323">
        <f>task4ForecastsPVandDemand_Run2!I336</f>
        <v>1.2720282710557118</v>
      </c>
      <c r="N323">
        <f>task4ForecastsPVandDemand_Run2!J336</f>
        <v>0</v>
      </c>
      <c r="O323">
        <f>task4ForecastsPVandDemand_Run2!K336</f>
        <v>0</v>
      </c>
      <c r="P323">
        <f>task4ForecastsPVandDemand_Run2!L336</f>
        <v>0</v>
      </c>
      <c r="Q323">
        <f>task4ForecastsPVandDemand_Run2!M336</f>
        <v>0</v>
      </c>
    </row>
    <row r="324" spans="1:17" x14ac:dyDescent="0.3">
      <c r="A324" t="str">
        <f>TEXT(task4ForecastsPVandDemand_Run2!C337,"YYYY-MM-DD HH:MM:SS")</f>
        <v>2020-07-09 17:00:00</v>
      </c>
      <c r="B324">
        <f>-task4ForecastsPVandDemand_Run2!G337</f>
        <v>1.2711924415394633</v>
      </c>
      <c r="C324">
        <f t="shared" ref="C324:C337" si="10">C323</f>
        <v>4</v>
      </c>
      <c r="D324">
        <v>1</v>
      </c>
      <c r="E324" s="83">
        <f t="shared" ref="E324:E337" si="11">E323</f>
        <v>44267.868055555555</v>
      </c>
      <c r="F324">
        <f>task4ForecastsPVandDemand_Run2!B337</f>
        <v>7</v>
      </c>
      <c r="G324">
        <f>task4ForecastsPVandDemand_Run2!A337</f>
        <v>35</v>
      </c>
      <c r="H324">
        <f>task4ForecastsPVandDemand_Run2!D337</f>
        <v>3.0993778581690439</v>
      </c>
      <c r="I324">
        <f>task4ForecastsPVandDemand_Run2!E337</f>
        <v>1.8281854166295806</v>
      </c>
      <c r="J324">
        <f>task4ForecastsPVandDemand_Run2!F337</f>
        <v>0.90876683166779582</v>
      </c>
      <c r="K324">
        <f>task4ForecastsPVandDemand_Run2!G337</f>
        <v>-1.2711924415394633</v>
      </c>
      <c r="L324">
        <f>task4ForecastsPVandDemand_Run2!H337</f>
        <v>3.6229332703503747</v>
      </c>
      <c r="M324">
        <f>task4ForecastsPVandDemand_Run2!I337</f>
        <v>1.2711924415394633</v>
      </c>
      <c r="N324">
        <f>task4ForecastsPVandDemand_Run2!J337</f>
        <v>0</v>
      </c>
      <c r="O324">
        <f>task4ForecastsPVandDemand_Run2!K337</f>
        <v>0</v>
      </c>
      <c r="P324">
        <f>task4ForecastsPVandDemand_Run2!L337</f>
        <v>0</v>
      </c>
      <c r="Q324">
        <f>task4ForecastsPVandDemand_Run2!M337</f>
        <v>0</v>
      </c>
    </row>
    <row r="325" spans="1:17" x14ac:dyDescent="0.3">
      <c r="A325" t="str">
        <f>TEXT(task4ForecastsPVandDemand_Run2!C338,"YYYY-MM-DD HH:MM:SS")</f>
        <v>2020-07-09 17:30:00</v>
      </c>
      <c r="B325">
        <f>-task4ForecastsPVandDemand_Run2!G338</f>
        <v>1.2550450454546564</v>
      </c>
      <c r="C325">
        <f t="shared" si="10"/>
        <v>4</v>
      </c>
      <c r="D325">
        <v>1</v>
      </c>
      <c r="E325" s="83">
        <f t="shared" si="11"/>
        <v>44267.868055555555</v>
      </c>
      <c r="F325">
        <f>task4ForecastsPVandDemand_Run2!B338</f>
        <v>7</v>
      </c>
      <c r="G325">
        <f>task4ForecastsPVandDemand_Run2!A338</f>
        <v>36</v>
      </c>
      <c r="H325">
        <f>task4ForecastsPVandDemand_Run2!D338</f>
        <v>3.0841444656362076</v>
      </c>
      <c r="I325">
        <f>task4ForecastsPVandDemand_Run2!E338</f>
        <v>1.8290994201815511</v>
      </c>
      <c r="J325">
        <f>task4ForecastsPVandDemand_Run2!F338</f>
        <v>0.53314286730596483</v>
      </c>
      <c r="K325">
        <f>task4ForecastsPVandDemand_Run2!G338</f>
        <v>-1.2550450454546564</v>
      </c>
      <c r="L325">
        <f>task4ForecastsPVandDemand_Run2!H338</f>
        <v>2.9954107476230467</v>
      </c>
      <c r="M325">
        <f>task4ForecastsPVandDemand_Run2!I338</f>
        <v>1.2550450454546564</v>
      </c>
      <c r="N325">
        <f>task4ForecastsPVandDemand_Run2!J338</f>
        <v>0</v>
      </c>
      <c r="O325">
        <f>task4ForecastsPVandDemand_Run2!K338</f>
        <v>0</v>
      </c>
      <c r="P325">
        <f>task4ForecastsPVandDemand_Run2!L338</f>
        <v>0</v>
      </c>
      <c r="Q325">
        <f>task4ForecastsPVandDemand_Run2!M338</f>
        <v>0</v>
      </c>
    </row>
    <row r="326" spans="1:17" x14ac:dyDescent="0.3">
      <c r="A326" t="str">
        <f>TEXT(task4ForecastsPVandDemand_Run2!C339,"YYYY-MM-DD HH:MM:SS")</f>
        <v>2020-07-09 18:00:00</v>
      </c>
      <c r="B326">
        <f>-task4ForecastsPVandDemand_Run2!G339</f>
        <v>1.1640265311495832</v>
      </c>
      <c r="C326">
        <f t="shared" si="10"/>
        <v>4</v>
      </c>
      <c r="D326">
        <v>1</v>
      </c>
      <c r="E326" s="83">
        <f t="shared" si="11"/>
        <v>44267.868055555555</v>
      </c>
      <c r="F326">
        <f>task4ForecastsPVandDemand_Run2!B339</f>
        <v>7</v>
      </c>
      <c r="G326">
        <f>task4ForecastsPVandDemand_Run2!A339</f>
        <v>37</v>
      </c>
      <c r="H326">
        <f>task4ForecastsPVandDemand_Run2!D339</f>
        <v>2.9982779427068929</v>
      </c>
      <c r="I326">
        <f>task4ForecastsPVandDemand_Run2!E339</f>
        <v>1.8342514115573096</v>
      </c>
      <c r="J326">
        <f>task4ForecastsPVandDemand_Run2!F339</f>
        <v>0.44684241788038226</v>
      </c>
      <c r="K326">
        <f>task4ForecastsPVandDemand_Run2!G339</f>
        <v>-1.1640265311495832</v>
      </c>
      <c r="L326">
        <f>task4ForecastsPVandDemand_Run2!H339</f>
        <v>2.4133974820482553</v>
      </c>
      <c r="M326">
        <f>task4ForecastsPVandDemand_Run2!I339</f>
        <v>1.1640265311495832</v>
      </c>
      <c r="N326">
        <f>task4ForecastsPVandDemand_Run2!J339</f>
        <v>0</v>
      </c>
      <c r="O326">
        <f>task4ForecastsPVandDemand_Run2!K339</f>
        <v>0</v>
      </c>
      <c r="P326">
        <f>task4ForecastsPVandDemand_Run2!L339</f>
        <v>0</v>
      </c>
      <c r="Q326">
        <f>task4ForecastsPVandDemand_Run2!M339</f>
        <v>0</v>
      </c>
    </row>
    <row r="327" spans="1:17" x14ac:dyDescent="0.3">
      <c r="A327" t="str">
        <f>TEXT(task4ForecastsPVandDemand_Run2!C340,"YYYY-MM-DD HH:MM:SS")</f>
        <v>2020-07-09 18:30:00</v>
      </c>
      <c r="B327">
        <f>-task4ForecastsPVandDemand_Run2!G340</f>
        <v>1.1161093096844401</v>
      </c>
      <c r="C327">
        <f t="shared" si="10"/>
        <v>4</v>
      </c>
      <c r="D327">
        <v>1</v>
      </c>
      <c r="E327" s="83">
        <f t="shared" si="11"/>
        <v>44267.868055555555</v>
      </c>
      <c r="F327">
        <f>task4ForecastsPVandDemand_Run2!B340</f>
        <v>7</v>
      </c>
      <c r="G327">
        <f>task4ForecastsPVandDemand_Run2!A340</f>
        <v>38</v>
      </c>
      <c r="H327">
        <f>task4ForecastsPVandDemand_Run2!D340</f>
        <v>2.9530730167963806</v>
      </c>
      <c r="I327">
        <f>task4ForecastsPVandDemand_Run2!E340</f>
        <v>1.8369637071119405</v>
      </c>
      <c r="J327">
        <f>task4ForecastsPVandDemand_Run2!F340</f>
        <v>0.20468319802853491</v>
      </c>
      <c r="K327">
        <f>task4ForecastsPVandDemand_Run2!G340</f>
        <v>-1.1161093096844401</v>
      </c>
      <c r="L327">
        <f>task4ForecastsPVandDemand_Run2!H340</f>
        <v>1.8553428272060353</v>
      </c>
      <c r="M327">
        <f>task4ForecastsPVandDemand_Run2!I340</f>
        <v>1.1161093096844401</v>
      </c>
      <c r="N327">
        <f>task4ForecastsPVandDemand_Run2!J340</f>
        <v>0</v>
      </c>
      <c r="O327">
        <f>task4ForecastsPVandDemand_Run2!K340</f>
        <v>0</v>
      </c>
      <c r="P327">
        <f>task4ForecastsPVandDemand_Run2!L340</f>
        <v>0</v>
      </c>
      <c r="Q327">
        <f>task4ForecastsPVandDemand_Run2!M340</f>
        <v>0</v>
      </c>
    </row>
    <row r="328" spans="1:17" x14ac:dyDescent="0.3">
      <c r="A328" t="str">
        <f>TEXT(task4ForecastsPVandDemand_Run2!C341,"YYYY-MM-DD HH:MM:SS")</f>
        <v>2020-07-09 19:00:00</v>
      </c>
      <c r="B328">
        <f>-task4ForecastsPVandDemand_Run2!G341</f>
        <v>1.0400811188614441</v>
      </c>
      <c r="C328">
        <f t="shared" si="10"/>
        <v>4</v>
      </c>
      <c r="D328">
        <v>1</v>
      </c>
      <c r="E328" s="83">
        <f t="shared" si="11"/>
        <v>44267.868055555555</v>
      </c>
      <c r="F328">
        <f>task4ForecastsPVandDemand_Run2!B341</f>
        <v>7</v>
      </c>
      <c r="G328">
        <f>task4ForecastsPVandDemand_Run2!A341</f>
        <v>39</v>
      </c>
      <c r="H328">
        <f>task4ForecastsPVandDemand_Run2!D341</f>
        <v>2.8813483084727993</v>
      </c>
      <c r="I328">
        <f>task4ForecastsPVandDemand_Run2!E341</f>
        <v>1.8412671896113553</v>
      </c>
      <c r="J328">
        <f>task4ForecastsPVandDemand_Run2!F341</f>
        <v>9.003195577638276E-2</v>
      </c>
      <c r="K328">
        <f>task4ForecastsPVandDemand_Run2!G341</f>
        <v>-1.0400811188614441</v>
      </c>
      <c r="L328">
        <f>task4ForecastsPVandDemand_Run2!H341</f>
        <v>1.3353022677753132</v>
      </c>
      <c r="M328">
        <f>task4ForecastsPVandDemand_Run2!I341</f>
        <v>1.0400811188614441</v>
      </c>
      <c r="N328">
        <f>task4ForecastsPVandDemand_Run2!J341</f>
        <v>0</v>
      </c>
      <c r="O328">
        <f>task4ForecastsPVandDemand_Run2!K341</f>
        <v>0</v>
      </c>
      <c r="P328">
        <f>task4ForecastsPVandDemand_Run2!L341</f>
        <v>0</v>
      </c>
      <c r="Q328">
        <f>task4ForecastsPVandDemand_Run2!M341</f>
        <v>0</v>
      </c>
    </row>
    <row r="329" spans="1:17" x14ac:dyDescent="0.3">
      <c r="A329" t="str">
        <f>TEXT(task4ForecastsPVandDemand_Run2!C342,"YYYY-MM-DD HH:MM:SS")</f>
        <v>2020-07-09 19:30:00</v>
      </c>
      <c r="B329">
        <f>-task4ForecastsPVandDemand_Run2!G342</f>
        <v>0.97338196841277203</v>
      </c>
      <c r="C329">
        <f t="shared" si="10"/>
        <v>4</v>
      </c>
      <c r="D329">
        <v>1</v>
      </c>
      <c r="E329" s="83">
        <f t="shared" si="11"/>
        <v>44267.868055555555</v>
      </c>
      <c r="F329">
        <f>task4ForecastsPVandDemand_Run2!B342</f>
        <v>7</v>
      </c>
      <c r="G329">
        <f>task4ForecastsPVandDemand_Run2!A342</f>
        <v>40</v>
      </c>
      <c r="H329">
        <f>task4ForecastsPVandDemand_Run2!D342</f>
        <v>2.8184245816344298</v>
      </c>
      <c r="I329">
        <f>task4ForecastsPVandDemand_Run2!E342</f>
        <v>1.8450426132216577</v>
      </c>
      <c r="J329">
        <f>task4ForecastsPVandDemand_Run2!F342</f>
        <v>7.3966257425853305E-2</v>
      </c>
      <c r="K329">
        <f>task4ForecastsPVandDemand_Run2!G342</f>
        <v>-0.97338196841277203</v>
      </c>
      <c r="L329">
        <f>task4ForecastsPVandDemand_Run2!H342</f>
        <v>0.84861128356892723</v>
      </c>
      <c r="M329">
        <f>task4ForecastsPVandDemand_Run2!I342</f>
        <v>0.97338196841277203</v>
      </c>
      <c r="N329">
        <f>task4ForecastsPVandDemand_Run2!J342</f>
        <v>0</v>
      </c>
      <c r="O329">
        <f>task4ForecastsPVandDemand_Run2!K342</f>
        <v>0</v>
      </c>
      <c r="P329">
        <f>task4ForecastsPVandDemand_Run2!L342</f>
        <v>0</v>
      </c>
      <c r="Q329">
        <f>task4ForecastsPVandDemand_Run2!M342</f>
        <v>0</v>
      </c>
    </row>
    <row r="330" spans="1:17" x14ac:dyDescent="0.3">
      <c r="A330" t="str">
        <f>TEXT(task4ForecastsPVandDemand_Run2!C343,"YYYY-MM-DD HH:MM:SS")</f>
        <v>2020-07-09 20:00:00</v>
      </c>
      <c r="B330">
        <f>-task4ForecastsPVandDemand_Run2!G343</f>
        <v>0.89519316297596951</v>
      </c>
      <c r="C330">
        <f t="shared" si="10"/>
        <v>4</v>
      </c>
      <c r="D330">
        <v>1</v>
      </c>
      <c r="E330" s="83">
        <f t="shared" si="11"/>
        <v>44267.868055555555</v>
      </c>
      <c r="F330">
        <f>task4ForecastsPVandDemand_Run2!B343</f>
        <v>7</v>
      </c>
      <c r="G330">
        <f>task4ForecastsPVandDemand_Run2!A343</f>
        <v>41</v>
      </c>
      <c r="H330">
        <f>task4ForecastsPVandDemand_Run2!D343</f>
        <v>2.7446615576374462</v>
      </c>
      <c r="I330">
        <f>task4ForecastsPVandDemand_Run2!E343</f>
        <v>1.8494683946614767</v>
      </c>
      <c r="J330">
        <f>task4ForecastsPVandDemand_Run2!F343</f>
        <v>0</v>
      </c>
      <c r="K330">
        <f>task4ForecastsPVandDemand_Run2!G343</f>
        <v>-0.89519316297596951</v>
      </c>
      <c r="L330">
        <f>task4ForecastsPVandDemand_Run2!H343</f>
        <v>0.40101470208094248</v>
      </c>
      <c r="M330">
        <f>task4ForecastsPVandDemand_Run2!I343</f>
        <v>0.89519316297596951</v>
      </c>
      <c r="N330">
        <f>task4ForecastsPVandDemand_Run2!J343</f>
        <v>0</v>
      </c>
      <c r="O330">
        <f>task4ForecastsPVandDemand_Run2!K343</f>
        <v>0</v>
      </c>
      <c r="P330">
        <f>task4ForecastsPVandDemand_Run2!L343</f>
        <v>0</v>
      </c>
      <c r="Q330">
        <f>task4ForecastsPVandDemand_Run2!M343</f>
        <v>0</v>
      </c>
    </row>
    <row r="331" spans="1:17" x14ac:dyDescent="0.3">
      <c r="A331" t="str">
        <f>TEXT(task4ForecastsPVandDemand_Run2!C344,"YYYY-MM-DD HH:MM:SS")</f>
        <v>2020-07-09 20:30:00</v>
      </c>
      <c r="B331">
        <f>-task4ForecastsPVandDemand_Run2!G344</f>
        <v>0.80202940416188184</v>
      </c>
      <c r="C331">
        <f t="shared" si="10"/>
        <v>4</v>
      </c>
      <c r="D331">
        <v>1</v>
      </c>
      <c r="E331" s="83">
        <f t="shared" si="11"/>
        <v>44267.868055555555</v>
      </c>
      <c r="F331">
        <f>task4ForecastsPVandDemand_Run2!B344</f>
        <v>7</v>
      </c>
      <c r="G331">
        <f>task4ForecastsPVandDemand_Run2!A344</f>
        <v>42</v>
      </c>
      <c r="H331">
        <f>task4ForecastsPVandDemand_Run2!D344</f>
        <v>2.6567712191335899</v>
      </c>
      <c r="I331">
        <f>task4ForecastsPVandDemand_Run2!E344</f>
        <v>1.8547418149717081</v>
      </c>
      <c r="J331">
        <f>task4ForecastsPVandDemand_Run2!F344</f>
        <v>0</v>
      </c>
      <c r="K331">
        <f>task4ForecastsPVandDemand_Run2!G344</f>
        <v>-0.80202940416188184</v>
      </c>
      <c r="L331">
        <f>task4ForecastsPVandDemand_Run2!H344</f>
        <v>1.5543122344752192E-15</v>
      </c>
      <c r="M331">
        <f>task4ForecastsPVandDemand_Run2!I344</f>
        <v>0.80202940416188184</v>
      </c>
      <c r="N331">
        <f>task4ForecastsPVandDemand_Run2!J344</f>
        <v>0</v>
      </c>
      <c r="O331">
        <f>task4ForecastsPVandDemand_Run2!K344</f>
        <v>0</v>
      </c>
      <c r="P331">
        <f>task4ForecastsPVandDemand_Run2!L344</f>
        <v>0</v>
      </c>
      <c r="Q331">
        <f>task4ForecastsPVandDemand_Run2!M344</f>
        <v>0</v>
      </c>
    </row>
    <row r="332" spans="1:17" x14ac:dyDescent="0.3">
      <c r="A332" t="str">
        <f>TEXT(task4ForecastsPVandDemand_Run2!C345,"YYYY-MM-DD HH:MM:SS")</f>
        <v>2020-07-09 21:00:00</v>
      </c>
      <c r="B332">
        <f>-task4ForecastsPVandDemand_Run2!G345</f>
        <v>0</v>
      </c>
      <c r="C332">
        <f t="shared" si="10"/>
        <v>4</v>
      </c>
      <c r="D332">
        <v>1</v>
      </c>
      <c r="E332" s="83">
        <f t="shared" si="11"/>
        <v>44267.868055555555</v>
      </c>
      <c r="F332">
        <f>task4ForecastsPVandDemand_Run2!B345</f>
        <v>7</v>
      </c>
      <c r="G332">
        <f>task4ForecastsPVandDemand_Run2!A345</f>
        <v>43</v>
      </c>
      <c r="H332">
        <f>task4ForecastsPVandDemand_Run2!D345</f>
        <v>2.4621518707029382</v>
      </c>
      <c r="I332">
        <f>task4ForecastsPVandDemand_Run2!E345</f>
        <v>2.4621518707029382</v>
      </c>
      <c r="J332">
        <f>task4ForecastsPVandDemand_Run2!F345</f>
        <v>0</v>
      </c>
      <c r="K332">
        <f>task4ForecastsPVandDemand_Run2!G345</f>
        <v>0</v>
      </c>
      <c r="L332">
        <f>task4ForecastsPVandDemand_Run2!H345</f>
        <v>1.5543122344752192E-15</v>
      </c>
      <c r="M332">
        <f>task4ForecastsPVandDemand_Run2!I345</f>
        <v>0</v>
      </c>
      <c r="N332">
        <f>task4ForecastsPVandDemand_Run2!J345</f>
        <v>0</v>
      </c>
      <c r="O332">
        <f>task4ForecastsPVandDemand_Run2!K345</f>
        <v>0</v>
      </c>
      <c r="P332">
        <f>task4ForecastsPVandDemand_Run2!L345</f>
        <v>0</v>
      </c>
      <c r="Q332">
        <f>task4ForecastsPVandDemand_Run2!M345</f>
        <v>0</v>
      </c>
    </row>
    <row r="333" spans="1:17" x14ac:dyDescent="0.3">
      <c r="A333" t="str">
        <f>TEXT(task4ForecastsPVandDemand_Run2!C346,"YYYY-MM-DD HH:MM:SS")</f>
        <v>2020-07-09 21:30:00</v>
      </c>
      <c r="B333">
        <f>-task4ForecastsPVandDemand_Run2!G346</f>
        <v>0</v>
      </c>
      <c r="C333">
        <f t="shared" si="10"/>
        <v>4</v>
      </c>
      <c r="D333">
        <v>1</v>
      </c>
      <c r="E333" s="83">
        <f t="shared" si="11"/>
        <v>44267.868055555555</v>
      </c>
      <c r="F333">
        <f>task4ForecastsPVandDemand_Run2!B346</f>
        <v>7</v>
      </c>
      <c r="G333">
        <f>task4ForecastsPVandDemand_Run2!A346</f>
        <v>44</v>
      </c>
      <c r="H333">
        <f>task4ForecastsPVandDemand_Run2!D346</f>
        <v>2.2268178120579067</v>
      </c>
      <c r="I333">
        <f>task4ForecastsPVandDemand_Run2!E346</f>
        <v>2.2268178120579067</v>
      </c>
      <c r="J333">
        <f>task4ForecastsPVandDemand_Run2!F346</f>
        <v>0</v>
      </c>
      <c r="K333">
        <f>task4ForecastsPVandDemand_Run2!G346</f>
        <v>0</v>
      </c>
      <c r="L333">
        <f>task4ForecastsPVandDemand_Run2!H346</f>
        <v>1.5543122344752192E-15</v>
      </c>
      <c r="M333">
        <f>task4ForecastsPVandDemand_Run2!I346</f>
        <v>0</v>
      </c>
      <c r="N333">
        <f>task4ForecastsPVandDemand_Run2!J346</f>
        <v>0</v>
      </c>
      <c r="O333">
        <f>task4ForecastsPVandDemand_Run2!K346</f>
        <v>0</v>
      </c>
      <c r="P333">
        <f>task4ForecastsPVandDemand_Run2!L346</f>
        <v>0</v>
      </c>
      <c r="Q333">
        <f>task4ForecastsPVandDemand_Run2!M346</f>
        <v>0</v>
      </c>
    </row>
    <row r="334" spans="1:17" x14ac:dyDescent="0.3">
      <c r="A334" t="str">
        <f>TEXT(task4ForecastsPVandDemand_Run2!C347,"YYYY-MM-DD HH:MM:SS")</f>
        <v>2020-07-09 22:00:00</v>
      </c>
      <c r="B334">
        <f>-task4ForecastsPVandDemand_Run2!G347</f>
        <v>0</v>
      </c>
      <c r="C334">
        <f t="shared" si="10"/>
        <v>4</v>
      </c>
      <c r="D334">
        <v>1</v>
      </c>
      <c r="E334" s="83">
        <f t="shared" si="11"/>
        <v>44267.868055555555</v>
      </c>
      <c r="F334">
        <f>task4ForecastsPVandDemand_Run2!B347</f>
        <v>7</v>
      </c>
      <c r="G334">
        <f>task4ForecastsPVandDemand_Run2!A347</f>
        <v>45</v>
      </c>
      <c r="H334">
        <f>task4ForecastsPVandDemand_Run2!D347</f>
        <v>1.9918430068604291</v>
      </c>
      <c r="I334">
        <f>task4ForecastsPVandDemand_Run2!E347</f>
        <v>1.9918430068604291</v>
      </c>
      <c r="J334">
        <f>task4ForecastsPVandDemand_Run2!F347</f>
        <v>0</v>
      </c>
      <c r="K334">
        <f>task4ForecastsPVandDemand_Run2!G347</f>
        <v>0</v>
      </c>
      <c r="L334">
        <f>task4ForecastsPVandDemand_Run2!H347</f>
        <v>1.5543122344752192E-15</v>
      </c>
      <c r="M334">
        <f>task4ForecastsPVandDemand_Run2!I347</f>
        <v>0</v>
      </c>
      <c r="N334">
        <f>task4ForecastsPVandDemand_Run2!J347</f>
        <v>0</v>
      </c>
      <c r="O334">
        <f>task4ForecastsPVandDemand_Run2!K347</f>
        <v>0</v>
      </c>
      <c r="P334">
        <f>task4ForecastsPVandDemand_Run2!L347</f>
        <v>0</v>
      </c>
      <c r="Q334">
        <f>task4ForecastsPVandDemand_Run2!M347</f>
        <v>0</v>
      </c>
    </row>
    <row r="335" spans="1:17" x14ac:dyDescent="0.3">
      <c r="A335" t="str">
        <f>TEXT(task4ForecastsPVandDemand_Run2!C348,"YYYY-MM-DD HH:MM:SS")</f>
        <v>2020-07-09 22:30:00</v>
      </c>
      <c r="B335">
        <f>-task4ForecastsPVandDemand_Run2!G348</f>
        <v>0</v>
      </c>
      <c r="C335">
        <f t="shared" si="10"/>
        <v>4</v>
      </c>
      <c r="D335">
        <v>1</v>
      </c>
      <c r="E335" s="83">
        <f t="shared" si="11"/>
        <v>44267.868055555555</v>
      </c>
      <c r="F335">
        <f>task4ForecastsPVandDemand_Run2!B348</f>
        <v>7</v>
      </c>
      <c r="G335">
        <f>task4ForecastsPVandDemand_Run2!A348</f>
        <v>46</v>
      </c>
      <c r="H335">
        <f>task4ForecastsPVandDemand_Run2!D348</f>
        <v>1.7746652864173642</v>
      </c>
      <c r="I335">
        <f>task4ForecastsPVandDemand_Run2!E348</f>
        <v>1.7746652864173642</v>
      </c>
      <c r="J335">
        <f>task4ForecastsPVandDemand_Run2!F348</f>
        <v>0</v>
      </c>
      <c r="K335">
        <f>task4ForecastsPVandDemand_Run2!G348</f>
        <v>0</v>
      </c>
      <c r="L335">
        <f>task4ForecastsPVandDemand_Run2!H348</f>
        <v>1.5543122344752192E-15</v>
      </c>
      <c r="M335">
        <f>task4ForecastsPVandDemand_Run2!I348</f>
        <v>0</v>
      </c>
      <c r="N335">
        <f>task4ForecastsPVandDemand_Run2!J348</f>
        <v>0</v>
      </c>
      <c r="O335">
        <f>task4ForecastsPVandDemand_Run2!K348</f>
        <v>0</v>
      </c>
      <c r="P335">
        <f>task4ForecastsPVandDemand_Run2!L348</f>
        <v>0</v>
      </c>
      <c r="Q335">
        <f>task4ForecastsPVandDemand_Run2!M348</f>
        <v>0</v>
      </c>
    </row>
    <row r="336" spans="1:17" x14ac:dyDescent="0.3">
      <c r="A336" t="str">
        <f>TEXT(task4ForecastsPVandDemand_Run2!C349,"YYYY-MM-DD HH:MM:SS")</f>
        <v>2020-07-09 23:00:00</v>
      </c>
      <c r="B336">
        <f>-task4ForecastsPVandDemand_Run2!G349</f>
        <v>0</v>
      </c>
      <c r="C336">
        <f t="shared" si="10"/>
        <v>4</v>
      </c>
      <c r="D336">
        <v>1</v>
      </c>
      <c r="E336" s="83">
        <f t="shared" si="11"/>
        <v>44267.868055555555</v>
      </c>
      <c r="F336">
        <f>task4ForecastsPVandDemand_Run2!B349</f>
        <v>7</v>
      </c>
      <c r="G336">
        <f>task4ForecastsPVandDemand_Run2!A349</f>
        <v>47</v>
      </c>
      <c r="H336">
        <f>task4ForecastsPVandDemand_Run2!D349</f>
        <v>1.6776794914317448</v>
      </c>
      <c r="I336">
        <f>task4ForecastsPVandDemand_Run2!E349</f>
        <v>1.6776794914317448</v>
      </c>
      <c r="J336">
        <f>task4ForecastsPVandDemand_Run2!F349</f>
        <v>0</v>
      </c>
      <c r="K336">
        <f>task4ForecastsPVandDemand_Run2!G349</f>
        <v>0</v>
      </c>
      <c r="L336">
        <f>task4ForecastsPVandDemand_Run2!H349</f>
        <v>1.5543122344752192E-15</v>
      </c>
      <c r="M336">
        <f>task4ForecastsPVandDemand_Run2!I349</f>
        <v>0</v>
      </c>
      <c r="N336">
        <f>task4ForecastsPVandDemand_Run2!J349</f>
        <v>0</v>
      </c>
      <c r="O336">
        <f>task4ForecastsPVandDemand_Run2!K349</f>
        <v>0</v>
      </c>
      <c r="P336">
        <f>task4ForecastsPVandDemand_Run2!L349</f>
        <v>0</v>
      </c>
      <c r="Q336">
        <f>task4ForecastsPVandDemand_Run2!M349</f>
        <v>0</v>
      </c>
    </row>
    <row r="337" spans="1:17" x14ac:dyDescent="0.3">
      <c r="A337" t="str">
        <f>TEXT(task4ForecastsPVandDemand_Run2!C350,"YYYY-MM-DD HH:MM:SS")</f>
        <v>2020-07-09 23:30:00</v>
      </c>
      <c r="B337">
        <f>-task4ForecastsPVandDemand_Run2!G350</f>
        <v>0</v>
      </c>
      <c r="C337">
        <f t="shared" si="10"/>
        <v>4</v>
      </c>
      <c r="D337">
        <v>1</v>
      </c>
      <c r="E337" s="83">
        <f t="shared" si="11"/>
        <v>44267.868055555555</v>
      </c>
      <c r="F337">
        <f>task4ForecastsPVandDemand_Run2!B350</f>
        <v>7</v>
      </c>
      <c r="G337">
        <f>task4ForecastsPVandDemand_Run2!A350</f>
        <v>48</v>
      </c>
      <c r="H337">
        <f>task4ForecastsPVandDemand_Run2!D350</f>
        <v>1.5900524906583906</v>
      </c>
      <c r="I337">
        <f>task4ForecastsPVandDemand_Run2!E350</f>
        <v>1.5900524906583906</v>
      </c>
      <c r="J337">
        <f>task4ForecastsPVandDemand_Run2!F350</f>
        <v>0</v>
      </c>
      <c r="K337">
        <f>task4ForecastsPVandDemand_Run2!G350</f>
        <v>0</v>
      </c>
      <c r="L337">
        <f>task4ForecastsPVandDemand_Run2!H350</f>
        <v>1.5543122344752192E-15</v>
      </c>
      <c r="M337">
        <f>task4ForecastsPVandDemand_Run2!I350</f>
        <v>0</v>
      </c>
      <c r="N337">
        <f>task4ForecastsPVandDemand_Run2!J350</f>
        <v>0</v>
      </c>
      <c r="O337">
        <f>task4ForecastsPVandDemand_Run2!K350</f>
        <v>0</v>
      </c>
      <c r="P337">
        <f>task4ForecastsPVandDemand_Run2!L350</f>
        <v>0</v>
      </c>
      <c r="Q337">
        <f>task4ForecastsPVandDemand_Run2!M350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3BC6-1AE6-433B-9A86-7B296E8FCE45}">
  <dimension ref="A1:C338"/>
  <sheetViews>
    <sheetView topLeftCell="A295" workbookViewId="0">
      <selection activeCell="C2" sqref="C2:C337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3" width="28.6640625" bestFit="1" customWidth="1"/>
    <col min="4" max="4" width="16.44140625" bestFit="1" customWidth="1"/>
    <col min="5" max="5" width="28.6640625" bestFit="1" customWidth="1"/>
    <col min="6" max="6" width="12.6640625" bestFit="1" customWidth="1"/>
    <col min="7" max="7" width="7" bestFit="1" customWidth="1"/>
    <col min="8" max="8" width="30.33203125" bestFit="1" customWidth="1"/>
    <col min="9" max="9" width="21.77734375" bestFit="1" customWidth="1"/>
  </cols>
  <sheetData>
    <row r="1" spans="1:3" x14ac:dyDescent="0.3">
      <c r="A1" s="113" t="s">
        <v>78</v>
      </c>
      <c r="B1" t="s">
        <v>80</v>
      </c>
      <c r="C1" t="s">
        <v>79</v>
      </c>
    </row>
    <row r="2" spans="1:3" x14ac:dyDescent="0.3">
      <c r="A2" s="125">
        <v>44015</v>
      </c>
      <c r="B2" s="90">
        <v>0</v>
      </c>
      <c r="C2" s="90">
        <v>1.6060460520858983</v>
      </c>
    </row>
    <row r="3" spans="1:3" x14ac:dyDescent="0.3">
      <c r="A3" s="126">
        <v>44015.020833333336</v>
      </c>
      <c r="B3" s="90">
        <v>0</v>
      </c>
      <c r="C3" s="90">
        <v>1.5444954639414314</v>
      </c>
    </row>
    <row r="4" spans="1:3" x14ac:dyDescent="0.3">
      <c r="A4" s="126">
        <v>44015.041666666664</v>
      </c>
      <c r="B4" s="90">
        <v>0</v>
      </c>
      <c r="C4" s="90">
        <v>1.4686945153861632</v>
      </c>
    </row>
    <row r="5" spans="1:3" x14ac:dyDescent="0.3">
      <c r="A5" s="126">
        <v>44015.0625</v>
      </c>
      <c r="B5" s="90">
        <v>0</v>
      </c>
      <c r="C5" s="90">
        <v>1.4199045851911867</v>
      </c>
    </row>
    <row r="6" spans="1:3" x14ac:dyDescent="0.3">
      <c r="A6" s="126">
        <v>44015.083333333336</v>
      </c>
      <c r="B6" s="90">
        <v>0</v>
      </c>
      <c r="C6" s="90">
        <v>1.41699756335696</v>
      </c>
    </row>
    <row r="7" spans="1:3" x14ac:dyDescent="0.3">
      <c r="A7" s="126">
        <v>44015.104166666664</v>
      </c>
      <c r="B7" s="90">
        <v>0</v>
      </c>
      <c r="C7" s="90">
        <v>1.3844449711002618</v>
      </c>
    </row>
    <row r="8" spans="1:3" x14ac:dyDescent="0.3">
      <c r="A8" s="126">
        <v>44015.125</v>
      </c>
      <c r="B8" s="90">
        <v>0</v>
      </c>
      <c r="C8" s="90">
        <v>1.3823085544259683</v>
      </c>
    </row>
    <row r="9" spans="1:3" x14ac:dyDescent="0.3">
      <c r="A9" s="126">
        <v>44015.145833333336</v>
      </c>
      <c r="B9" s="90">
        <v>0</v>
      </c>
      <c r="C9" s="90">
        <v>1.3623505965914724</v>
      </c>
    </row>
    <row r="10" spans="1:3" x14ac:dyDescent="0.3">
      <c r="A10" s="126">
        <v>44015.166666666664</v>
      </c>
      <c r="B10" s="90">
        <v>3.1165160749128576E-2</v>
      </c>
      <c r="C10" s="90">
        <v>1.4173490222382976</v>
      </c>
    </row>
    <row r="11" spans="1:3" x14ac:dyDescent="0.3">
      <c r="A11" s="126">
        <v>44015.1875</v>
      </c>
      <c r="B11" s="90">
        <v>3.1165160749128576E-2</v>
      </c>
      <c r="C11" s="90">
        <v>1.5233590596049322</v>
      </c>
    </row>
    <row r="12" spans="1:3" x14ac:dyDescent="0.3">
      <c r="A12" s="126">
        <v>44015.208333333336</v>
      </c>
      <c r="B12" s="90">
        <v>0.10293491721862508</v>
      </c>
      <c r="C12" s="90">
        <v>1.8482783387891029</v>
      </c>
    </row>
    <row r="13" spans="1:3" x14ac:dyDescent="0.3">
      <c r="A13" s="126">
        <v>44015.229166666664</v>
      </c>
      <c r="B13" s="90">
        <v>0.17865846779445244</v>
      </c>
      <c r="C13" s="90">
        <v>2.1079713836331475</v>
      </c>
    </row>
    <row r="14" spans="1:3" x14ac:dyDescent="0.3">
      <c r="A14" s="126">
        <v>44015.25</v>
      </c>
      <c r="B14" s="90">
        <v>0.39718948135056908</v>
      </c>
      <c r="C14" s="90">
        <v>2.4983549437107198</v>
      </c>
    </row>
    <row r="15" spans="1:3" x14ac:dyDescent="0.3">
      <c r="A15" s="126">
        <v>44015.270833333336</v>
      </c>
      <c r="B15" s="90">
        <v>0.66339694847567676</v>
      </c>
      <c r="C15" s="90">
        <v>2.6072540188423838</v>
      </c>
    </row>
    <row r="16" spans="1:3" x14ac:dyDescent="0.3">
      <c r="A16" s="126">
        <v>44015.291666666664</v>
      </c>
      <c r="B16" s="90">
        <v>0.95816483978074551</v>
      </c>
      <c r="C16" s="90">
        <v>2.6769153002791679</v>
      </c>
    </row>
    <row r="17" spans="1:3" x14ac:dyDescent="0.3">
      <c r="A17" s="126">
        <v>44015.3125</v>
      </c>
      <c r="B17" s="90">
        <v>1.3818326689233023</v>
      </c>
      <c r="C17" s="90">
        <v>2.6596923585929746</v>
      </c>
    </row>
    <row r="18" spans="1:3" x14ac:dyDescent="0.3">
      <c r="A18" s="126">
        <v>44015.333333333336</v>
      </c>
      <c r="B18" s="90">
        <v>1.3289466466100781</v>
      </c>
      <c r="C18" s="90">
        <v>2.640472436640533</v>
      </c>
    </row>
    <row r="19" spans="1:3" x14ac:dyDescent="0.3">
      <c r="A19" s="126">
        <v>44015.354166666664</v>
      </c>
      <c r="B19" s="90">
        <v>1.5493969964879821</v>
      </c>
      <c r="C19" s="90">
        <v>2.5999801715074602</v>
      </c>
    </row>
    <row r="20" spans="1:3" x14ac:dyDescent="0.3">
      <c r="A20" s="126">
        <v>44015.375</v>
      </c>
      <c r="B20" s="90">
        <v>1.727965441467525</v>
      </c>
      <c r="C20" s="90">
        <v>2.4927269877530529</v>
      </c>
    </row>
    <row r="21" spans="1:3" x14ac:dyDescent="0.3">
      <c r="A21" s="126">
        <v>44015.395833333336</v>
      </c>
      <c r="B21" s="90">
        <v>1.698892704655389</v>
      </c>
      <c r="C21" s="90">
        <v>2.4340329959528866</v>
      </c>
    </row>
    <row r="22" spans="1:3" x14ac:dyDescent="0.3">
      <c r="A22" s="126">
        <v>44015.416666666664</v>
      </c>
      <c r="B22" s="90">
        <v>1.6992686077055352</v>
      </c>
      <c r="C22" s="90">
        <v>2.4779546392051373</v>
      </c>
    </row>
    <row r="23" spans="1:3" x14ac:dyDescent="0.3">
      <c r="A23" s="126">
        <v>44015.4375</v>
      </c>
      <c r="B23" s="90">
        <v>1.6753032547915345</v>
      </c>
      <c r="C23" s="90">
        <v>2.4493689030036161</v>
      </c>
    </row>
    <row r="24" spans="1:3" x14ac:dyDescent="0.3">
      <c r="A24" s="126">
        <v>44015.458333333336</v>
      </c>
      <c r="B24" s="90">
        <v>1.8450022829276285</v>
      </c>
      <c r="C24" s="90">
        <v>2.4392469826536862</v>
      </c>
    </row>
    <row r="25" spans="1:3" x14ac:dyDescent="0.3">
      <c r="A25" s="126">
        <v>44015.479166666664</v>
      </c>
      <c r="B25" s="90">
        <v>1.9389008340603819</v>
      </c>
      <c r="C25" s="90">
        <v>2.4115488634028894</v>
      </c>
    </row>
    <row r="26" spans="1:3" x14ac:dyDescent="0.3">
      <c r="A26" s="126">
        <v>44015.5</v>
      </c>
      <c r="B26" s="90">
        <v>2.0435827506512343</v>
      </c>
      <c r="C26" s="90">
        <v>2.2785121203862779</v>
      </c>
    </row>
    <row r="27" spans="1:3" x14ac:dyDescent="0.3">
      <c r="A27" s="126">
        <v>44015.520833333336</v>
      </c>
      <c r="B27" s="90">
        <v>2.0438310170075571</v>
      </c>
      <c r="C27" s="90">
        <v>2.2211439874701266</v>
      </c>
    </row>
    <row r="28" spans="1:3" x14ac:dyDescent="0.3">
      <c r="A28" s="126">
        <v>44015.541666666664</v>
      </c>
      <c r="B28" s="90">
        <v>2.0615449396810712</v>
      </c>
      <c r="C28" s="90">
        <v>2.1539993990763007</v>
      </c>
    </row>
    <row r="29" spans="1:3" x14ac:dyDescent="0.3">
      <c r="A29" s="126">
        <v>44015.5625</v>
      </c>
      <c r="B29" s="90">
        <v>2.0616365074720497</v>
      </c>
      <c r="C29" s="90">
        <v>2.1432551477621966</v>
      </c>
    </row>
    <row r="30" spans="1:3" x14ac:dyDescent="0.3">
      <c r="A30" s="126">
        <v>44015.583333333336</v>
      </c>
      <c r="B30" s="90">
        <v>1.9997366302065429</v>
      </c>
      <c r="C30" s="90">
        <v>2.1869659171923024</v>
      </c>
    </row>
    <row r="31" spans="1:3" x14ac:dyDescent="0.3">
      <c r="A31" s="126">
        <v>44015.604166666664</v>
      </c>
      <c r="B31" s="90">
        <v>1.8816434979846921</v>
      </c>
      <c r="C31" s="90">
        <v>2.3051864145357976</v>
      </c>
    </row>
    <row r="32" spans="1:3" x14ac:dyDescent="0.3">
      <c r="A32" s="126">
        <v>44015.625</v>
      </c>
      <c r="B32" s="90">
        <v>0.89370479363748478</v>
      </c>
      <c r="C32" s="90">
        <v>2.7210408623667011</v>
      </c>
    </row>
    <row r="33" spans="1:3" x14ac:dyDescent="0.3">
      <c r="A33" s="126">
        <v>44015.645833333336</v>
      </c>
      <c r="B33" s="90">
        <v>0.83884867245687433</v>
      </c>
      <c r="C33" s="90">
        <v>2.907541915143411</v>
      </c>
    </row>
    <row r="34" spans="1:3" x14ac:dyDescent="0.3">
      <c r="A34" s="126">
        <v>44015.666666666664</v>
      </c>
      <c r="B34" s="90">
        <v>0.49536433261385182</v>
      </c>
      <c r="C34" s="90">
        <v>2.9623644479754994</v>
      </c>
    </row>
    <row r="35" spans="1:3" x14ac:dyDescent="0.3">
      <c r="A35" s="126">
        <v>44015.6875</v>
      </c>
      <c r="B35" s="90">
        <v>0.47515872853158136</v>
      </c>
      <c r="C35" s="90">
        <v>3.1136827450526212</v>
      </c>
    </row>
    <row r="36" spans="1:3" x14ac:dyDescent="0.3">
      <c r="A36" s="126">
        <v>44015.708333333336</v>
      </c>
      <c r="B36" s="90">
        <v>0.33191000853563885</v>
      </c>
      <c r="C36" s="90">
        <v>3.1327397694988486</v>
      </c>
    </row>
    <row r="37" spans="1:3" x14ac:dyDescent="0.3">
      <c r="A37" s="126">
        <v>44015.729166666664</v>
      </c>
      <c r="B37" s="90">
        <v>0.18623338180185584</v>
      </c>
      <c r="C37" s="90">
        <v>3.1076530120809149</v>
      </c>
    </row>
    <row r="38" spans="1:3" x14ac:dyDescent="0.3">
      <c r="A38" s="126">
        <v>44015.75</v>
      </c>
      <c r="B38" s="90">
        <v>0.16399413750497394</v>
      </c>
      <c r="C38" s="90">
        <v>3.0083988526076864</v>
      </c>
    </row>
    <row r="39" spans="1:3" x14ac:dyDescent="0.3">
      <c r="A39" s="126">
        <v>44015.770833333336</v>
      </c>
      <c r="B39" s="90">
        <v>7.6115706705448594E-2</v>
      </c>
      <c r="C39" s="90">
        <v>2.969800552857917</v>
      </c>
    </row>
    <row r="40" spans="1:3" x14ac:dyDescent="0.3">
      <c r="A40" s="126">
        <v>44015.791666666664</v>
      </c>
      <c r="B40" s="90">
        <v>3.5738313843793321E-2</v>
      </c>
      <c r="C40" s="90">
        <v>2.8989983854328392</v>
      </c>
    </row>
    <row r="41" spans="1:3" x14ac:dyDescent="0.3">
      <c r="A41" s="126">
        <v>44015.8125</v>
      </c>
      <c r="B41" s="90">
        <v>2.560787933184662E-2</v>
      </c>
      <c r="C41" s="90">
        <v>2.8261178799856301</v>
      </c>
    </row>
    <row r="42" spans="1:3" x14ac:dyDescent="0.3">
      <c r="A42" s="126">
        <v>44015.833333333336</v>
      </c>
      <c r="B42" s="90">
        <v>0</v>
      </c>
      <c r="C42" s="90">
        <v>2.6728434738670468</v>
      </c>
    </row>
    <row r="43" spans="1:3" x14ac:dyDescent="0.3">
      <c r="A43" s="126">
        <v>44015.854166666664</v>
      </c>
      <c r="B43" s="90">
        <v>0</v>
      </c>
      <c r="C43" s="90">
        <v>2.5961309402633042</v>
      </c>
    </row>
    <row r="44" spans="1:3" x14ac:dyDescent="0.3">
      <c r="A44" s="126">
        <v>44015.875</v>
      </c>
      <c r="B44" s="90">
        <v>0</v>
      </c>
      <c r="C44" s="90">
        <v>2.4646495159594486</v>
      </c>
    </row>
    <row r="45" spans="1:3" x14ac:dyDescent="0.3">
      <c r="A45" s="126">
        <v>44015.895833333336</v>
      </c>
      <c r="B45" s="90">
        <v>0</v>
      </c>
      <c r="C45" s="90">
        <v>2.2357761685611828</v>
      </c>
    </row>
    <row r="46" spans="1:3" x14ac:dyDescent="0.3">
      <c r="A46" s="126">
        <v>44015.916666666664</v>
      </c>
      <c r="B46" s="90">
        <v>0</v>
      </c>
      <c r="C46" s="90">
        <v>2.0019850436345261</v>
      </c>
    </row>
    <row r="47" spans="1:3" x14ac:dyDescent="0.3">
      <c r="A47" s="126">
        <v>44015.9375</v>
      </c>
      <c r="B47" s="90">
        <v>0</v>
      </c>
      <c r="C47" s="90">
        <v>1.7989712235544042</v>
      </c>
    </row>
    <row r="48" spans="1:3" x14ac:dyDescent="0.3">
      <c r="A48" s="126">
        <v>44015.958333333336</v>
      </c>
      <c r="B48" s="90">
        <v>0</v>
      </c>
      <c r="C48" s="90">
        <v>1.7052820110856557</v>
      </c>
    </row>
    <row r="49" spans="1:3" x14ac:dyDescent="0.3">
      <c r="A49" s="126">
        <v>44015.979166666664</v>
      </c>
      <c r="B49" s="90">
        <v>0</v>
      </c>
      <c r="C49" s="90">
        <v>1.602128674999749</v>
      </c>
    </row>
    <row r="50" spans="1:3" x14ac:dyDescent="0.3">
      <c r="A50" s="125">
        <v>44016</v>
      </c>
      <c r="B50" s="90">
        <v>0</v>
      </c>
      <c r="C50" s="90">
        <v>1.6038174417873345</v>
      </c>
    </row>
    <row r="51" spans="1:3" x14ac:dyDescent="0.3">
      <c r="A51" s="126">
        <v>44016.020833333336</v>
      </c>
      <c r="B51" s="90">
        <v>0</v>
      </c>
      <c r="C51" s="90">
        <v>1.5379011348683542</v>
      </c>
    </row>
    <row r="52" spans="1:3" x14ac:dyDescent="0.3">
      <c r="A52" s="126">
        <v>44016.041666666664</v>
      </c>
      <c r="B52" s="90">
        <v>0</v>
      </c>
      <c r="C52" s="90">
        <v>1.4687402063542381</v>
      </c>
    </row>
    <row r="53" spans="1:3" x14ac:dyDescent="0.3">
      <c r="A53" s="126">
        <v>44016.0625</v>
      </c>
      <c r="B53" s="90">
        <v>0</v>
      </c>
      <c r="C53" s="90">
        <v>1.4155160382360932</v>
      </c>
    </row>
    <row r="54" spans="1:3" x14ac:dyDescent="0.3">
      <c r="A54" s="126">
        <v>44016.083333333336</v>
      </c>
      <c r="B54" s="90">
        <v>0</v>
      </c>
      <c r="C54" s="90">
        <v>1.4047308221657151</v>
      </c>
    </row>
    <row r="55" spans="1:3" x14ac:dyDescent="0.3">
      <c r="A55" s="126">
        <v>44016.104166666664</v>
      </c>
      <c r="B55" s="90">
        <v>0</v>
      </c>
      <c r="C55" s="90">
        <v>1.3738640648926772</v>
      </c>
    </row>
    <row r="56" spans="1:3" x14ac:dyDescent="0.3">
      <c r="A56" s="126">
        <v>44016.125</v>
      </c>
      <c r="B56" s="90">
        <v>0</v>
      </c>
      <c r="C56" s="90">
        <v>1.374151689305303</v>
      </c>
    </row>
    <row r="57" spans="1:3" x14ac:dyDescent="0.3">
      <c r="A57" s="126">
        <v>44016.145833333336</v>
      </c>
      <c r="B57" s="90">
        <v>0</v>
      </c>
      <c r="C57" s="90">
        <v>1.3574081026609348</v>
      </c>
    </row>
    <row r="58" spans="1:3" x14ac:dyDescent="0.3">
      <c r="A58" s="126">
        <v>44016.166666666664</v>
      </c>
      <c r="B58" s="90">
        <v>0</v>
      </c>
      <c r="C58" s="90">
        <v>1.3796475222873315</v>
      </c>
    </row>
    <row r="59" spans="1:3" x14ac:dyDescent="0.3">
      <c r="A59" s="126">
        <v>44016.1875</v>
      </c>
      <c r="B59" s="90">
        <v>0</v>
      </c>
      <c r="C59" s="90">
        <v>1.4628066490691074</v>
      </c>
    </row>
    <row r="60" spans="1:3" x14ac:dyDescent="0.3">
      <c r="A60" s="126">
        <v>44016.208333333336</v>
      </c>
      <c r="B60" s="90">
        <v>4.5643473637832277E-2</v>
      </c>
      <c r="C60" s="90">
        <v>1.6244230030260325</v>
      </c>
    </row>
    <row r="61" spans="1:3" x14ac:dyDescent="0.3">
      <c r="A61" s="126">
        <v>44016.229166666664</v>
      </c>
      <c r="B61" s="90">
        <v>4.5643473637832277E-2</v>
      </c>
      <c r="C61" s="90">
        <v>1.7321107494174601</v>
      </c>
    </row>
    <row r="62" spans="1:3" x14ac:dyDescent="0.3">
      <c r="A62" s="126">
        <v>44016.25</v>
      </c>
      <c r="B62" s="90">
        <v>0.20432708172242048</v>
      </c>
      <c r="C62" s="90">
        <v>2.0019839552460512</v>
      </c>
    </row>
    <row r="63" spans="1:3" x14ac:dyDescent="0.3">
      <c r="A63" s="126">
        <v>44016.270833333336</v>
      </c>
      <c r="B63" s="90">
        <v>0.44093581212594513</v>
      </c>
      <c r="C63" s="90">
        <v>2.2326374488020599</v>
      </c>
    </row>
    <row r="64" spans="1:3" x14ac:dyDescent="0.3">
      <c r="A64" s="126">
        <v>44016.291666666664</v>
      </c>
      <c r="B64" s="90">
        <v>0.53759728011700769</v>
      </c>
      <c r="C64" s="90">
        <v>2.5410335601040552</v>
      </c>
    </row>
    <row r="65" spans="1:3" x14ac:dyDescent="0.3">
      <c r="A65" s="126">
        <v>44016.3125</v>
      </c>
      <c r="B65" s="90">
        <v>0.67094777729741395</v>
      </c>
      <c r="C65" s="90">
        <v>2.6190918358313802</v>
      </c>
    </row>
    <row r="66" spans="1:3" x14ac:dyDescent="0.3">
      <c r="A66" s="126">
        <v>44016.333333333336</v>
      </c>
      <c r="B66" s="90">
        <v>0.78550198839045438</v>
      </c>
      <c r="C66" s="90">
        <v>2.7545612087111326</v>
      </c>
    </row>
    <row r="67" spans="1:3" x14ac:dyDescent="0.3">
      <c r="A67" s="126">
        <v>44016.354166666664</v>
      </c>
      <c r="B67" s="90">
        <v>0.94883568134772867</v>
      </c>
      <c r="C67" s="90">
        <v>2.7326154049209839</v>
      </c>
    </row>
    <row r="68" spans="1:3" x14ac:dyDescent="0.3">
      <c r="A68" s="126">
        <v>44016.375</v>
      </c>
      <c r="B68" s="90">
        <v>1.5479181617347213</v>
      </c>
      <c r="C68" s="90">
        <v>2.6638312584946666</v>
      </c>
    </row>
    <row r="69" spans="1:3" x14ac:dyDescent="0.3">
      <c r="A69" s="126">
        <v>44016.395833333336</v>
      </c>
      <c r="B69" s="90">
        <v>1.586542615457279</v>
      </c>
      <c r="C69" s="90">
        <v>2.5726951610422866</v>
      </c>
    </row>
    <row r="70" spans="1:3" x14ac:dyDescent="0.3">
      <c r="A70" s="126">
        <v>44016.416666666664</v>
      </c>
      <c r="B70" s="90">
        <v>1.8590041614037487</v>
      </c>
      <c r="C70" s="90">
        <v>2.4332861633816432</v>
      </c>
    </row>
    <row r="71" spans="1:3" x14ac:dyDescent="0.3">
      <c r="A71" s="126">
        <v>44016.4375</v>
      </c>
      <c r="B71" s="90">
        <v>1.913247157750372</v>
      </c>
      <c r="C71" s="90">
        <v>2.381146329646727</v>
      </c>
    </row>
    <row r="72" spans="1:3" x14ac:dyDescent="0.3">
      <c r="A72" s="126">
        <v>44016.458333333336</v>
      </c>
      <c r="B72" s="90">
        <v>1.8552632935641806</v>
      </c>
      <c r="C72" s="90">
        <v>2.4351424797656369</v>
      </c>
    </row>
    <row r="73" spans="1:3" x14ac:dyDescent="0.3">
      <c r="A73" s="126">
        <v>44016.479166666664</v>
      </c>
      <c r="B73" s="90">
        <v>1.8555115599205039</v>
      </c>
      <c r="C73" s="90">
        <v>2.3885717993193483</v>
      </c>
    </row>
    <row r="74" spans="1:3" x14ac:dyDescent="0.3">
      <c r="A74" s="126">
        <v>44016.5</v>
      </c>
      <c r="B74" s="90">
        <v>1.6011146616814669</v>
      </c>
      <c r="C74" s="90">
        <v>2.4334307419009513</v>
      </c>
    </row>
    <row r="75" spans="1:3" x14ac:dyDescent="0.3">
      <c r="A75" s="126">
        <v>44016.520833333336</v>
      </c>
      <c r="B75" s="90">
        <v>1.6013629280377906</v>
      </c>
      <c r="C75" s="90">
        <v>2.382422613451356</v>
      </c>
    </row>
    <row r="76" spans="1:3" x14ac:dyDescent="0.3">
      <c r="A76" s="126">
        <v>44016.541666666664</v>
      </c>
      <c r="B76" s="90">
        <v>1.3097176555992303</v>
      </c>
      <c r="C76" s="90">
        <v>2.382386310495499</v>
      </c>
    </row>
    <row r="77" spans="1:3" x14ac:dyDescent="0.3">
      <c r="A77" s="126">
        <v>44016.5625</v>
      </c>
      <c r="B77" s="90">
        <v>1.2613046579752718</v>
      </c>
      <c r="C77" s="90">
        <v>2.3685956550267981</v>
      </c>
    </row>
    <row r="78" spans="1:3" x14ac:dyDescent="0.3">
      <c r="A78" s="126">
        <v>44016.583333333336</v>
      </c>
      <c r="B78" s="90">
        <v>1.9230039215926471</v>
      </c>
      <c r="C78" s="90">
        <v>2.35619774865427</v>
      </c>
    </row>
    <row r="79" spans="1:3" x14ac:dyDescent="0.3">
      <c r="A79" s="126">
        <v>44016.604166666664</v>
      </c>
      <c r="B79" s="90">
        <v>1.6933771074626995</v>
      </c>
      <c r="C79" s="90">
        <v>2.4436994448305387</v>
      </c>
    </row>
    <row r="80" spans="1:3" x14ac:dyDescent="0.3">
      <c r="A80" s="126">
        <v>44016.625</v>
      </c>
      <c r="B80" s="90">
        <v>1.8013530079027471</v>
      </c>
      <c r="C80" s="90">
        <v>2.4925876084904575</v>
      </c>
    </row>
    <row r="81" spans="1:3" x14ac:dyDescent="0.3">
      <c r="A81" s="126">
        <v>44016.645833333336</v>
      </c>
      <c r="B81" s="90">
        <v>1.6691096261757523</v>
      </c>
      <c r="C81" s="90">
        <v>2.6957388208339825</v>
      </c>
    </row>
    <row r="82" spans="1:3" x14ac:dyDescent="0.3">
      <c r="A82" s="126">
        <v>44016.666666666664</v>
      </c>
      <c r="B82" s="90">
        <v>1.38155090322461</v>
      </c>
      <c r="C82" s="90">
        <v>2.8469305795392965</v>
      </c>
    </row>
    <row r="83" spans="1:3" x14ac:dyDescent="0.3">
      <c r="A83" s="126">
        <v>44016.6875</v>
      </c>
      <c r="B83" s="90">
        <v>1.3082336331578266</v>
      </c>
      <c r="C83" s="90">
        <v>2.9749337029347571</v>
      </c>
    </row>
    <row r="84" spans="1:3" x14ac:dyDescent="0.3">
      <c r="A84" s="126">
        <v>44016.708333333336</v>
      </c>
      <c r="B84" s="90">
        <v>0.98205408218448798</v>
      </c>
      <c r="C84" s="90">
        <v>3.0204810224468801</v>
      </c>
    </row>
    <row r="85" spans="1:3" x14ac:dyDescent="0.3">
      <c r="A85" s="126">
        <v>44016.729166666664</v>
      </c>
      <c r="B85" s="90">
        <v>0.71205434301546533</v>
      </c>
      <c r="C85" s="90">
        <v>3.0060793745108043</v>
      </c>
    </row>
    <row r="86" spans="1:3" x14ac:dyDescent="0.3">
      <c r="A86" s="126">
        <v>44016.75</v>
      </c>
      <c r="B86" s="90">
        <v>0.39140348755262272</v>
      </c>
      <c r="C86" s="90">
        <v>2.9224933223745042</v>
      </c>
    </row>
    <row r="87" spans="1:3" x14ac:dyDescent="0.3">
      <c r="A87" s="126">
        <v>44016.770833333336</v>
      </c>
      <c r="B87" s="90">
        <v>0.2070102363515669</v>
      </c>
      <c r="C87" s="90">
        <v>2.8826097842791061</v>
      </c>
    </row>
    <row r="88" spans="1:3" x14ac:dyDescent="0.3">
      <c r="A88" s="126">
        <v>44016.791666666664</v>
      </c>
      <c r="B88" s="90">
        <v>7.7404921379942149E-2</v>
      </c>
      <c r="C88" s="90">
        <v>2.8137599147762904</v>
      </c>
    </row>
    <row r="89" spans="1:3" x14ac:dyDescent="0.3">
      <c r="A89" s="126">
        <v>44016.8125</v>
      </c>
      <c r="B89" s="90">
        <v>5.7753091832872749E-2</v>
      </c>
      <c r="C89" s="90">
        <v>2.7488552624696405</v>
      </c>
    </row>
    <row r="90" spans="1:3" x14ac:dyDescent="0.3">
      <c r="A90" s="126">
        <v>44016.833333333336</v>
      </c>
      <c r="B90" s="90">
        <v>0</v>
      </c>
      <c r="C90" s="90">
        <v>2.6495096944449177</v>
      </c>
    </row>
    <row r="91" spans="1:3" x14ac:dyDescent="0.3">
      <c r="A91" s="126">
        <v>44016.854166666664</v>
      </c>
      <c r="B91" s="90">
        <v>0</v>
      </c>
      <c r="C91" s="90">
        <v>2.5779632864730937</v>
      </c>
    </row>
    <row r="92" spans="1:3" x14ac:dyDescent="0.3">
      <c r="A92" s="126">
        <v>44016.875</v>
      </c>
      <c r="B92" s="90">
        <v>0</v>
      </c>
      <c r="C92" s="90">
        <v>2.4324874989232468</v>
      </c>
    </row>
    <row r="93" spans="1:3" x14ac:dyDescent="0.3">
      <c r="A93" s="126">
        <v>44016.895833333336</v>
      </c>
      <c r="B93" s="90">
        <v>0</v>
      </c>
      <c r="C93" s="90">
        <v>2.2100777590466265</v>
      </c>
    </row>
    <row r="94" spans="1:3" x14ac:dyDescent="0.3">
      <c r="A94" s="126">
        <v>44016.916666666664</v>
      </c>
      <c r="B94" s="90">
        <v>0</v>
      </c>
      <c r="C94" s="90">
        <v>1.9934578227298831</v>
      </c>
    </row>
    <row r="95" spans="1:3" x14ac:dyDescent="0.3">
      <c r="A95" s="126">
        <v>44016.9375</v>
      </c>
      <c r="B95" s="90">
        <v>0</v>
      </c>
      <c r="C95" s="90">
        <v>1.7948299506369945</v>
      </c>
    </row>
    <row r="96" spans="1:3" x14ac:dyDescent="0.3">
      <c r="A96" s="126">
        <v>44016.958333333336</v>
      </c>
      <c r="B96" s="90">
        <v>0</v>
      </c>
      <c r="C96" s="90">
        <v>1.718085139921383</v>
      </c>
    </row>
    <row r="97" spans="1:3" x14ac:dyDescent="0.3">
      <c r="A97" s="126">
        <v>44016.979166666664</v>
      </c>
      <c r="B97" s="90">
        <v>0</v>
      </c>
      <c r="C97" s="90">
        <v>1.6093575727908103</v>
      </c>
    </row>
    <row r="98" spans="1:3" x14ac:dyDescent="0.3">
      <c r="A98" s="125">
        <v>44017</v>
      </c>
      <c r="B98" s="90">
        <v>0</v>
      </c>
      <c r="C98" s="90">
        <v>1.6259017098482369</v>
      </c>
    </row>
    <row r="99" spans="1:3" x14ac:dyDescent="0.3">
      <c r="A99" s="126">
        <v>44017.020833333336</v>
      </c>
      <c r="B99" s="90">
        <v>0</v>
      </c>
      <c r="C99" s="90">
        <v>1.5693399545953333</v>
      </c>
    </row>
    <row r="100" spans="1:3" x14ac:dyDescent="0.3">
      <c r="A100" s="126">
        <v>44017.041666666664</v>
      </c>
      <c r="B100" s="90">
        <v>0</v>
      </c>
      <c r="C100" s="90">
        <v>1.4922343025697167</v>
      </c>
    </row>
    <row r="101" spans="1:3" x14ac:dyDescent="0.3">
      <c r="A101" s="126">
        <v>44017.0625</v>
      </c>
      <c r="B101" s="90">
        <v>0</v>
      </c>
      <c r="C101" s="90">
        <v>1.4527237757805094</v>
      </c>
    </row>
    <row r="102" spans="1:3" x14ac:dyDescent="0.3">
      <c r="A102" s="126">
        <v>44017.083333333336</v>
      </c>
      <c r="B102" s="90">
        <v>0</v>
      </c>
      <c r="C102" s="90">
        <v>1.4305566682102642</v>
      </c>
    </row>
    <row r="103" spans="1:3" x14ac:dyDescent="0.3">
      <c r="A103" s="126">
        <v>44017.104166666664</v>
      </c>
      <c r="B103" s="90">
        <v>0</v>
      </c>
      <c r="C103" s="90">
        <v>1.3952284868434972</v>
      </c>
    </row>
    <row r="104" spans="1:3" x14ac:dyDescent="0.3">
      <c r="A104" s="126">
        <v>44017.125</v>
      </c>
      <c r="B104" s="90">
        <v>0</v>
      </c>
      <c r="C104" s="90">
        <v>1.3829206146340773</v>
      </c>
    </row>
    <row r="105" spans="1:3" x14ac:dyDescent="0.3">
      <c r="A105" s="126">
        <v>44017.145833333336</v>
      </c>
      <c r="B105" s="90">
        <v>0</v>
      </c>
      <c r="C105" s="90">
        <v>1.3649259182875872</v>
      </c>
    </row>
    <row r="106" spans="1:3" x14ac:dyDescent="0.3">
      <c r="A106" s="126">
        <v>44017.166666666664</v>
      </c>
      <c r="B106" s="90">
        <v>0</v>
      </c>
      <c r="C106" s="90">
        <v>1.3324211507756818</v>
      </c>
    </row>
    <row r="107" spans="1:3" x14ac:dyDescent="0.3">
      <c r="A107" s="126">
        <v>44017.1875</v>
      </c>
      <c r="B107" s="90">
        <v>0</v>
      </c>
      <c r="C107" s="90">
        <v>1.395972950388106</v>
      </c>
    </row>
    <row r="108" spans="1:3" x14ac:dyDescent="0.3">
      <c r="A108" s="126">
        <v>44017.208333333336</v>
      </c>
      <c r="B108" s="90">
        <v>8.7069856686000313E-2</v>
      </c>
      <c r="C108" s="90">
        <v>1.4287691884215483</v>
      </c>
    </row>
    <row r="109" spans="1:3" x14ac:dyDescent="0.3">
      <c r="A109" s="126">
        <v>44017.229166666664</v>
      </c>
      <c r="B109" s="90">
        <v>0.1330007218131446</v>
      </c>
      <c r="C109" s="90">
        <v>1.531553775302688</v>
      </c>
    </row>
    <row r="110" spans="1:3" x14ac:dyDescent="0.3">
      <c r="A110" s="126">
        <v>44017.25</v>
      </c>
      <c r="B110" s="90">
        <v>0.35173408736628764</v>
      </c>
      <c r="C110" s="90">
        <v>1.7265382920411612</v>
      </c>
    </row>
    <row r="111" spans="1:3" x14ac:dyDescent="0.3">
      <c r="A111" s="126">
        <v>44017.270833333336</v>
      </c>
      <c r="B111" s="90">
        <v>0.65849829615459332</v>
      </c>
      <c r="C111" s="90">
        <v>1.9724921132772624</v>
      </c>
    </row>
    <row r="112" spans="1:3" x14ac:dyDescent="0.3">
      <c r="A112" s="126">
        <v>44017.291666666664</v>
      </c>
      <c r="B112" s="90">
        <v>0.95824600207087707</v>
      </c>
      <c r="C112" s="90">
        <v>2.2289571479727566</v>
      </c>
    </row>
    <row r="113" spans="1:3" x14ac:dyDescent="0.3">
      <c r="A113" s="126">
        <v>44017.3125</v>
      </c>
      <c r="B113" s="90">
        <v>0.91890990296006636</v>
      </c>
      <c r="C113" s="90">
        <v>2.3640616994944512</v>
      </c>
    </row>
    <row r="114" spans="1:3" x14ac:dyDescent="0.3">
      <c r="A114" s="126">
        <v>44017.333333333336</v>
      </c>
      <c r="B114" s="90">
        <v>1.366248614740265</v>
      </c>
      <c r="C114" s="90">
        <v>2.6018021957785553</v>
      </c>
    </row>
    <row r="115" spans="1:3" x14ac:dyDescent="0.3">
      <c r="A115" s="126">
        <v>44017.354166666664</v>
      </c>
      <c r="B115" s="90">
        <v>1.4545943576975904</v>
      </c>
      <c r="C115" s="90">
        <v>2.6142843573984309</v>
      </c>
    </row>
    <row r="116" spans="1:3" x14ac:dyDescent="0.3">
      <c r="A116" s="126">
        <v>44017.375</v>
      </c>
      <c r="B116" s="90">
        <v>1.09324478026921</v>
      </c>
      <c r="C116" s="90">
        <v>2.7125948940940301</v>
      </c>
    </row>
    <row r="117" spans="1:3" x14ac:dyDescent="0.3">
      <c r="A117" s="126">
        <v>44017.395833333336</v>
      </c>
      <c r="B117" s="90">
        <v>1.110427379296294</v>
      </c>
      <c r="C117" s="90">
        <v>2.6394355757092054</v>
      </c>
    </row>
    <row r="118" spans="1:3" x14ac:dyDescent="0.3">
      <c r="A118" s="126">
        <v>44017.416666666664</v>
      </c>
      <c r="B118" s="90">
        <v>1.1841567520736218</v>
      </c>
      <c r="C118" s="90">
        <v>2.7757321783002542</v>
      </c>
    </row>
    <row r="119" spans="1:3" x14ac:dyDescent="0.3">
      <c r="A119" s="126">
        <v>44017.4375</v>
      </c>
      <c r="B119" s="90">
        <v>1.1395070686721684</v>
      </c>
      <c r="C119" s="90">
        <v>2.7534184698259265</v>
      </c>
    </row>
    <row r="120" spans="1:3" x14ac:dyDescent="0.3">
      <c r="A120" s="126">
        <v>44017.458333333336</v>
      </c>
      <c r="B120" s="90">
        <v>1.1738161424966513</v>
      </c>
      <c r="C120" s="90">
        <v>2.6704298377778333</v>
      </c>
    </row>
    <row r="121" spans="1:3" x14ac:dyDescent="0.3">
      <c r="A121" s="126">
        <v>44017.479166666664</v>
      </c>
      <c r="B121" s="90">
        <v>1.3437919503853055</v>
      </c>
      <c r="C121" s="90">
        <v>2.614273167205849</v>
      </c>
    </row>
    <row r="122" spans="1:3" x14ac:dyDescent="0.3">
      <c r="A122" s="126">
        <v>44017.5</v>
      </c>
      <c r="B122" s="90">
        <v>1.1712390688516083</v>
      </c>
      <c r="C122" s="90">
        <v>2.3327352074008596</v>
      </c>
    </row>
    <row r="123" spans="1:3" x14ac:dyDescent="0.3">
      <c r="A123" s="126">
        <v>44017.520833333336</v>
      </c>
      <c r="B123" s="90">
        <v>1.2842409872739782</v>
      </c>
      <c r="C123" s="90">
        <v>2.2926835783491599</v>
      </c>
    </row>
    <row r="124" spans="1:3" x14ac:dyDescent="0.3">
      <c r="A124" s="126">
        <v>44017.541666666664</v>
      </c>
      <c r="B124" s="90">
        <v>1.5749864478368418</v>
      </c>
      <c r="C124" s="90">
        <v>2.1181909580966556</v>
      </c>
    </row>
    <row r="125" spans="1:3" x14ac:dyDescent="0.3">
      <c r="A125" s="126">
        <v>44017.5625</v>
      </c>
      <c r="B125" s="90">
        <v>1.6675835503656651</v>
      </c>
      <c r="C125" s="90">
        <v>2.0985269484395186</v>
      </c>
    </row>
    <row r="126" spans="1:3" x14ac:dyDescent="0.3">
      <c r="A126" s="126">
        <v>44017.583333333336</v>
      </c>
      <c r="B126" s="90">
        <v>2.2675038509796268</v>
      </c>
      <c r="C126" s="90">
        <v>2.2599446499489249</v>
      </c>
    </row>
    <row r="127" spans="1:3" x14ac:dyDescent="0.3">
      <c r="A127" s="126">
        <v>44017.604166666664</v>
      </c>
      <c r="B127" s="90">
        <v>2.1529000701749594</v>
      </c>
      <c r="C127" s="90">
        <v>2.3205858065076836</v>
      </c>
    </row>
    <row r="128" spans="1:3" x14ac:dyDescent="0.3">
      <c r="A128" s="126">
        <v>44017.625</v>
      </c>
      <c r="B128" s="90">
        <v>1.9653843447333046</v>
      </c>
      <c r="C128" s="90">
        <v>2.478446021341087</v>
      </c>
    </row>
    <row r="129" spans="1:3" x14ac:dyDescent="0.3">
      <c r="A129" s="126">
        <v>44017.645833333336</v>
      </c>
      <c r="B129" s="90">
        <v>1.9206855992035308</v>
      </c>
      <c r="C129" s="90">
        <v>2.6440434451439438</v>
      </c>
    </row>
    <row r="130" spans="1:3" x14ac:dyDescent="0.3">
      <c r="A130" s="126">
        <v>44017.666666666664</v>
      </c>
      <c r="B130" s="90">
        <v>1.1094729124370359</v>
      </c>
      <c r="C130" s="90">
        <v>2.9685483275285272</v>
      </c>
    </row>
    <row r="131" spans="1:3" x14ac:dyDescent="0.3">
      <c r="A131" s="126">
        <v>44017.6875</v>
      </c>
      <c r="B131" s="90">
        <v>1.0724604074494342</v>
      </c>
      <c r="C131" s="90">
        <v>3.073305718011083</v>
      </c>
    </row>
    <row r="132" spans="1:3" x14ac:dyDescent="0.3">
      <c r="A132" s="126">
        <v>44017.708333333336</v>
      </c>
      <c r="B132" s="90">
        <v>0.88606643587609457</v>
      </c>
      <c r="C132" s="90">
        <v>3.0964567221051267</v>
      </c>
    </row>
    <row r="133" spans="1:3" x14ac:dyDescent="0.3">
      <c r="A133" s="126">
        <v>44017.729166666664</v>
      </c>
      <c r="B133" s="90">
        <v>0.63542141035418842</v>
      </c>
      <c r="C133" s="90">
        <v>3.0889218970148242</v>
      </c>
    </row>
    <row r="134" spans="1:3" x14ac:dyDescent="0.3">
      <c r="A134" s="126">
        <v>44017.75</v>
      </c>
      <c r="B134" s="90">
        <v>0.3680661823183552</v>
      </c>
      <c r="C134" s="90">
        <v>2.9762583230852915</v>
      </c>
    </row>
    <row r="135" spans="1:3" x14ac:dyDescent="0.3">
      <c r="A135" s="126">
        <v>44017.770833333336</v>
      </c>
      <c r="B135" s="90">
        <v>0.27941011252362641</v>
      </c>
      <c r="C135" s="90">
        <v>2.9444841672271029</v>
      </c>
    </row>
    <row r="136" spans="1:3" x14ac:dyDescent="0.3">
      <c r="A136" s="126">
        <v>44017.791666666664</v>
      </c>
      <c r="B136" s="90">
        <v>6.3602318036663469E-2</v>
      </c>
      <c r="C136" s="90">
        <v>2.8381531535826934</v>
      </c>
    </row>
    <row r="137" spans="1:3" x14ac:dyDescent="0.3">
      <c r="A137" s="126">
        <v>44017.8125</v>
      </c>
      <c r="B137" s="90">
        <v>5.864431034016368E-2</v>
      </c>
      <c r="C137" s="90">
        <v>2.7666715499815657</v>
      </c>
    </row>
    <row r="138" spans="1:3" x14ac:dyDescent="0.3">
      <c r="A138" s="126">
        <v>44017.833333333336</v>
      </c>
      <c r="B138" s="90">
        <v>0</v>
      </c>
      <c r="C138" s="90">
        <v>2.6286820598144396</v>
      </c>
    </row>
    <row r="139" spans="1:3" x14ac:dyDescent="0.3">
      <c r="A139" s="126">
        <v>44017.854166666664</v>
      </c>
      <c r="B139" s="90">
        <v>0</v>
      </c>
      <c r="C139" s="90">
        <v>2.5569352325187928</v>
      </c>
    </row>
    <row r="140" spans="1:3" x14ac:dyDescent="0.3">
      <c r="A140" s="126">
        <v>44017.875</v>
      </c>
      <c r="B140" s="90">
        <v>0</v>
      </c>
      <c r="C140" s="90">
        <v>2.3847147013504486</v>
      </c>
    </row>
    <row r="141" spans="1:3" x14ac:dyDescent="0.3">
      <c r="A141" s="126">
        <v>44017.895833333336</v>
      </c>
      <c r="B141" s="90">
        <v>0</v>
      </c>
      <c r="C141" s="90">
        <v>2.1695373682435628</v>
      </c>
    </row>
    <row r="142" spans="1:3" x14ac:dyDescent="0.3">
      <c r="A142" s="126">
        <v>44017.916666666664</v>
      </c>
      <c r="B142" s="90">
        <v>0</v>
      </c>
      <c r="C142" s="90">
        <v>1.949796621811315</v>
      </c>
    </row>
    <row r="143" spans="1:3" x14ac:dyDescent="0.3">
      <c r="A143" s="126">
        <v>44017.9375</v>
      </c>
      <c r="B143" s="90">
        <v>0</v>
      </c>
      <c r="C143" s="90">
        <v>1.7379461834178249</v>
      </c>
    </row>
    <row r="144" spans="1:3" x14ac:dyDescent="0.3">
      <c r="A144" s="126">
        <v>44017.958333333336</v>
      </c>
      <c r="B144" s="90">
        <v>0</v>
      </c>
      <c r="C144" s="90">
        <v>1.6528385010746525</v>
      </c>
    </row>
    <row r="145" spans="1:3" x14ac:dyDescent="0.3">
      <c r="A145" s="126">
        <v>44017.979166666664</v>
      </c>
      <c r="B145" s="90">
        <v>0</v>
      </c>
      <c r="C145" s="90">
        <v>1.5686587321322221</v>
      </c>
    </row>
    <row r="146" spans="1:3" x14ac:dyDescent="0.3">
      <c r="A146" s="125">
        <v>44018</v>
      </c>
      <c r="B146" s="90">
        <v>0</v>
      </c>
      <c r="C146" s="90">
        <v>1.6030715795564192</v>
      </c>
    </row>
    <row r="147" spans="1:3" x14ac:dyDescent="0.3">
      <c r="A147" s="126">
        <v>44018.020833333336</v>
      </c>
      <c r="B147" s="90">
        <v>0</v>
      </c>
      <c r="C147" s="90">
        <v>1.5417255241289731</v>
      </c>
    </row>
    <row r="148" spans="1:3" x14ac:dyDescent="0.3">
      <c r="A148" s="126">
        <v>44018.041666666664</v>
      </c>
      <c r="B148" s="90">
        <v>0</v>
      </c>
      <c r="C148" s="90">
        <v>1.4638550145199263</v>
      </c>
    </row>
    <row r="149" spans="1:3" x14ac:dyDescent="0.3">
      <c r="A149" s="126">
        <v>44018.0625</v>
      </c>
      <c r="B149" s="90">
        <v>0</v>
      </c>
      <c r="C149" s="90">
        <v>1.4150650793421633</v>
      </c>
    </row>
    <row r="150" spans="1:3" x14ac:dyDescent="0.3">
      <c r="A150" s="126">
        <v>44018.083333333336</v>
      </c>
      <c r="B150" s="90">
        <v>0</v>
      </c>
      <c r="C150" s="90">
        <v>1.4110297840026269</v>
      </c>
    </row>
    <row r="151" spans="1:3" x14ac:dyDescent="0.3">
      <c r="A151" s="126">
        <v>44018.104166666664</v>
      </c>
      <c r="B151" s="90">
        <v>0</v>
      </c>
      <c r="C151" s="90">
        <v>1.3801580659673205</v>
      </c>
    </row>
    <row r="152" spans="1:3" x14ac:dyDescent="0.3">
      <c r="A152" s="126">
        <v>44018.125</v>
      </c>
      <c r="B152" s="90">
        <v>0</v>
      </c>
      <c r="C152" s="90">
        <v>1.4409639117754436</v>
      </c>
    </row>
    <row r="153" spans="1:3" x14ac:dyDescent="0.3">
      <c r="A153" s="126">
        <v>44018.145833333336</v>
      </c>
      <c r="B153" s="90">
        <v>0</v>
      </c>
      <c r="C153" s="90">
        <v>1.4226867063525201</v>
      </c>
    </row>
    <row r="154" spans="1:3" x14ac:dyDescent="0.3">
      <c r="A154" s="126">
        <v>44018.166666666664</v>
      </c>
      <c r="B154" s="90">
        <v>3.1165160749128576E-2</v>
      </c>
      <c r="C154" s="90">
        <v>1.4808568110256144</v>
      </c>
    </row>
    <row r="155" spans="1:3" x14ac:dyDescent="0.3">
      <c r="A155" s="126">
        <v>44018.1875</v>
      </c>
      <c r="B155" s="90">
        <v>3.1165160749128576E-2</v>
      </c>
      <c r="C155" s="90">
        <v>1.584639152300388</v>
      </c>
    </row>
    <row r="156" spans="1:3" x14ac:dyDescent="0.3">
      <c r="A156" s="126">
        <v>44018.208333333336</v>
      </c>
      <c r="B156" s="90">
        <v>9.0932639760772149E-2</v>
      </c>
      <c r="C156" s="90">
        <v>1.8299191369409167</v>
      </c>
    </row>
    <row r="157" spans="1:3" x14ac:dyDescent="0.3">
      <c r="A157" s="126">
        <v>44018.229166666664</v>
      </c>
      <c r="B157" s="90">
        <v>0.1500326558007451</v>
      </c>
      <c r="C157" s="90">
        <v>2.0867255404656637</v>
      </c>
    </row>
    <row r="158" spans="1:3" x14ac:dyDescent="0.3">
      <c r="A158" s="126">
        <v>44018.25</v>
      </c>
      <c r="B158" s="90">
        <v>0.38721870126017055</v>
      </c>
      <c r="C158" s="90">
        <v>2.4619545124803688</v>
      </c>
    </row>
    <row r="159" spans="1:3" x14ac:dyDescent="0.3">
      <c r="A159" s="126">
        <v>44018.270833333336</v>
      </c>
      <c r="B159" s="90">
        <v>0.80939621479022827</v>
      </c>
      <c r="C159" s="90">
        <v>2.5903685292518137</v>
      </c>
    </row>
    <row r="160" spans="1:3" x14ac:dyDescent="0.3">
      <c r="A160" s="126">
        <v>44018.291666666664</v>
      </c>
      <c r="B160" s="90">
        <v>1.4353138312466052</v>
      </c>
      <c r="C160" s="90">
        <v>2.5840688739938025</v>
      </c>
    </row>
    <row r="161" spans="1:3" x14ac:dyDescent="0.3">
      <c r="A161" s="126">
        <v>44018.3125</v>
      </c>
      <c r="B161" s="90">
        <v>1.8970154395863172</v>
      </c>
      <c r="C161" s="90">
        <v>2.5671595189733072</v>
      </c>
    </row>
    <row r="162" spans="1:3" x14ac:dyDescent="0.3">
      <c r="A162" s="126">
        <v>44018.333333333336</v>
      </c>
      <c r="B162" s="90">
        <v>1.8789969703410416</v>
      </c>
      <c r="C162" s="90">
        <v>2.4697683077628856</v>
      </c>
    </row>
    <row r="163" spans="1:3" x14ac:dyDescent="0.3">
      <c r="A163" s="126">
        <v>44018.354166666664</v>
      </c>
      <c r="B163" s="90">
        <v>2.043893098071039</v>
      </c>
      <c r="C163" s="90">
        <v>2.4311558614635622</v>
      </c>
    </row>
    <row r="164" spans="1:3" x14ac:dyDescent="0.3">
      <c r="A164" s="126">
        <v>44018.375</v>
      </c>
      <c r="B164" s="90">
        <v>1.9869771574736912</v>
      </c>
      <c r="C164" s="90">
        <v>2.4070359285601048</v>
      </c>
    </row>
    <row r="165" spans="1:3" x14ac:dyDescent="0.3">
      <c r="A165" s="126">
        <v>44018.395833333336</v>
      </c>
      <c r="B165" s="90">
        <v>1.9923923617362715</v>
      </c>
      <c r="C165" s="90">
        <v>2.342180941243579</v>
      </c>
    </row>
    <row r="166" spans="1:3" x14ac:dyDescent="0.3">
      <c r="A166" s="126">
        <v>44018.416666666664</v>
      </c>
      <c r="B166" s="90">
        <v>2.4088973430888823</v>
      </c>
      <c r="C166" s="90">
        <v>2.2815872344298143</v>
      </c>
    </row>
    <row r="167" spans="1:3" x14ac:dyDescent="0.3">
      <c r="A167" s="126">
        <v>44018.4375</v>
      </c>
      <c r="B167" s="90">
        <v>2.4089889108798603</v>
      </c>
      <c r="C167" s="90">
        <v>2.2327119216585727</v>
      </c>
    </row>
    <row r="168" spans="1:3" x14ac:dyDescent="0.3">
      <c r="A168" s="126">
        <v>44018.458333333336</v>
      </c>
      <c r="B168" s="90">
        <v>2.8730790285046774</v>
      </c>
      <c r="C168" s="90">
        <v>2.2231168965712715</v>
      </c>
    </row>
    <row r="169" spans="1:3" x14ac:dyDescent="0.3">
      <c r="A169" s="126">
        <v>44018.479166666664</v>
      </c>
      <c r="B169" s="90">
        <v>2.8731705962956555</v>
      </c>
      <c r="C169" s="90">
        <v>2.1716640002188932</v>
      </c>
    </row>
    <row r="170" spans="1:3" x14ac:dyDescent="0.3">
      <c r="A170" s="126">
        <v>44018.5</v>
      </c>
      <c r="B170" s="90">
        <v>2.9617714782249047</v>
      </c>
      <c r="C170" s="90">
        <v>2.0954885970705162</v>
      </c>
    </row>
    <row r="171" spans="1:3" x14ac:dyDescent="0.3">
      <c r="A171" s="126">
        <v>44018.520833333336</v>
      </c>
      <c r="B171" s="90">
        <v>2.9618630460158837</v>
      </c>
      <c r="C171" s="90">
        <v>2.0341845708060564</v>
      </c>
    </row>
    <row r="172" spans="1:3" x14ac:dyDescent="0.3">
      <c r="A172" s="126">
        <v>44018.541666666664</v>
      </c>
      <c r="B172" s="90">
        <v>3.1020565937788129</v>
      </c>
      <c r="C172" s="90">
        <v>2.0084214623935912</v>
      </c>
    </row>
    <row r="173" spans="1:3" x14ac:dyDescent="0.3">
      <c r="A173" s="126">
        <v>44018.5625</v>
      </c>
      <c r="B173" s="90">
        <v>3.102148161569791</v>
      </c>
      <c r="C173" s="90">
        <v>1.9867344672948724</v>
      </c>
    </row>
    <row r="174" spans="1:3" x14ac:dyDescent="0.3">
      <c r="A174" s="126">
        <v>44018.583333333336</v>
      </c>
      <c r="B174" s="90">
        <v>2.5580935388165642</v>
      </c>
      <c r="C174" s="90">
        <v>2.0343671091029547</v>
      </c>
    </row>
    <row r="175" spans="1:3" x14ac:dyDescent="0.3">
      <c r="A175" s="126">
        <v>44018.604166666664</v>
      </c>
      <c r="B175" s="90">
        <v>2.5459355430229573</v>
      </c>
      <c r="C175" s="90">
        <v>2.15843696222126</v>
      </c>
    </row>
    <row r="176" spans="1:3" x14ac:dyDescent="0.3">
      <c r="A176" s="126">
        <v>44018.625</v>
      </c>
      <c r="B176" s="90">
        <v>2.3055843134476133</v>
      </c>
      <c r="C176" s="90">
        <v>2.2913939166047368</v>
      </c>
    </row>
    <row r="177" spans="1:3" x14ac:dyDescent="0.3">
      <c r="A177" s="126">
        <v>44018.645833333336</v>
      </c>
      <c r="B177" s="90">
        <v>2.2650121300505512</v>
      </c>
      <c r="C177" s="90">
        <v>2.5205572873958104</v>
      </c>
    </row>
    <row r="178" spans="1:3" x14ac:dyDescent="0.3">
      <c r="A178" s="126">
        <v>44018.666666666664</v>
      </c>
      <c r="B178" s="90">
        <v>1.9718167699424827</v>
      </c>
      <c r="C178" s="90">
        <v>2.6398663595366951</v>
      </c>
    </row>
    <row r="179" spans="1:3" x14ac:dyDescent="0.3">
      <c r="A179" s="126">
        <v>44018.6875</v>
      </c>
      <c r="B179" s="90">
        <v>1.8391282045805357</v>
      </c>
      <c r="C179" s="90">
        <v>2.7748785531322948</v>
      </c>
    </row>
    <row r="180" spans="1:3" x14ac:dyDescent="0.3">
      <c r="A180" s="126">
        <v>44018.708333333336</v>
      </c>
      <c r="B180" s="90">
        <v>1.4115119971478309</v>
      </c>
      <c r="C180" s="90">
        <v>2.9847903162910638</v>
      </c>
    </row>
    <row r="181" spans="1:3" x14ac:dyDescent="0.3">
      <c r="A181" s="126">
        <v>44018.729166666664</v>
      </c>
      <c r="B181" s="90">
        <v>1.0331141650026745</v>
      </c>
      <c r="C181" s="90">
        <v>2.9776149698016328</v>
      </c>
    </row>
    <row r="182" spans="1:3" x14ac:dyDescent="0.3">
      <c r="A182" s="126">
        <v>44018.75</v>
      </c>
      <c r="B182" s="90">
        <v>0.617146704957243</v>
      </c>
      <c r="C182" s="90">
        <v>3.0152482672408407</v>
      </c>
    </row>
    <row r="183" spans="1:3" x14ac:dyDescent="0.3">
      <c r="A183" s="126">
        <v>44018.770833333336</v>
      </c>
      <c r="B183" s="90">
        <v>0.37024540370305131</v>
      </c>
      <c r="C183" s="90">
        <v>2.9572538019335761</v>
      </c>
    </row>
    <row r="184" spans="1:3" x14ac:dyDescent="0.3">
      <c r="A184" s="126">
        <v>44018.791666666664</v>
      </c>
      <c r="B184" s="90">
        <v>8.8894332380725916E-2</v>
      </c>
      <c r="C184" s="90">
        <v>2.8786841236704648</v>
      </c>
    </row>
    <row r="185" spans="1:3" x14ac:dyDescent="0.3">
      <c r="A185" s="126">
        <v>44018.8125</v>
      </c>
      <c r="B185" s="90">
        <v>6.9242502833656516E-2</v>
      </c>
      <c r="C185" s="90">
        <v>2.8253064089755031</v>
      </c>
    </row>
    <row r="186" spans="1:3" x14ac:dyDescent="0.3">
      <c r="A186" s="126">
        <v>44018.833333333336</v>
      </c>
      <c r="B186" s="90">
        <v>0</v>
      </c>
      <c r="C186" s="90">
        <v>2.7247443985456208</v>
      </c>
    </row>
    <row r="187" spans="1:3" x14ac:dyDescent="0.3">
      <c r="A187" s="126">
        <v>44018.854166666664</v>
      </c>
      <c r="B187" s="90">
        <v>0</v>
      </c>
      <c r="C187" s="90">
        <v>2.6550370754502577</v>
      </c>
    </row>
    <row r="188" spans="1:3" x14ac:dyDescent="0.3">
      <c r="A188" s="126">
        <v>44018.875</v>
      </c>
      <c r="B188" s="90">
        <v>0</v>
      </c>
      <c r="C188" s="90">
        <v>2.5149242191280781</v>
      </c>
    </row>
    <row r="189" spans="1:3" x14ac:dyDescent="0.3">
      <c r="A189" s="126">
        <v>44018.895833333336</v>
      </c>
      <c r="B189" s="90">
        <v>0</v>
      </c>
      <c r="C189" s="90">
        <v>2.2642622737721179</v>
      </c>
    </row>
    <row r="190" spans="1:3" x14ac:dyDescent="0.3">
      <c r="A190" s="126">
        <v>44018.916666666664</v>
      </c>
      <c r="B190" s="90">
        <v>0</v>
      </c>
      <c r="C190" s="90">
        <v>1.9901522418733755</v>
      </c>
    </row>
    <row r="191" spans="1:3" x14ac:dyDescent="0.3">
      <c r="A191" s="126">
        <v>44018.9375</v>
      </c>
      <c r="B191" s="90">
        <v>0</v>
      </c>
      <c r="C191" s="90">
        <v>1.7778580270373614</v>
      </c>
    </row>
    <row r="192" spans="1:3" x14ac:dyDescent="0.3">
      <c r="A192" s="126">
        <v>44018.958333333336</v>
      </c>
      <c r="B192" s="90">
        <v>0</v>
      </c>
      <c r="C192" s="90">
        <v>1.6657581204753804</v>
      </c>
    </row>
    <row r="193" spans="1:3" x14ac:dyDescent="0.3">
      <c r="A193" s="126">
        <v>44018.979166666664</v>
      </c>
      <c r="B193" s="90">
        <v>0</v>
      </c>
      <c r="C193" s="90">
        <v>1.5730943374536301</v>
      </c>
    </row>
    <row r="194" spans="1:3" x14ac:dyDescent="0.3">
      <c r="A194" s="125">
        <v>44019</v>
      </c>
      <c r="B194" s="90">
        <v>0</v>
      </c>
      <c r="C194" s="90">
        <v>1.6039144538960808</v>
      </c>
    </row>
    <row r="195" spans="1:3" x14ac:dyDescent="0.3">
      <c r="A195" s="126">
        <v>44019.020833333336</v>
      </c>
      <c r="B195" s="90">
        <v>0</v>
      </c>
      <c r="C195" s="90">
        <v>1.5423638657516139</v>
      </c>
    </row>
    <row r="196" spans="1:3" x14ac:dyDescent="0.3">
      <c r="A196" s="126">
        <v>44019.041666666664</v>
      </c>
      <c r="B196" s="90">
        <v>0</v>
      </c>
      <c r="C196" s="90">
        <v>1.4799362077966749</v>
      </c>
    </row>
    <row r="197" spans="1:3" x14ac:dyDescent="0.3">
      <c r="A197" s="126">
        <v>44019.0625</v>
      </c>
      <c r="B197" s="90">
        <v>0</v>
      </c>
      <c r="C197" s="90">
        <v>1.4321822109219386</v>
      </c>
    </row>
    <row r="198" spans="1:3" x14ac:dyDescent="0.3">
      <c r="A198" s="126">
        <v>44019.083333333336</v>
      </c>
      <c r="B198" s="90">
        <v>0</v>
      </c>
      <c r="C198" s="90">
        <v>1.4286221307426743</v>
      </c>
    </row>
    <row r="199" spans="1:3" x14ac:dyDescent="0.3">
      <c r="A199" s="126">
        <v>44019.104166666664</v>
      </c>
      <c r="B199" s="90">
        <v>0</v>
      </c>
      <c r="C199" s="90">
        <v>1.3965606155144896</v>
      </c>
    </row>
    <row r="200" spans="1:3" x14ac:dyDescent="0.3">
      <c r="A200" s="126">
        <v>44019.125</v>
      </c>
      <c r="B200" s="90">
        <v>0</v>
      </c>
      <c r="C200" s="90">
        <v>1.3902477290650852</v>
      </c>
    </row>
    <row r="201" spans="1:3" x14ac:dyDescent="0.3">
      <c r="A201" s="126">
        <v>44019.145833333336</v>
      </c>
      <c r="B201" s="90">
        <v>0</v>
      </c>
      <c r="C201" s="90">
        <v>1.3707808532418893</v>
      </c>
    </row>
    <row r="202" spans="1:3" x14ac:dyDescent="0.3">
      <c r="A202" s="126">
        <v>44019.166666666664</v>
      </c>
      <c r="B202" s="90">
        <v>3.8008722405030976E-2</v>
      </c>
      <c r="C202" s="90">
        <v>1.4347116333936847</v>
      </c>
    </row>
    <row r="203" spans="1:3" x14ac:dyDescent="0.3">
      <c r="A203" s="126">
        <v>44019.1875</v>
      </c>
      <c r="B203" s="90">
        <v>4.093766341610984E-2</v>
      </c>
      <c r="C203" s="90">
        <v>1.5370670774313204</v>
      </c>
    </row>
    <row r="204" spans="1:3" x14ac:dyDescent="0.3">
      <c r="A204" s="126">
        <v>44019.208333333336</v>
      </c>
      <c r="B204" s="90">
        <v>0.13717827914518388</v>
      </c>
      <c r="C204" s="90">
        <v>1.8660826234957395</v>
      </c>
    </row>
    <row r="205" spans="1:3" x14ac:dyDescent="0.3">
      <c r="A205" s="126">
        <v>44019.229166666664</v>
      </c>
      <c r="B205" s="90">
        <v>0.22184688016435722</v>
      </c>
      <c r="C205" s="90">
        <v>2.1390792304515633</v>
      </c>
    </row>
    <row r="206" spans="1:3" x14ac:dyDescent="0.3">
      <c r="A206" s="126">
        <v>44019.25</v>
      </c>
      <c r="B206" s="90">
        <v>0.44897736088318763</v>
      </c>
      <c r="C206" s="90">
        <v>2.5199233453117325</v>
      </c>
    </row>
    <row r="207" spans="1:3" x14ac:dyDescent="0.3">
      <c r="A207" s="126">
        <v>44019.270833333336</v>
      </c>
      <c r="B207" s="90">
        <v>0.69697224065003038</v>
      </c>
      <c r="C207" s="90">
        <v>2.6361895018925168</v>
      </c>
    </row>
    <row r="208" spans="1:3" x14ac:dyDescent="0.3">
      <c r="A208" s="126">
        <v>44019.291666666664</v>
      </c>
      <c r="B208" s="90">
        <v>0.8350886488285727</v>
      </c>
      <c r="C208" s="90">
        <v>2.6055952236277289</v>
      </c>
    </row>
    <row r="209" spans="1:3" x14ac:dyDescent="0.3">
      <c r="A209" s="126">
        <v>44019.3125</v>
      </c>
      <c r="B209" s="90">
        <v>1.19610398137681</v>
      </c>
      <c r="C209" s="90">
        <v>2.5915465612960888</v>
      </c>
    </row>
    <row r="210" spans="1:3" x14ac:dyDescent="0.3">
      <c r="A210" s="126">
        <v>44019.333333333336</v>
      </c>
      <c r="B210" s="90">
        <v>1.3647919279112997</v>
      </c>
      <c r="C210" s="90">
        <v>2.448047903766394</v>
      </c>
    </row>
    <row r="211" spans="1:3" x14ac:dyDescent="0.3">
      <c r="A211" s="126">
        <v>44019.354166666664</v>
      </c>
      <c r="B211" s="90">
        <v>1.8203526318253496</v>
      </c>
      <c r="C211" s="90">
        <v>2.4086618135330449</v>
      </c>
    </row>
    <row r="212" spans="1:3" x14ac:dyDescent="0.3">
      <c r="A212" s="126">
        <v>44019.375</v>
      </c>
      <c r="B212" s="90">
        <v>2.0002425960207324</v>
      </c>
      <c r="C212" s="90">
        <v>2.3885194237795457</v>
      </c>
    </row>
    <row r="213" spans="1:3" x14ac:dyDescent="0.3">
      <c r="A213" s="126">
        <v>44019.395833333336</v>
      </c>
      <c r="B213" s="90">
        <v>2.1321919129317095</v>
      </c>
      <c r="C213" s="90">
        <v>2.3420539180155338</v>
      </c>
    </row>
    <row r="214" spans="1:3" x14ac:dyDescent="0.3">
      <c r="A214" s="126">
        <v>44019.416666666664</v>
      </c>
      <c r="B214" s="90">
        <v>2.162331334006236</v>
      </c>
      <c r="C214" s="90">
        <v>2.2574037436741365</v>
      </c>
    </row>
    <row r="215" spans="1:3" x14ac:dyDescent="0.3">
      <c r="A215" s="126">
        <v>44019.4375</v>
      </c>
      <c r="B215" s="90">
        <v>2.162422901797215</v>
      </c>
      <c r="C215" s="90">
        <v>2.2249075578684936</v>
      </c>
    </row>
    <row r="216" spans="1:3" x14ac:dyDescent="0.3">
      <c r="A216" s="126">
        <v>44019.458333333336</v>
      </c>
      <c r="B216" s="90">
        <v>2.7387440904291829</v>
      </c>
      <c r="C216" s="90">
        <v>2.1986513754293213</v>
      </c>
    </row>
    <row r="217" spans="1:3" x14ac:dyDescent="0.3">
      <c r="A217" s="126">
        <v>44019.479166666664</v>
      </c>
      <c r="B217" s="90">
        <v>2.7388356582201618</v>
      </c>
      <c r="C217" s="90">
        <v>2.1602813612896536</v>
      </c>
    </row>
    <row r="218" spans="1:3" x14ac:dyDescent="0.3">
      <c r="A218" s="126">
        <v>44019.5</v>
      </c>
      <c r="B218" s="90">
        <v>2.4380044222496333</v>
      </c>
      <c r="C218" s="90">
        <v>2.0673103168304725</v>
      </c>
    </row>
    <row r="219" spans="1:3" x14ac:dyDescent="0.3">
      <c r="A219" s="126">
        <v>44019.520833333336</v>
      </c>
      <c r="B219" s="90">
        <v>2.4380959900406123</v>
      </c>
      <c r="C219" s="90">
        <v>2.0014061585445901</v>
      </c>
    </row>
    <row r="220" spans="1:3" x14ac:dyDescent="0.3">
      <c r="A220" s="126">
        <v>44019.541666666664</v>
      </c>
      <c r="B220" s="90">
        <v>2.1416714158906678</v>
      </c>
      <c r="C220" s="90">
        <v>1.9499837455900244</v>
      </c>
    </row>
    <row r="221" spans="1:3" x14ac:dyDescent="0.3">
      <c r="A221" s="126">
        <v>44019.5625</v>
      </c>
      <c r="B221" s="90">
        <v>2.1417629836816467</v>
      </c>
      <c r="C221" s="90">
        <v>1.9290450351046637</v>
      </c>
    </row>
    <row r="222" spans="1:3" x14ac:dyDescent="0.3">
      <c r="A222" s="126">
        <v>44019.583333333336</v>
      </c>
      <c r="B222" s="90">
        <v>1.9750410754324559</v>
      </c>
      <c r="C222" s="90">
        <v>1.9856673192380572</v>
      </c>
    </row>
    <row r="223" spans="1:3" x14ac:dyDescent="0.3">
      <c r="A223" s="126">
        <v>44019.604166666664</v>
      </c>
      <c r="B223" s="90">
        <v>2.062896749470899</v>
      </c>
      <c r="C223" s="90">
        <v>2.0995560202817862</v>
      </c>
    </row>
    <row r="224" spans="1:3" x14ac:dyDescent="0.3">
      <c r="A224" s="126">
        <v>44019.625</v>
      </c>
      <c r="B224" s="90">
        <v>2.3031627273556143</v>
      </c>
      <c r="C224" s="90">
        <v>2.2934218257866368</v>
      </c>
    </row>
    <row r="225" spans="1:3" x14ac:dyDescent="0.3">
      <c r="A225" s="126">
        <v>44019.645833333336</v>
      </c>
      <c r="B225" s="90">
        <v>2.3162297976114798</v>
      </c>
      <c r="C225" s="90">
        <v>2.5072470400603279</v>
      </c>
    </row>
    <row r="226" spans="1:3" x14ac:dyDescent="0.3">
      <c r="A226" s="126">
        <v>44019.666666666664</v>
      </c>
      <c r="B226" s="90">
        <v>1.6965980320932532</v>
      </c>
      <c r="C226" s="90">
        <v>2.716111384463078</v>
      </c>
    </row>
    <row r="227" spans="1:3" x14ac:dyDescent="0.3">
      <c r="A227" s="126">
        <v>44019.6875</v>
      </c>
      <c r="B227" s="90">
        <v>1.5965623328565224</v>
      </c>
      <c r="C227" s="90">
        <v>2.8429660969476265</v>
      </c>
    </row>
    <row r="228" spans="1:3" x14ac:dyDescent="0.3">
      <c r="A228" s="126">
        <v>44019.708333333336</v>
      </c>
      <c r="B228" s="90">
        <v>1.1499045191258741</v>
      </c>
      <c r="C228" s="90">
        <v>3.0197015598434538</v>
      </c>
    </row>
    <row r="229" spans="1:3" x14ac:dyDescent="0.3">
      <c r="A229" s="126">
        <v>44019.729166666664</v>
      </c>
      <c r="B229" s="90">
        <v>0.97026887818857155</v>
      </c>
      <c r="C229" s="90">
        <v>3.0088226326555088</v>
      </c>
    </row>
    <row r="230" spans="1:3" x14ac:dyDescent="0.3">
      <c r="A230" s="126">
        <v>44019.75</v>
      </c>
      <c r="B230" s="90">
        <v>0.52977684230371713</v>
      </c>
      <c r="C230" s="90">
        <v>2.9977962696137195</v>
      </c>
    </row>
    <row r="231" spans="1:3" x14ac:dyDescent="0.3">
      <c r="A231" s="126">
        <v>44019.770833333336</v>
      </c>
      <c r="B231" s="90">
        <v>0.38653894059838473</v>
      </c>
      <c r="C231" s="90">
        <v>2.9431416606732403</v>
      </c>
    </row>
    <row r="232" spans="1:3" x14ac:dyDescent="0.3">
      <c r="A232" s="126">
        <v>44019.791666666664</v>
      </c>
      <c r="B232" s="90">
        <v>7.2948161009838419E-2</v>
      </c>
      <c r="C232" s="90">
        <v>2.8632622706197157</v>
      </c>
    </row>
    <row r="233" spans="1:3" x14ac:dyDescent="0.3">
      <c r="A233" s="126">
        <v>44019.8125</v>
      </c>
      <c r="B233" s="90">
        <v>6.7776564361425068E-2</v>
      </c>
      <c r="C233" s="90">
        <v>2.8027333865945332</v>
      </c>
    </row>
    <row r="234" spans="1:3" x14ac:dyDescent="0.3">
      <c r="A234" s="126">
        <v>44019.833333333336</v>
      </c>
      <c r="B234" s="90">
        <v>0</v>
      </c>
      <c r="C234" s="90">
        <v>2.7487605631242769</v>
      </c>
    </row>
    <row r="235" spans="1:3" x14ac:dyDescent="0.3">
      <c r="A235" s="126">
        <v>44019.854166666664</v>
      </c>
      <c r="B235" s="90">
        <v>0</v>
      </c>
      <c r="C235" s="90">
        <v>2.6608702246204206</v>
      </c>
    </row>
    <row r="236" spans="1:3" x14ac:dyDescent="0.3">
      <c r="A236" s="126">
        <v>44019.875</v>
      </c>
      <c r="B236" s="90">
        <v>0</v>
      </c>
      <c r="C236" s="90">
        <v>2.4596108973391217</v>
      </c>
    </row>
    <row r="237" spans="1:3" x14ac:dyDescent="0.3">
      <c r="A237" s="126">
        <v>44019.895833333336</v>
      </c>
      <c r="B237" s="90">
        <v>0</v>
      </c>
      <c r="C237" s="90">
        <v>2.2242768386940908</v>
      </c>
    </row>
    <row r="238" spans="1:3" x14ac:dyDescent="0.3">
      <c r="A238" s="126">
        <v>44019.916666666664</v>
      </c>
      <c r="B238" s="90">
        <v>0</v>
      </c>
      <c r="C238" s="90">
        <v>1.99068345375116</v>
      </c>
    </row>
    <row r="239" spans="1:3" x14ac:dyDescent="0.3">
      <c r="A239" s="126">
        <v>44019.9375</v>
      </c>
      <c r="B239" s="90">
        <v>0</v>
      </c>
      <c r="C239" s="90">
        <v>1.7735057333080955</v>
      </c>
    </row>
    <row r="240" spans="1:3" x14ac:dyDescent="0.3">
      <c r="A240" s="126">
        <v>44019.958333333336</v>
      </c>
      <c r="B240" s="90">
        <v>0</v>
      </c>
      <c r="C240" s="90">
        <v>1.6605488745600485</v>
      </c>
    </row>
    <row r="241" spans="1:3" x14ac:dyDescent="0.3">
      <c r="A241" s="126">
        <v>44019.979166666664</v>
      </c>
      <c r="B241" s="90">
        <v>0</v>
      </c>
      <c r="C241" s="90">
        <v>1.5671085270478657</v>
      </c>
    </row>
    <row r="242" spans="1:3" x14ac:dyDescent="0.3">
      <c r="A242" s="125">
        <v>44020</v>
      </c>
      <c r="B242" s="90">
        <v>0</v>
      </c>
      <c r="C242" s="90">
        <v>1.5744639722866762</v>
      </c>
    </row>
    <row r="243" spans="1:3" x14ac:dyDescent="0.3">
      <c r="A243" s="126">
        <v>44020.020833333336</v>
      </c>
      <c r="B243" s="90">
        <v>0</v>
      </c>
      <c r="C243" s="90">
        <v>1.5131178716086291</v>
      </c>
    </row>
    <row r="244" spans="1:3" x14ac:dyDescent="0.3">
      <c r="A244" s="126">
        <v>44020.041666666664</v>
      </c>
      <c r="B244" s="90">
        <v>0</v>
      </c>
      <c r="C244" s="90">
        <v>1.4497838171734978</v>
      </c>
    </row>
    <row r="245" spans="1:3" x14ac:dyDescent="0.3">
      <c r="A245" s="126">
        <v>44020.0625</v>
      </c>
      <c r="B245" s="90">
        <v>0</v>
      </c>
      <c r="C245" s="90">
        <v>1.4009938367451336</v>
      </c>
    </row>
    <row r="246" spans="1:3" x14ac:dyDescent="0.3">
      <c r="A246" s="126">
        <v>44020.083333333336</v>
      </c>
      <c r="B246" s="90">
        <v>0</v>
      </c>
      <c r="C246" s="90">
        <v>1.3980045543008741</v>
      </c>
    </row>
    <row r="247" spans="1:3" x14ac:dyDescent="0.3">
      <c r="A247" s="126">
        <v>44020.104166666664</v>
      </c>
      <c r="B247" s="90">
        <v>0</v>
      </c>
      <c r="C247" s="90">
        <v>1.365692254715968</v>
      </c>
    </row>
    <row r="248" spans="1:3" x14ac:dyDescent="0.3">
      <c r="A248" s="126">
        <v>44020.125</v>
      </c>
      <c r="B248" s="90">
        <v>0</v>
      </c>
      <c r="C248" s="90">
        <v>1.3684802296146683</v>
      </c>
    </row>
    <row r="249" spans="1:3" x14ac:dyDescent="0.3">
      <c r="A249" s="126">
        <v>44020.145833333336</v>
      </c>
      <c r="B249" s="90">
        <v>0</v>
      </c>
      <c r="C249" s="90">
        <v>1.3491571570138445</v>
      </c>
    </row>
    <row r="250" spans="1:3" x14ac:dyDescent="0.3">
      <c r="A250" s="126">
        <v>44020.166666666664</v>
      </c>
      <c r="B250" s="90">
        <v>2.3580052111946345E-3</v>
      </c>
      <c r="C250" s="90">
        <v>1.4016448141702498</v>
      </c>
    </row>
    <row r="251" spans="1:3" x14ac:dyDescent="0.3">
      <c r="A251" s="126">
        <v>44020.1875</v>
      </c>
      <c r="B251" s="90">
        <v>2.3580052111946345E-3</v>
      </c>
      <c r="C251" s="90">
        <v>1.5092134139128173</v>
      </c>
    </row>
    <row r="252" spans="1:3" x14ac:dyDescent="0.3">
      <c r="A252" s="126">
        <v>44020.208333333336</v>
      </c>
      <c r="B252" s="90">
        <v>6.1164630409927534E-2</v>
      </c>
      <c r="C252" s="90">
        <v>1.8389109972201754</v>
      </c>
    </row>
    <row r="253" spans="1:3" x14ac:dyDescent="0.3">
      <c r="A253" s="126">
        <v>44020.229166666664</v>
      </c>
      <c r="B253" s="90">
        <v>9.5000620920424994E-2</v>
      </c>
      <c r="C253" s="90">
        <v>2.0869110534843465</v>
      </c>
    </row>
    <row r="254" spans="1:3" x14ac:dyDescent="0.3">
      <c r="A254" s="126">
        <v>44020.25</v>
      </c>
      <c r="B254" s="90">
        <v>0.29909834712878053</v>
      </c>
      <c r="C254" s="90">
        <v>2.5071430186732364</v>
      </c>
    </row>
    <row r="255" spans="1:3" x14ac:dyDescent="0.3">
      <c r="A255" s="126">
        <v>44020.270833333336</v>
      </c>
      <c r="B255" s="90">
        <v>0.41460676551524578</v>
      </c>
      <c r="C255" s="90">
        <v>2.6069973577472512</v>
      </c>
    </row>
    <row r="256" spans="1:3" x14ac:dyDescent="0.3">
      <c r="A256" s="126">
        <v>44020.291666666664</v>
      </c>
      <c r="B256" s="90">
        <v>0.58816312294068929</v>
      </c>
      <c r="C256" s="90">
        <v>2.7140313429453</v>
      </c>
    </row>
    <row r="257" spans="1:3" x14ac:dyDescent="0.3">
      <c r="A257" s="126">
        <v>44020.3125</v>
      </c>
      <c r="B257" s="90">
        <v>0.66126153010307209</v>
      </c>
      <c r="C257" s="90">
        <v>2.7013940468623066</v>
      </c>
    </row>
    <row r="258" spans="1:3" x14ac:dyDescent="0.3">
      <c r="A258" s="126">
        <v>44020.333333333336</v>
      </c>
      <c r="B258" s="90">
        <v>0.84172575164929586</v>
      </c>
      <c r="C258" s="90">
        <v>2.7538442206668186</v>
      </c>
    </row>
    <row r="259" spans="1:3" x14ac:dyDescent="0.3">
      <c r="A259" s="126">
        <v>44020.354166666664</v>
      </c>
      <c r="B259" s="90">
        <v>0.9541419292108887</v>
      </c>
      <c r="C259" s="90">
        <v>2.7210763604557582</v>
      </c>
    </row>
    <row r="260" spans="1:3" x14ac:dyDescent="0.3">
      <c r="A260" s="126">
        <v>44020.375</v>
      </c>
      <c r="B260" s="90">
        <v>1.0043620806095572</v>
      </c>
      <c r="C260" s="90">
        <v>2.737089330081834</v>
      </c>
    </row>
    <row r="261" spans="1:3" x14ac:dyDescent="0.3">
      <c r="A261" s="126">
        <v>44020.395833333336</v>
      </c>
      <c r="B261" s="90">
        <v>1.0136130506247971</v>
      </c>
      <c r="C261" s="90">
        <v>2.6979479079495046</v>
      </c>
    </row>
    <row r="262" spans="1:3" x14ac:dyDescent="0.3">
      <c r="A262" s="126">
        <v>44020.416666666664</v>
      </c>
      <c r="B262" s="90">
        <v>1.1380126862944953</v>
      </c>
      <c r="C262" s="90">
        <v>2.5999323047668121</v>
      </c>
    </row>
    <row r="263" spans="1:3" x14ac:dyDescent="0.3">
      <c r="A263" s="126">
        <v>44020.4375</v>
      </c>
      <c r="B263" s="90">
        <v>1.1840386898857065</v>
      </c>
      <c r="C263" s="90">
        <v>2.574485589422137</v>
      </c>
    </row>
    <row r="264" spans="1:3" x14ac:dyDescent="0.3">
      <c r="A264" s="126">
        <v>44020.458333333336</v>
      </c>
      <c r="B264" s="90">
        <v>1.2259714449478734</v>
      </c>
      <c r="C264" s="90">
        <v>2.6214831528963689</v>
      </c>
    </row>
    <row r="265" spans="1:3" x14ac:dyDescent="0.3">
      <c r="A265" s="126">
        <v>44020.479166666664</v>
      </c>
      <c r="B265" s="90">
        <v>1.3327120362067129</v>
      </c>
      <c r="C265" s="90">
        <v>2.5927767464094122</v>
      </c>
    </row>
    <row r="266" spans="1:3" x14ac:dyDescent="0.3">
      <c r="A266" s="126">
        <v>44020.5</v>
      </c>
      <c r="B266" s="90">
        <v>2.0745915475317491</v>
      </c>
      <c r="C266" s="90">
        <v>2.3096956342562054</v>
      </c>
    </row>
    <row r="267" spans="1:3" x14ac:dyDescent="0.3">
      <c r="A267" s="126">
        <v>44020.520833333336</v>
      </c>
      <c r="B267" s="90">
        <v>2.0913511772344466</v>
      </c>
      <c r="C267" s="90">
        <v>2.2516983435711468</v>
      </c>
    </row>
    <row r="268" spans="1:3" x14ac:dyDescent="0.3">
      <c r="A268" s="126">
        <v>44020.541666666664</v>
      </c>
      <c r="B268" s="90">
        <v>1.8280947699177768</v>
      </c>
      <c r="C268" s="90">
        <v>2.0805582305856216</v>
      </c>
    </row>
    <row r="269" spans="1:3" x14ac:dyDescent="0.3">
      <c r="A269" s="126">
        <v>44020.5625</v>
      </c>
      <c r="B269" s="90">
        <v>1.8281863377087548</v>
      </c>
      <c r="C269" s="90">
        <v>2.0685367740402247</v>
      </c>
    </row>
    <row r="270" spans="1:3" x14ac:dyDescent="0.3">
      <c r="A270" s="126">
        <v>44020.583333333336</v>
      </c>
      <c r="B270" s="90">
        <v>2.3340694188845537</v>
      </c>
      <c r="C270" s="90">
        <v>2.0907271064450113</v>
      </c>
    </row>
    <row r="271" spans="1:3" x14ac:dyDescent="0.3">
      <c r="A271" s="126">
        <v>44020.604166666664</v>
      </c>
      <c r="B271" s="90">
        <v>2.2135806371737723</v>
      </c>
      <c r="C271" s="90">
        <v>2.2193616821252662</v>
      </c>
    </row>
    <row r="272" spans="1:3" x14ac:dyDescent="0.3">
      <c r="A272" s="126">
        <v>44020.625</v>
      </c>
      <c r="B272" s="90">
        <v>1.5040860627519319</v>
      </c>
      <c r="C272" s="90">
        <v>2.5792509557577064</v>
      </c>
    </row>
    <row r="273" spans="1:3" x14ac:dyDescent="0.3">
      <c r="A273" s="126">
        <v>44020.645833333336</v>
      </c>
      <c r="B273" s="90">
        <v>1.4035410793514438</v>
      </c>
      <c r="C273" s="90">
        <v>2.7631921860146185</v>
      </c>
    </row>
    <row r="274" spans="1:3" x14ac:dyDescent="0.3">
      <c r="A274" s="126">
        <v>44020.666666666664</v>
      </c>
      <c r="B274" s="90">
        <v>0.97262324877250739</v>
      </c>
      <c r="C274" s="90">
        <v>3.0325608268024418</v>
      </c>
    </row>
    <row r="275" spans="1:3" x14ac:dyDescent="0.3">
      <c r="A275" s="126">
        <v>44020.6875</v>
      </c>
      <c r="B275" s="90">
        <v>0.90770294628795167</v>
      </c>
      <c r="C275" s="90">
        <v>3.1693964140610182</v>
      </c>
    </row>
    <row r="276" spans="1:3" x14ac:dyDescent="0.3">
      <c r="A276" s="126">
        <v>44020.708333333336</v>
      </c>
      <c r="B276" s="90">
        <v>0.57649543438798856</v>
      </c>
      <c r="C276" s="90">
        <v>3.1023335203221665</v>
      </c>
    </row>
    <row r="277" spans="1:3" x14ac:dyDescent="0.3">
      <c r="A277" s="126">
        <v>44020.729166666664</v>
      </c>
      <c r="B277" s="90">
        <v>0.48003553980539992</v>
      </c>
      <c r="C277" s="90">
        <v>3.0866326890798552</v>
      </c>
    </row>
    <row r="278" spans="1:3" x14ac:dyDescent="0.3">
      <c r="A278" s="126">
        <v>44020.75</v>
      </c>
      <c r="B278" s="90">
        <v>0.36525010600921659</v>
      </c>
      <c r="C278" s="90">
        <v>3.0089332229133738</v>
      </c>
    </row>
    <row r="279" spans="1:3" x14ac:dyDescent="0.3">
      <c r="A279" s="126">
        <v>44020.770833333336</v>
      </c>
      <c r="B279" s="90">
        <v>0.25853166979750292</v>
      </c>
      <c r="C279" s="90">
        <v>2.9542786139728947</v>
      </c>
    </row>
    <row r="280" spans="1:3" x14ac:dyDescent="0.3">
      <c r="A280" s="126">
        <v>44020.791666666664</v>
      </c>
      <c r="B280" s="90">
        <v>5.716264163706225E-2</v>
      </c>
      <c r="C280" s="90">
        <v>2.8788732922448874</v>
      </c>
    </row>
    <row r="281" spans="1:3" x14ac:dyDescent="0.3">
      <c r="A281" s="126">
        <v>44020.8125</v>
      </c>
      <c r="B281" s="90">
        <v>5.1991044988648871E-2</v>
      </c>
      <c r="C281" s="90">
        <v>2.8252881487944341</v>
      </c>
    </row>
    <row r="282" spans="1:3" x14ac:dyDescent="0.3">
      <c r="A282" s="126">
        <v>44020.833333333336</v>
      </c>
      <c r="B282" s="90">
        <v>0</v>
      </c>
      <c r="C282" s="90">
        <v>2.7323004886006936</v>
      </c>
    </row>
    <row r="283" spans="1:3" x14ac:dyDescent="0.3">
      <c r="A283" s="126">
        <v>44020.854166666664</v>
      </c>
      <c r="B283" s="90">
        <v>0</v>
      </c>
      <c r="C283" s="90">
        <v>2.6565956446876018</v>
      </c>
    </row>
    <row r="284" spans="1:3" x14ac:dyDescent="0.3">
      <c r="A284" s="126">
        <v>44020.875</v>
      </c>
      <c r="B284" s="90">
        <v>0</v>
      </c>
      <c r="C284" s="90">
        <v>2.4677175136371612</v>
      </c>
    </row>
    <row r="285" spans="1:3" x14ac:dyDescent="0.3">
      <c r="A285" s="126">
        <v>44020.895833333336</v>
      </c>
      <c r="B285" s="90">
        <v>0</v>
      </c>
      <c r="C285" s="90">
        <v>2.2264979808092562</v>
      </c>
    </row>
    <row r="286" spans="1:3" x14ac:dyDescent="0.3">
      <c r="A286" s="126">
        <v>44020.916666666664</v>
      </c>
      <c r="B286" s="90">
        <v>0</v>
      </c>
      <c r="C286" s="90">
        <v>1.9932244271149764</v>
      </c>
    </row>
    <row r="287" spans="1:3" x14ac:dyDescent="0.3">
      <c r="A287" s="126">
        <v>44020.9375</v>
      </c>
      <c r="B287" s="90">
        <v>0</v>
      </c>
      <c r="C287" s="90">
        <v>1.7760467066719114</v>
      </c>
    </row>
    <row r="288" spans="1:3" x14ac:dyDescent="0.3">
      <c r="A288" s="126">
        <v>44020.958333333336</v>
      </c>
      <c r="B288" s="90">
        <v>0</v>
      </c>
      <c r="C288" s="90">
        <v>1.663401531193643</v>
      </c>
    </row>
    <row r="289" spans="1:3" x14ac:dyDescent="0.3">
      <c r="A289" s="126">
        <v>44020.979166666664</v>
      </c>
      <c r="B289" s="90">
        <v>0</v>
      </c>
      <c r="C289" s="90">
        <v>1.5699611886642466</v>
      </c>
    </row>
    <row r="290" spans="1:3" x14ac:dyDescent="0.3">
      <c r="A290" s="125">
        <v>44021</v>
      </c>
      <c r="B290" s="90">
        <v>0</v>
      </c>
      <c r="C290" s="90">
        <v>1.5761570758110022</v>
      </c>
    </row>
    <row r="291" spans="1:3" x14ac:dyDescent="0.3">
      <c r="A291" s="126">
        <v>44021.020833333336</v>
      </c>
      <c r="B291" s="90">
        <v>0</v>
      </c>
      <c r="C291" s="90">
        <v>1.5148109801157412</v>
      </c>
    </row>
    <row r="292" spans="1:3" x14ac:dyDescent="0.3">
      <c r="A292" s="126">
        <v>44021.041666666664</v>
      </c>
      <c r="B292" s="90">
        <v>0</v>
      </c>
      <c r="C292" s="90">
        <v>1.4497838171734978</v>
      </c>
    </row>
    <row r="293" spans="1:3" x14ac:dyDescent="0.3">
      <c r="A293" s="126">
        <v>44021.0625</v>
      </c>
      <c r="B293" s="90">
        <v>0</v>
      </c>
      <c r="C293" s="90">
        <v>1.4009938367451336</v>
      </c>
    </row>
    <row r="294" spans="1:3" x14ac:dyDescent="0.3">
      <c r="A294" s="126">
        <v>44021.083333333336</v>
      </c>
      <c r="B294" s="90">
        <v>0</v>
      </c>
      <c r="C294" s="90">
        <v>1.3980045543008741</v>
      </c>
    </row>
    <row r="295" spans="1:3" x14ac:dyDescent="0.3">
      <c r="A295" s="126">
        <v>44021.104166666664</v>
      </c>
      <c r="B295" s="90">
        <v>0</v>
      </c>
      <c r="C295" s="90">
        <v>1.365692254715968</v>
      </c>
    </row>
    <row r="296" spans="1:3" x14ac:dyDescent="0.3">
      <c r="A296" s="126">
        <v>44021.125</v>
      </c>
      <c r="B296" s="90">
        <v>0</v>
      </c>
      <c r="C296" s="90">
        <v>1.3684802296146683</v>
      </c>
    </row>
    <row r="297" spans="1:3" x14ac:dyDescent="0.3">
      <c r="A297" s="126">
        <v>44021.145833333336</v>
      </c>
      <c r="B297" s="90">
        <v>0</v>
      </c>
      <c r="C297" s="90">
        <v>1.3491571570138445</v>
      </c>
    </row>
    <row r="298" spans="1:3" x14ac:dyDescent="0.3">
      <c r="A298" s="126">
        <v>44021.166666666664</v>
      </c>
      <c r="B298" s="90">
        <v>1.3062506798094821E-2</v>
      </c>
      <c r="C298" s="90">
        <v>1.4016448141702498</v>
      </c>
    </row>
    <row r="299" spans="1:3" x14ac:dyDescent="0.3">
      <c r="A299" s="126">
        <v>44021.1875</v>
      </c>
      <c r="B299" s="90">
        <v>1.3062506798094821E-2</v>
      </c>
      <c r="C299" s="90">
        <v>1.5092134139128173</v>
      </c>
    </row>
    <row r="300" spans="1:3" x14ac:dyDescent="0.3">
      <c r="A300" s="126">
        <v>44021.208333333336</v>
      </c>
      <c r="B300" s="90">
        <v>7.4164840802737525E-2</v>
      </c>
      <c r="C300" s="90">
        <v>1.838113754262704</v>
      </c>
    </row>
    <row r="301" spans="1:3" x14ac:dyDescent="0.3">
      <c r="A301" s="126">
        <v>44021.229166666664</v>
      </c>
      <c r="B301" s="90">
        <v>0.11280006892153219</v>
      </c>
      <c r="C301" s="90">
        <v>2.0906821717021238</v>
      </c>
    </row>
    <row r="302" spans="1:3" x14ac:dyDescent="0.3">
      <c r="A302" s="126">
        <v>44021.25</v>
      </c>
      <c r="B302" s="90">
        <v>0.30258378667327507</v>
      </c>
      <c r="C302" s="90">
        <v>2.4951968708079595</v>
      </c>
    </row>
    <row r="303" spans="1:3" x14ac:dyDescent="0.3">
      <c r="A303" s="126">
        <v>44021.270833333336</v>
      </c>
      <c r="B303" s="90">
        <v>0.33820281544730696</v>
      </c>
      <c r="C303" s="90">
        <v>2.5937150648518905</v>
      </c>
    </row>
    <row r="304" spans="1:3" x14ac:dyDescent="0.3">
      <c r="A304" s="126">
        <v>44021.291666666664</v>
      </c>
      <c r="B304" s="90">
        <v>0.60552794293865508</v>
      </c>
      <c r="C304" s="90">
        <v>2.694544533254529</v>
      </c>
    </row>
    <row r="305" spans="1:3" x14ac:dyDescent="0.3">
      <c r="A305" s="126">
        <v>44021.3125</v>
      </c>
      <c r="B305" s="90">
        <v>0.70299323759206611</v>
      </c>
      <c r="C305" s="90">
        <v>2.6819072371715356</v>
      </c>
    </row>
    <row r="306" spans="1:3" x14ac:dyDescent="0.3">
      <c r="A306" s="126">
        <v>44021.333333333336</v>
      </c>
      <c r="B306" s="90">
        <v>0.80763777467698383</v>
      </c>
      <c r="C306" s="90">
        <v>2.7553697868777611</v>
      </c>
    </row>
    <row r="307" spans="1:3" x14ac:dyDescent="0.3">
      <c r="A307" s="126">
        <v>44021.354166666664</v>
      </c>
      <c r="B307" s="90">
        <v>0.89512638259015898</v>
      </c>
      <c r="C307" s="90">
        <v>2.7211905604180542</v>
      </c>
    </row>
    <row r="308" spans="1:3" x14ac:dyDescent="0.3">
      <c r="A308" s="126">
        <v>44021.375</v>
      </c>
      <c r="B308" s="90">
        <v>1.3407848227323167</v>
      </c>
      <c r="C308" s="90">
        <v>2.6585300774400693</v>
      </c>
    </row>
    <row r="309" spans="1:3" x14ac:dyDescent="0.3">
      <c r="A309" s="126">
        <v>44021.395833333336</v>
      </c>
      <c r="B309" s="90">
        <v>1.3628617684867605</v>
      </c>
      <c r="C309" s="90">
        <v>2.6109792434094761</v>
      </c>
    </row>
    <row r="310" spans="1:3" x14ac:dyDescent="0.3">
      <c r="A310" s="126">
        <v>44021.416666666664</v>
      </c>
      <c r="B310" s="90">
        <v>1.6849401755319682</v>
      </c>
      <c r="C310" s="90">
        <v>2.5647215248848592</v>
      </c>
    </row>
    <row r="311" spans="1:3" x14ac:dyDescent="0.3">
      <c r="A311" s="126">
        <v>44021.4375</v>
      </c>
      <c r="B311" s="90">
        <v>1.4511804321946196</v>
      </c>
      <c r="C311" s="90">
        <v>2.5372423056567239</v>
      </c>
    </row>
    <row r="312" spans="1:3" x14ac:dyDescent="0.3">
      <c r="A312" s="126">
        <v>44021.458333333336</v>
      </c>
      <c r="B312" s="90">
        <v>1.9316337601029594</v>
      </c>
      <c r="C312" s="90">
        <v>2.4863891747761406</v>
      </c>
    </row>
    <row r="313" spans="1:3" x14ac:dyDescent="0.3">
      <c r="A313" s="126">
        <v>44021.479166666664</v>
      </c>
      <c r="B313" s="90">
        <v>1.8924672152416298</v>
      </c>
      <c r="C313" s="90">
        <v>2.456382419131697</v>
      </c>
    </row>
    <row r="314" spans="1:3" x14ac:dyDescent="0.3">
      <c r="A314" s="126">
        <v>44021.5</v>
      </c>
      <c r="B314" s="90">
        <v>1.865047760532762</v>
      </c>
      <c r="C314" s="90">
        <v>2.3505084813874397</v>
      </c>
    </row>
    <row r="315" spans="1:3" x14ac:dyDescent="0.3">
      <c r="A315" s="126">
        <v>44021.520833333336</v>
      </c>
      <c r="B315" s="90">
        <v>1.8652960268890852</v>
      </c>
      <c r="C315" s="90">
        <v>2.2925112433540433</v>
      </c>
    </row>
    <row r="316" spans="1:3" x14ac:dyDescent="0.3">
      <c r="A316" s="126">
        <v>44021.541666666664</v>
      </c>
      <c r="B316" s="90">
        <v>1.8327218917773997</v>
      </c>
      <c r="C316" s="90">
        <v>2.3150240443261803</v>
      </c>
    </row>
    <row r="317" spans="1:3" x14ac:dyDescent="0.3">
      <c r="A317" s="126">
        <v>44021.5625</v>
      </c>
      <c r="B317" s="90">
        <v>1.7799208213828943</v>
      </c>
      <c r="C317" s="90">
        <v>2.3080795452279479</v>
      </c>
    </row>
    <row r="318" spans="1:3" x14ac:dyDescent="0.3">
      <c r="A318" s="126">
        <v>44021.583333333336</v>
      </c>
      <c r="B318" s="90">
        <v>1.6348165498911755</v>
      </c>
      <c r="C318" s="90">
        <v>2.4008802282720056</v>
      </c>
    </row>
    <row r="319" spans="1:3" x14ac:dyDescent="0.3">
      <c r="A319" s="126">
        <v>44021.604166666664</v>
      </c>
      <c r="B319" s="90">
        <v>1.6463057014464515</v>
      </c>
      <c r="C319" s="90">
        <v>2.5382917332770485</v>
      </c>
    </row>
    <row r="320" spans="1:3" x14ac:dyDescent="0.3">
      <c r="A320" s="126">
        <v>44021.625</v>
      </c>
      <c r="B320" s="90">
        <v>0.95562922419210206</v>
      </c>
      <c r="C320" s="90">
        <v>2.7285481886882836</v>
      </c>
    </row>
    <row r="321" spans="1:3" x14ac:dyDescent="0.3">
      <c r="A321" s="126">
        <v>44021.645833333336</v>
      </c>
      <c r="B321" s="90">
        <v>0.84108763413829024</v>
      </c>
      <c r="C321" s="90">
        <v>2.9331921645409422</v>
      </c>
    </row>
    <row r="322" spans="1:3" x14ac:dyDescent="0.3">
      <c r="A322" s="126">
        <v>44021.666666666664</v>
      </c>
      <c r="B322" s="90">
        <v>0.52947393145713351</v>
      </c>
      <c r="C322" s="90">
        <v>2.9528539891793608</v>
      </c>
    </row>
    <row r="323" spans="1:3" x14ac:dyDescent="0.3">
      <c r="A323" s="126">
        <v>44021.6875</v>
      </c>
      <c r="B323" s="90">
        <v>0.58436843960309803</v>
      </c>
      <c r="C323" s="90">
        <v>3.1001663765805993</v>
      </c>
    </row>
    <row r="324" spans="1:3" x14ac:dyDescent="0.3">
      <c r="A324" s="126">
        <v>44021.708333333336</v>
      </c>
      <c r="B324" s="90">
        <v>0.90876683166779582</v>
      </c>
      <c r="C324" s="90">
        <v>3.0993778581690439</v>
      </c>
    </row>
    <row r="325" spans="1:3" x14ac:dyDescent="0.3">
      <c r="A325" s="126">
        <v>44021.729166666664</v>
      </c>
      <c r="B325" s="90">
        <v>0.53314286730596483</v>
      </c>
      <c r="C325" s="90">
        <v>3.0841444656362076</v>
      </c>
    </row>
    <row r="326" spans="1:3" x14ac:dyDescent="0.3">
      <c r="A326" s="126">
        <v>44021.75</v>
      </c>
      <c r="B326" s="90">
        <v>0.44684241788038226</v>
      </c>
      <c r="C326" s="90">
        <v>2.9982779427068929</v>
      </c>
    </row>
    <row r="327" spans="1:3" x14ac:dyDescent="0.3">
      <c r="A327" s="126">
        <v>44021.770833333336</v>
      </c>
      <c r="B327" s="90">
        <v>0.20468319802853491</v>
      </c>
      <c r="C327" s="90">
        <v>2.9530730167963806</v>
      </c>
    </row>
    <row r="328" spans="1:3" x14ac:dyDescent="0.3">
      <c r="A328" s="126">
        <v>44021.791666666664</v>
      </c>
      <c r="B328" s="90">
        <v>9.003195577638276E-2</v>
      </c>
      <c r="C328" s="90">
        <v>2.8813483084727993</v>
      </c>
    </row>
    <row r="329" spans="1:3" x14ac:dyDescent="0.3">
      <c r="A329" s="126">
        <v>44021.8125</v>
      </c>
      <c r="B329" s="90">
        <v>7.3966257425853305E-2</v>
      </c>
      <c r="C329" s="90">
        <v>2.8184245816344298</v>
      </c>
    </row>
    <row r="330" spans="1:3" x14ac:dyDescent="0.3">
      <c r="A330" s="126">
        <v>44021.833333333336</v>
      </c>
      <c r="B330" s="90">
        <v>0</v>
      </c>
      <c r="C330" s="90">
        <v>2.7446615576374462</v>
      </c>
    </row>
    <row r="331" spans="1:3" x14ac:dyDescent="0.3">
      <c r="A331" s="126">
        <v>44021.854166666664</v>
      </c>
      <c r="B331" s="90">
        <v>0</v>
      </c>
      <c r="C331" s="90">
        <v>2.6567712191335899</v>
      </c>
    </row>
    <row r="332" spans="1:3" x14ac:dyDescent="0.3">
      <c r="A332" s="126">
        <v>44021.875</v>
      </c>
      <c r="B332" s="90">
        <v>0</v>
      </c>
      <c r="C332" s="90">
        <v>2.4621518707029382</v>
      </c>
    </row>
    <row r="333" spans="1:3" x14ac:dyDescent="0.3">
      <c r="A333" s="126">
        <v>44021.895833333336</v>
      </c>
      <c r="B333" s="90">
        <v>0</v>
      </c>
      <c r="C333" s="90">
        <v>2.2268178120579067</v>
      </c>
    </row>
    <row r="334" spans="1:3" x14ac:dyDescent="0.3">
      <c r="A334" s="126">
        <v>44021.916666666664</v>
      </c>
      <c r="B334" s="90">
        <v>0</v>
      </c>
      <c r="C334" s="90">
        <v>1.9918430068604291</v>
      </c>
    </row>
    <row r="335" spans="1:3" x14ac:dyDescent="0.3">
      <c r="A335" s="126">
        <v>44021.9375</v>
      </c>
      <c r="B335" s="90">
        <v>0</v>
      </c>
      <c r="C335" s="90">
        <v>1.7746652864173642</v>
      </c>
    </row>
    <row r="336" spans="1:3" x14ac:dyDescent="0.3">
      <c r="A336" s="126">
        <v>44021.958333333336</v>
      </c>
      <c r="B336" s="90">
        <v>0</v>
      </c>
      <c r="C336" s="90">
        <v>1.6776794914317448</v>
      </c>
    </row>
    <row r="337" spans="1:3" x14ac:dyDescent="0.3">
      <c r="A337" s="126">
        <v>44021.979166666664</v>
      </c>
      <c r="B337" s="90">
        <v>0</v>
      </c>
      <c r="C337" s="90">
        <v>1.5900524906583906</v>
      </c>
    </row>
    <row r="338" spans="1:3" x14ac:dyDescent="0.3">
      <c r="A338" s="41" t="s">
        <v>70</v>
      </c>
      <c r="B338" s="90"/>
      <c r="C338" s="9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6D53-72C5-4A42-89AF-7FAF7ED776CF}">
  <dimension ref="A1:L673"/>
  <sheetViews>
    <sheetView workbookViewId="0">
      <selection activeCell="B1" sqref="B1:J1048576"/>
    </sheetView>
  </sheetViews>
  <sheetFormatPr defaultRowHeight="14.4" x14ac:dyDescent="0.3"/>
  <cols>
    <col min="1" max="1" width="5" bestFit="1" customWidth="1"/>
    <col min="2" max="2" width="15.6640625" bestFit="1" customWidth="1"/>
    <col min="3" max="3" width="21.109375" bestFit="1" customWidth="1"/>
    <col min="4" max="4" width="12.5546875" bestFit="1" customWidth="1"/>
    <col min="5" max="5" width="11.6640625" bestFit="1" customWidth="1"/>
    <col min="6" max="6" width="6.6640625" bestFit="1" customWidth="1"/>
    <col min="7" max="7" width="7.88671875" bestFit="1" customWidth="1"/>
    <col min="8" max="8" width="15.77734375" bestFit="1" customWidth="1"/>
    <col min="9" max="9" width="23.21875" bestFit="1" customWidth="1"/>
    <col min="10" max="10" width="28.21875" bestFit="1" customWidth="1"/>
    <col min="11" max="11" width="35.6640625" bestFit="1" customWidth="1"/>
    <col min="12" max="12" width="35.77734375" bestFit="1" customWidth="1"/>
  </cols>
  <sheetData>
    <row r="1" spans="1:12" x14ac:dyDescent="0.3">
      <c r="A1" t="s">
        <v>57</v>
      </c>
      <c r="B1" t="s">
        <v>0</v>
      </c>
      <c r="C1" t="s">
        <v>58</v>
      </c>
      <c r="D1" t="s">
        <v>59</v>
      </c>
      <c r="E1" t="s">
        <v>60</v>
      </c>
      <c r="F1" t="s">
        <v>61</v>
      </c>
      <c r="G1" t="s">
        <v>43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3">
      <c r="A2">
        <v>2961</v>
      </c>
      <c r="B2" s="83">
        <v>44017.270833333336</v>
      </c>
      <c r="C2">
        <v>1.9719636700892016</v>
      </c>
      <c r="D2">
        <v>0.7389522859132831</v>
      </c>
      <c r="E2" s="90" t="s">
        <v>73</v>
      </c>
      <c r="F2">
        <v>4</v>
      </c>
      <c r="G2">
        <v>1</v>
      </c>
      <c r="H2" s="83">
        <v>44267.474075231483</v>
      </c>
      <c r="I2" s="90" t="s">
        <v>67</v>
      </c>
      <c r="J2" s="90" t="s">
        <v>67</v>
      </c>
      <c r="K2" s="90" t="s">
        <v>68</v>
      </c>
      <c r="L2" s="90" t="s">
        <v>69</v>
      </c>
    </row>
    <row r="3" spans="1:12" x14ac:dyDescent="0.3">
      <c r="A3">
        <v>2962</v>
      </c>
      <c r="B3" s="83">
        <v>44019.75</v>
      </c>
      <c r="C3">
        <v>2.9951229568001039</v>
      </c>
      <c r="D3">
        <v>0.52977684230371713</v>
      </c>
      <c r="E3" s="90" t="s">
        <v>73</v>
      </c>
      <c r="F3">
        <v>4</v>
      </c>
      <c r="G3">
        <v>1</v>
      </c>
      <c r="H3" s="83">
        <v>44267.474075231483</v>
      </c>
      <c r="I3" s="90" t="s">
        <v>67</v>
      </c>
      <c r="J3" s="90" t="s">
        <v>67</v>
      </c>
      <c r="K3" s="90" t="s">
        <v>68</v>
      </c>
      <c r="L3" s="90" t="s">
        <v>69</v>
      </c>
    </row>
    <row r="4" spans="1:12" x14ac:dyDescent="0.3">
      <c r="A4">
        <v>2963</v>
      </c>
      <c r="B4" s="83">
        <v>44019.729166666664</v>
      </c>
      <c r="C4">
        <v>3.0069569608813618</v>
      </c>
      <c r="D4">
        <v>0.97138196488332307</v>
      </c>
      <c r="E4" s="90" t="s">
        <v>73</v>
      </c>
      <c r="F4">
        <v>4</v>
      </c>
      <c r="G4">
        <v>1</v>
      </c>
      <c r="H4" s="83">
        <v>44267.474075231483</v>
      </c>
      <c r="I4" s="90" t="s">
        <v>67</v>
      </c>
      <c r="J4" s="90" t="s">
        <v>67</v>
      </c>
      <c r="K4" s="90" t="s">
        <v>68</v>
      </c>
      <c r="L4" s="90" t="s">
        <v>69</v>
      </c>
    </row>
    <row r="5" spans="1:12" x14ac:dyDescent="0.3">
      <c r="A5">
        <v>2964</v>
      </c>
      <c r="B5" s="83">
        <v>44019.708333333336</v>
      </c>
      <c r="C5">
        <v>3.0181830515659227</v>
      </c>
      <c r="D5">
        <v>1.1499045191258741</v>
      </c>
      <c r="E5" s="90" t="s">
        <v>73</v>
      </c>
      <c r="F5">
        <v>4</v>
      </c>
      <c r="G5">
        <v>1</v>
      </c>
      <c r="H5" s="83">
        <v>44267.474075231483</v>
      </c>
      <c r="I5" s="90" t="s">
        <v>67</v>
      </c>
      <c r="J5" s="90" t="s">
        <v>67</v>
      </c>
      <c r="K5" s="90" t="s">
        <v>68</v>
      </c>
      <c r="L5" s="90" t="s">
        <v>69</v>
      </c>
    </row>
    <row r="6" spans="1:12" x14ac:dyDescent="0.3">
      <c r="A6">
        <v>2965</v>
      </c>
      <c r="B6" s="83">
        <v>44019.6875</v>
      </c>
      <c r="C6">
        <v>2.8395942135529952</v>
      </c>
      <c r="D6">
        <v>1.5965623328565224</v>
      </c>
      <c r="E6" s="90" t="s">
        <v>73</v>
      </c>
      <c r="F6">
        <v>4</v>
      </c>
      <c r="G6">
        <v>1</v>
      </c>
      <c r="H6" s="83">
        <v>44267.474075231483</v>
      </c>
      <c r="I6" s="90" t="s">
        <v>67</v>
      </c>
      <c r="J6" s="90" t="s">
        <v>67</v>
      </c>
      <c r="K6" s="90" t="s">
        <v>68</v>
      </c>
      <c r="L6" s="90" t="s">
        <v>69</v>
      </c>
    </row>
    <row r="7" spans="1:12" x14ac:dyDescent="0.3">
      <c r="A7">
        <v>2966</v>
      </c>
      <c r="B7" s="83">
        <v>44019.666666666664</v>
      </c>
      <c r="C7">
        <v>2.7167735812213216</v>
      </c>
      <c r="D7">
        <v>1.6965980320932532</v>
      </c>
      <c r="E7" s="90" t="s">
        <v>73</v>
      </c>
      <c r="F7">
        <v>4</v>
      </c>
      <c r="G7">
        <v>1</v>
      </c>
      <c r="H7" s="83">
        <v>44267.474075231483</v>
      </c>
      <c r="I7" s="90" t="s">
        <v>67</v>
      </c>
      <c r="J7" s="90" t="s">
        <v>67</v>
      </c>
      <c r="K7" s="90" t="s">
        <v>68</v>
      </c>
      <c r="L7" s="90" t="s">
        <v>69</v>
      </c>
    </row>
    <row r="8" spans="1:12" x14ac:dyDescent="0.3">
      <c r="A8">
        <v>2967</v>
      </c>
      <c r="B8" s="83">
        <v>44019.645833333336</v>
      </c>
      <c r="C8">
        <v>2.4997293666325184</v>
      </c>
      <c r="D8">
        <v>2.5722396432957075</v>
      </c>
      <c r="E8" s="90" t="s">
        <v>73</v>
      </c>
      <c r="F8">
        <v>4</v>
      </c>
      <c r="G8">
        <v>1</v>
      </c>
      <c r="H8" s="83">
        <v>44267.474075231483</v>
      </c>
      <c r="I8" s="90" t="s">
        <v>67</v>
      </c>
      <c r="J8" s="90" t="s">
        <v>67</v>
      </c>
      <c r="K8" s="90" t="s">
        <v>68</v>
      </c>
      <c r="L8" s="90" t="s">
        <v>69</v>
      </c>
    </row>
    <row r="9" spans="1:12" x14ac:dyDescent="0.3">
      <c r="A9">
        <v>2968</v>
      </c>
      <c r="B9" s="83">
        <v>44019.625</v>
      </c>
      <c r="C9">
        <v>2.2933965686828159</v>
      </c>
      <c r="D9">
        <v>2.5245935632163818</v>
      </c>
      <c r="E9" s="90" t="s">
        <v>73</v>
      </c>
      <c r="F9">
        <v>4</v>
      </c>
      <c r="G9">
        <v>1</v>
      </c>
      <c r="H9" s="83">
        <v>44267.474075231483</v>
      </c>
      <c r="I9" s="90" t="s">
        <v>67</v>
      </c>
      <c r="J9" s="90" t="s">
        <v>67</v>
      </c>
      <c r="K9" s="90" t="s">
        <v>68</v>
      </c>
      <c r="L9" s="90" t="s">
        <v>69</v>
      </c>
    </row>
    <row r="10" spans="1:12" x14ac:dyDescent="0.3">
      <c r="A10">
        <v>2969</v>
      </c>
      <c r="B10" s="83">
        <v>44019.604166666664</v>
      </c>
      <c r="C10">
        <v>2.0974362739928907</v>
      </c>
      <c r="D10">
        <v>2.0796587898483647</v>
      </c>
      <c r="E10" s="90" t="s">
        <v>73</v>
      </c>
      <c r="F10">
        <v>4</v>
      </c>
      <c r="G10">
        <v>1</v>
      </c>
      <c r="H10" s="83">
        <v>44267.474075231483</v>
      </c>
      <c r="I10" s="90" t="s">
        <v>67</v>
      </c>
      <c r="J10" s="90" t="s">
        <v>67</v>
      </c>
      <c r="K10" s="90" t="s">
        <v>68</v>
      </c>
      <c r="L10" s="90" t="s">
        <v>69</v>
      </c>
    </row>
    <row r="11" spans="1:12" x14ac:dyDescent="0.3">
      <c r="A11">
        <v>2970</v>
      </c>
      <c r="B11" s="83">
        <v>44019.583333333336</v>
      </c>
      <c r="C11">
        <v>1.9856541795974549</v>
      </c>
      <c r="D11">
        <v>1.9750410754324559</v>
      </c>
      <c r="E11" s="90" t="s">
        <v>73</v>
      </c>
      <c r="F11">
        <v>4</v>
      </c>
      <c r="G11">
        <v>1</v>
      </c>
      <c r="H11" s="83">
        <v>44267.474075231483</v>
      </c>
      <c r="I11" s="90" t="s">
        <v>67</v>
      </c>
      <c r="J11" s="90" t="s">
        <v>67</v>
      </c>
      <c r="K11" s="90" t="s">
        <v>68</v>
      </c>
      <c r="L11" s="90" t="s">
        <v>69</v>
      </c>
    </row>
    <row r="12" spans="1:12" x14ac:dyDescent="0.3">
      <c r="A12">
        <v>2971</v>
      </c>
      <c r="B12" s="83">
        <v>44019.5625</v>
      </c>
      <c r="C12">
        <v>1.93737029211497</v>
      </c>
      <c r="D12">
        <v>2.9914502697712146</v>
      </c>
      <c r="E12" s="90" t="s">
        <v>73</v>
      </c>
      <c r="F12">
        <v>4</v>
      </c>
      <c r="G12">
        <v>1</v>
      </c>
      <c r="H12" s="83">
        <v>44267.474075231483</v>
      </c>
      <c r="I12" s="90" t="s">
        <v>67</v>
      </c>
      <c r="J12" s="90" t="s">
        <v>67</v>
      </c>
      <c r="K12" s="90" t="s">
        <v>68</v>
      </c>
      <c r="L12" s="90" t="s">
        <v>69</v>
      </c>
    </row>
    <row r="13" spans="1:12" x14ac:dyDescent="0.3">
      <c r="A13">
        <v>2972</v>
      </c>
      <c r="B13" s="83">
        <v>44019.541666666664</v>
      </c>
      <c r="C13">
        <v>1.9555492769621612</v>
      </c>
      <c r="D13">
        <v>2.9182444619816099</v>
      </c>
      <c r="E13" s="90" t="s">
        <v>73</v>
      </c>
      <c r="F13">
        <v>4</v>
      </c>
      <c r="G13">
        <v>1</v>
      </c>
      <c r="H13" s="83">
        <v>44267.474075231483</v>
      </c>
      <c r="I13" s="90" t="s">
        <v>67</v>
      </c>
      <c r="J13" s="90" t="s">
        <v>67</v>
      </c>
      <c r="K13" s="90" t="s">
        <v>68</v>
      </c>
      <c r="L13" s="90" t="s">
        <v>69</v>
      </c>
    </row>
    <row r="14" spans="1:12" x14ac:dyDescent="0.3">
      <c r="A14">
        <v>2973</v>
      </c>
      <c r="B14" s="83">
        <v>44019.520833333336</v>
      </c>
      <c r="C14">
        <v>2.0090494347206915</v>
      </c>
      <c r="D14">
        <v>2.8638173293865123</v>
      </c>
      <c r="E14" s="90" t="s">
        <v>73</v>
      </c>
      <c r="F14">
        <v>4</v>
      </c>
      <c r="G14">
        <v>1</v>
      </c>
      <c r="H14" s="83">
        <v>44267.474075231483</v>
      </c>
      <c r="I14" s="90" t="s">
        <v>67</v>
      </c>
      <c r="J14" s="90" t="s">
        <v>67</v>
      </c>
      <c r="K14" s="90" t="s">
        <v>68</v>
      </c>
      <c r="L14" s="90" t="s">
        <v>69</v>
      </c>
    </row>
    <row r="15" spans="1:12" x14ac:dyDescent="0.3">
      <c r="A15">
        <v>2974</v>
      </c>
      <c r="B15" s="83">
        <v>44019.5</v>
      </c>
      <c r="C15">
        <v>2.0703801518042275</v>
      </c>
      <c r="D15">
        <v>2.8343861772758019</v>
      </c>
      <c r="E15" s="90" t="s">
        <v>73</v>
      </c>
      <c r="F15">
        <v>4</v>
      </c>
      <c r="G15">
        <v>1</v>
      </c>
      <c r="H15" s="83">
        <v>44267.474075231483</v>
      </c>
      <c r="I15" s="90" t="s">
        <v>67</v>
      </c>
      <c r="J15" s="90" t="s">
        <v>67</v>
      </c>
      <c r="K15" s="90" t="s">
        <v>68</v>
      </c>
      <c r="L15" s="90" t="s">
        <v>69</v>
      </c>
    </row>
    <row r="16" spans="1:12" x14ac:dyDescent="0.3">
      <c r="A16">
        <v>2975</v>
      </c>
      <c r="B16" s="83">
        <v>44019.479166666664</v>
      </c>
      <c r="C16">
        <v>2.1654135178981186</v>
      </c>
      <c r="D16">
        <v>3.0688315843944642</v>
      </c>
      <c r="E16" s="90" t="s">
        <v>73</v>
      </c>
      <c r="F16">
        <v>4</v>
      </c>
      <c r="G16">
        <v>1</v>
      </c>
      <c r="H16" s="83">
        <v>44267.474075231483</v>
      </c>
      <c r="I16" s="90" t="s">
        <v>67</v>
      </c>
      <c r="J16" s="90" t="s">
        <v>67</v>
      </c>
      <c r="K16" s="90" t="s">
        <v>68</v>
      </c>
      <c r="L16" s="90" t="s">
        <v>69</v>
      </c>
    </row>
    <row r="17" spans="1:12" x14ac:dyDescent="0.3">
      <c r="A17">
        <v>2976</v>
      </c>
      <c r="B17" s="83">
        <v>44019.458333333336</v>
      </c>
      <c r="C17">
        <v>2.201313837474058</v>
      </c>
      <c r="D17">
        <v>3.05219476876437</v>
      </c>
      <c r="E17" s="90" t="s">
        <v>73</v>
      </c>
      <c r="F17">
        <v>4</v>
      </c>
      <c r="G17">
        <v>1</v>
      </c>
      <c r="H17" s="83">
        <v>44267.474075231483</v>
      </c>
      <c r="I17" s="90" t="s">
        <v>67</v>
      </c>
      <c r="J17" s="90" t="s">
        <v>67</v>
      </c>
      <c r="K17" s="90" t="s">
        <v>68</v>
      </c>
      <c r="L17" s="90" t="s">
        <v>69</v>
      </c>
    </row>
    <row r="18" spans="1:12" x14ac:dyDescent="0.3">
      <c r="A18">
        <v>2977</v>
      </c>
      <c r="B18" s="83">
        <v>44019.4375</v>
      </c>
      <c r="C18">
        <v>2.227632841531388</v>
      </c>
      <c r="D18">
        <v>2.9978404761337858</v>
      </c>
      <c r="E18" s="90" t="s">
        <v>73</v>
      </c>
      <c r="F18">
        <v>4</v>
      </c>
      <c r="G18">
        <v>1</v>
      </c>
      <c r="H18" s="83">
        <v>44267.474075231483</v>
      </c>
      <c r="I18" s="90" t="s">
        <v>67</v>
      </c>
      <c r="J18" s="90" t="s">
        <v>67</v>
      </c>
      <c r="K18" s="90" t="s">
        <v>68</v>
      </c>
      <c r="L18" s="90" t="s">
        <v>69</v>
      </c>
    </row>
    <row r="19" spans="1:12" x14ac:dyDescent="0.3">
      <c r="A19">
        <v>2978</v>
      </c>
      <c r="B19" s="83">
        <v>44019.416666666664</v>
      </c>
      <c r="C19">
        <v>2.2584459295245574</v>
      </c>
      <c r="D19">
        <v>2.9477442583707965</v>
      </c>
      <c r="E19" s="90" t="s">
        <v>73</v>
      </c>
      <c r="F19">
        <v>4</v>
      </c>
      <c r="G19">
        <v>1</v>
      </c>
      <c r="H19" s="83">
        <v>44267.474075231483</v>
      </c>
      <c r="I19" s="90" t="s">
        <v>67</v>
      </c>
      <c r="J19" s="90" t="s">
        <v>67</v>
      </c>
      <c r="K19" s="90" t="s">
        <v>68</v>
      </c>
      <c r="L19" s="90" t="s">
        <v>69</v>
      </c>
    </row>
    <row r="20" spans="1:12" x14ac:dyDescent="0.3">
      <c r="A20">
        <v>2979</v>
      </c>
      <c r="B20" s="83">
        <v>44019.770833333336</v>
      </c>
      <c r="C20">
        <v>2.9429616658186508</v>
      </c>
      <c r="D20">
        <v>0.39611572153190333</v>
      </c>
      <c r="E20" s="90" t="s">
        <v>73</v>
      </c>
      <c r="F20">
        <v>4</v>
      </c>
      <c r="G20">
        <v>1</v>
      </c>
      <c r="H20" s="83">
        <v>44267.474075231483</v>
      </c>
      <c r="I20" s="90" t="s">
        <v>67</v>
      </c>
      <c r="J20" s="90" t="s">
        <v>67</v>
      </c>
      <c r="K20" s="90" t="s">
        <v>68</v>
      </c>
      <c r="L20" s="90" t="s">
        <v>69</v>
      </c>
    </row>
    <row r="21" spans="1:12" x14ac:dyDescent="0.3">
      <c r="A21">
        <v>2980</v>
      </c>
      <c r="B21" s="83">
        <v>44019.395833333336</v>
      </c>
      <c r="C21">
        <v>2.3415303186692542</v>
      </c>
      <c r="D21">
        <v>2.9544468776784178</v>
      </c>
      <c r="E21" s="90" t="s">
        <v>73</v>
      </c>
      <c r="F21">
        <v>4</v>
      </c>
      <c r="G21">
        <v>1</v>
      </c>
      <c r="H21" s="83">
        <v>44267.474075231483</v>
      </c>
      <c r="I21" s="90" t="s">
        <v>67</v>
      </c>
      <c r="J21" s="90" t="s">
        <v>67</v>
      </c>
      <c r="K21" s="90" t="s">
        <v>68</v>
      </c>
      <c r="L21" s="90" t="s">
        <v>69</v>
      </c>
    </row>
    <row r="22" spans="1:12" x14ac:dyDescent="0.3">
      <c r="A22">
        <v>2981</v>
      </c>
      <c r="B22" s="83">
        <v>44019.791666666664</v>
      </c>
      <c r="C22">
        <v>2.862722917199509</v>
      </c>
      <c r="D22">
        <v>9.5949594482982278E-2</v>
      </c>
      <c r="E22" s="90" t="s">
        <v>73</v>
      </c>
      <c r="F22">
        <v>4</v>
      </c>
      <c r="G22">
        <v>1</v>
      </c>
      <c r="H22" s="83">
        <v>44267.474075231483</v>
      </c>
      <c r="I22" s="90" t="s">
        <v>67</v>
      </c>
      <c r="J22" s="90" t="s">
        <v>67</v>
      </c>
      <c r="K22" s="90" t="s">
        <v>68</v>
      </c>
      <c r="L22" s="90" t="s">
        <v>69</v>
      </c>
    </row>
    <row r="23" spans="1:12" x14ac:dyDescent="0.3">
      <c r="A23">
        <v>2982</v>
      </c>
      <c r="B23" s="83">
        <v>44019.833333333336</v>
      </c>
      <c r="C23">
        <v>2.7404158793704481</v>
      </c>
      <c r="D23">
        <v>0</v>
      </c>
      <c r="E23" s="90" t="s">
        <v>73</v>
      </c>
      <c r="F23">
        <v>4</v>
      </c>
      <c r="G23">
        <v>1</v>
      </c>
      <c r="H23" s="83">
        <v>44267.474075231483</v>
      </c>
      <c r="I23" s="90" t="s">
        <v>67</v>
      </c>
      <c r="J23" s="90" t="s">
        <v>67</v>
      </c>
      <c r="K23" s="90" t="s">
        <v>68</v>
      </c>
      <c r="L23" s="90" t="s">
        <v>69</v>
      </c>
    </row>
    <row r="24" spans="1:12" x14ac:dyDescent="0.3">
      <c r="A24">
        <v>2983</v>
      </c>
      <c r="B24" s="83">
        <v>44020.1875</v>
      </c>
      <c r="C24">
        <v>1.5056508992783675</v>
      </c>
      <c r="D24">
        <v>2.3580052111946345E-3</v>
      </c>
      <c r="E24" s="90" t="s">
        <v>73</v>
      </c>
      <c r="F24">
        <v>4</v>
      </c>
      <c r="G24">
        <v>1</v>
      </c>
      <c r="H24" s="83">
        <v>44267.474075231483</v>
      </c>
      <c r="I24" s="90" t="s">
        <v>67</v>
      </c>
      <c r="J24" s="90" t="s">
        <v>67</v>
      </c>
      <c r="K24" s="90" t="s">
        <v>68</v>
      </c>
      <c r="L24" s="90" t="s">
        <v>69</v>
      </c>
    </row>
    <row r="25" spans="1:12" x14ac:dyDescent="0.3">
      <c r="A25">
        <v>2984</v>
      </c>
      <c r="B25" s="83">
        <v>44020.166666666664</v>
      </c>
      <c r="C25">
        <v>1.4018410730162676</v>
      </c>
      <c r="D25">
        <v>2.3580052111946345E-3</v>
      </c>
      <c r="E25" s="90" t="s">
        <v>73</v>
      </c>
      <c r="F25">
        <v>4</v>
      </c>
      <c r="G25">
        <v>1</v>
      </c>
      <c r="H25" s="83">
        <v>44267.474075231483</v>
      </c>
      <c r="I25" s="90" t="s">
        <v>67</v>
      </c>
      <c r="J25" s="90" t="s">
        <v>67</v>
      </c>
      <c r="K25" s="90" t="s">
        <v>68</v>
      </c>
      <c r="L25" s="90" t="s">
        <v>69</v>
      </c>
    </row>
    <row r="26" spans="1:12" x14ac:dyDescent="0.3">
      <c r="A26">
        <v>2985</v>
      </c>
      <c r="B26" s="83">
        <v>44020.145833333336</v>
      </c>
      <c r="C26">
        <v>1.3488212820445658</v>
      </c>
      <c r="D26">
        <v>0</v>
      </c>
      <c r="E26" s="90" t="s">
        <v>73</v>
      </c>
      <c r="F26">
        <v>4</v>
      </c>
      <c r="G26">
        <v>1</v>
      </c>
      <c r="H26" s="83">
        <v>44267.474075231483</v>
      </c>
      <c r="I26" s="90" t="s">
        <v>67</v>
      </c>
      <c r="J26" s="90" t="s">
        <v>67</v>
      </c>
      <c r="K26" s="90" t="s">
        <v>68</v>
      </c>
      <c r="L26" s="90" t="s">
        <v>69</v>
      </c>
    </row>
    <row r="27" spans="1:12" x14ac:dyDescent="0.3">
      <c r="A27">
        <v>2986</v>
      </c>
      <c r="B27" s="83">
        <v>44020.125</v>
      </c>
      <c r="C27">
        <v>1.3676840792424896</v>
      </c>
      <c r="D27">
        <v>0</v>
      </c>
      <c r="E27" s="90" t="s">
        <v>73</v>
      </c>
      <c r="F27">
        <v>4</v>
      </c>
      <c r="G27">
        <v>1</v>
      </c>
      <c r="H27" s="83">
        <v>44267.474075231483</v>
      </c>
      <c r="I27" s="90" t="s">
        <v>67</v>
      </c>
      <c r="J27" s="90" t="s">
        <v>67</v>
      </c>
      <c r="K27" s="90" t="s">
        <v>68</v>
      </c>
      <c r="L27" s="90" t="s">
        <v>69</v>
      </c>
    </row>
    <row r="28" spans="1:12" x14ac:dyDescent="0.3">
      <c r="A28">
        <v>2987</v>
      </c>
      <c r="B28" s="83">
        <v>44020.104166666664</v>
      </c>
      <c r="C28">
        <v>1.3655285128546233</v>
      </c>
      <c r="D28">
        <v>0</v>
      </c>
      <c r="E28" s="90" t="s">
        <v>73</v>
      </c>
      <c r="F28">
        <v>4</v>
      </c>
      <c r="G28">
        <v>1</v>
      </c>
      <c r="H28" s="83">
        <v>44267.474075231483</v>
      </c>
      <c r="I28" s="90" t="s">
        <v>67</v>
      </c>
      <c r="J28" s="90" t="s">
        <v>67</v>
      </c>
      <c r="K28" s="90" t="s">
        <v>68</v>
      </c>
      <c r="L28" s="90" t="s">
        <v>69</v>
      </c>
    </row>
    <row r="29" spans="1:12" x14ac:dyDescent="0.3">
      <c r="A29">
        <v>2988</v>
      </c>
      <c r="B29" s="83">
        <v>44020.083333333336</v>
      </c>
      <c r="C29">
        <v>1.3974467551780114</v>
      </c>
      <c r="D29">
        <v>0</v>
      </c>
      <c r="E29" s="90" t="s">
        <v>73</v>
      </c>
      <c r="F29">
        <v>4</v>
      </c>
      <c r="G29">
        <v>1</v>
      </c>
      <c r="H29" s="83">
        <v>44267.474075231483</v>
      </c>
      <c r="I29" s="90" t="s">
        <v>67</v>
      </c>
      <c r="J29" s="90" t="s">
        <v>67</v>
      </c>
      <c r="K29" s="90" t="s">
        <v>68</v>
      </c>
      <c r="L29" s="90" t="s">
        <v>69</v>
      </c>
    </row>
    <row r="30" spans="1:12" x14ac:dyDescent="0.3">
      <c r="A30">
        <v>2989</v>
      </c>
      <c r="B30" s="83">
        <v>44020.0625</v>
      </c>
      <c r="C30">
        <v>1.3993563410281848</v>
      </c>
      <c r="D30">
        <v>0</v>
      </c>
      <c r="E30" s="90" t="s">
        <v>73</v>
      </c>
      <c r="F30">
        <v>4</v>
      </c>
      <c r="G30">
        <v>1</v>
      </c>
      <c r="H30" s="83">
        <v>44267.474075231483</v>
      </c>
      <c r="I30" s="90" t="s">
        <v>67</v>
      </c>
      <c r="J30" s="90" t="s">
        <v>67</v>
      </c>
      <c r="K30" s="90" t="s">
        <v>68</v>
      </c>
      <c r="L30" s="90" t="s">
        <v>69</v>
      </c>
    </row>
    <row r="31" spans="1:12" x14ac:dyDescent="0.3">
      <c r="A31">
        <v>2990</v>
      </c>
      <c r="B31" s="83">
        <v>44020.041666666664</v>
      </c>
      <c r="C31">
        <v>1.4459953066569604</v>
      </c>
      <c r="D31">
        <v>0</v>
      </c>
      <c r="E31" s="90" t="s">
        <v>73</v>
      </c>
      <c r="F31">
        <v>4</v>
      </c>
      <c r="G31">
        <v>1</v>
      </c>
      <c r="H31" s="83">
        <v>44267.474075231483</v>
      </c>
      <c r="I31" s="90" t="s">
        <v>67</v>
      </c>
      <c r="J31" s="90" t="s">
        <v>67</v>
      </c>
      <c r="K31" s="90" t="s">
        <v>68</v>
      </c>
      <c r="L31" s="90" t="s">
        <v>69</v>
      </c>
    </row>
    <row r="32" spans="1:12" x14ac:dyDescent="0.3">
      <c r="A32">
        <v>2991</v>
      </c>
      <c r="B32" s="83">
        <v>44020.020833333336</v>
      </c>
      <c r="C32">
        <v>1.5124778523020159</v>
      </c>
      <c r="D32">
        <v>0</v>
      </c>
      <c r="E32" s="90" t="s">
        <v>73</v>
      </c>
      <c r="F32">
        <v>4</v>
      </c>
      <c r="G32">
        <v>1</v>
      </c>
      <c r="H32" s="83">
        <v>44267.474075231483</v>
      </c>
      <c r="I32" s="90" t="s">
        <v>67</v>
      </c>
      <c r="J32" s="90" t="s">
        <v>67</v>
      </c>
      <c r="K32" s="90" t="s">
        <v>68</v>
      </c>
      <c r="L32" s="90" t="s">
        <v>69</v>
      </c>
    </row>
    <row r="33" spans="1:12" x14ac:dyDescent="0.3">
      <c r="A33">
        <v>2992</v>
      </c>
      <c r="B33" s="83">
        <v>44020</v>
      </c>
      <c r="C33">
        <v>1.5718159034253187</v>
      </c>
      <c r="D33">
        <v>0</v>
      </c>
      <c r="E33" s="90" t="s">
        <v>73</v>
      </c>
      <c r="F33">
        <v>4</v>
      </c>
      <c r="G33">
        <v>1</v>
      </c>
      <c r="H33" s="83">
        <v>44267.474075231483</v>
      </c>
      <c r="I33" s="90" t="s">
        <v>67</v>
      </c>
      <c r="J33" s="90" t="s">
        <v>67</v>
      </c>
      <c r="K33" s="90" t="s">
        <v>68</v>
      </c>
      <c r="L33" s="90" t="s">
        <v>69</v>
      </c>
    </row>
    <row r="34" spans="1:12" x14ac:dyDescent="0.3">
      <c r="A34">
        <v>2993</v>
      </c>
      <c r="B34" s="83">
        <v>44019.979166666664</v>
      </c>
      <c r="C34">
        <v>1.5673272869401562</v>
      </c>
      <c r="D34">
        <v>0</v>
      </c>
      <c r="E34" s="90" t="s">
        <v>73</v>
      </c>
      <c r="F34">
        <v>4</v>
      </c>
      <c r="G34">
        <v>1</v>
      </c>
      <c r="H34" s="83">
        <v>44267.474075231483</v>
      </c>
      <c r="I34" s="90" t="s">
        <v>67</v>
      </c>
      <c r="J34" s="90" t="s">
        <v>67</v>
      </c>
      <c r="K34" s="90" t="s">
        <v>68</v>
      </c>
      <c r="L34" s="90" t="s">
        <v>69</v>
      </c>
    </row>
    <row r="35" spans="1:12" x14ac:dyDescent="0.3">
      <c r="A35">
        <v>2994</v>
      </c>
      <c r="B35" s="83">
        <v>44019.958333333336</v>
      </c>
      <c r="C35">
        <v>1.6568037216837337</v>
      </c>
      <c r="D35">
        <v>0</v>
      </c>
      <c r="E35" s="90" t="s">
        <v>73</v>
      </c>
      <c r="F35">
        <v>4</v>
      </c>
      <c r="G35">
        <v>1</v>
      </c>
      <c r="H35" s="83">
        <v>44267.474075231483</v>
      </c>
      <c r="I35" s="90" t="s">
        <v>67</v>
      </c>
      <c r="J35" s="90" t="s">
        <v>67</v>
      </c>
      <c r="K35" s="90" t="s">
        <v>68</v>
      </c>
      <c r="L35" s="90" t="s">
        <v>69</v>
      </c>
    </row>
    <row r="36" spans="1:12" x14ac:dyDescent="0.3">
      <c r="A36">
        <v>2995</v>
      </c>
      <c r="B36" s="83">
        <v>44019.9375</v>
      </c>
      <c r="C36">
        <v>1.7733581547310022</v>
      </c>
      <c r="D36">
        <v>0</v>
      </c>
      <c r="E36" s="90" t="s">
        <v>73</v>
      </c>
      <c r="F36">
        <v>4</v>
      </c>
      <c r="G36">
        <v>1</v>
      </c>
      <c r="H36" s="83">
        <v>44267.474075231483</v>
      </c>
      <c r="I36" s="90" t="s">
        <v>67</v>
      </c>
      <c r="J36" s="90" t="s">
        <v>67</v>
      </c>
      <c r="K36" s="90" t="s">
        <v>68</v>
      </c>
      <c r="L36" s="90" t="s">
        <v>69</v>
      </c>
    </row>
    <row r="37" spans="1:12" x14ac:dyDescent="0.3">
      <c r="A37">
        <v>2996</v>
      </c>
      <c r="B37" s="83">
        <v>44019.916666666664</v>
      </c>
      <c r="C37">
        <v>1.988630648011684</v>
      </c>
      <c r="D37">
        <v>0</v>
      </c>
      <c r="E37" s="90" t="s">
        <v>73</v>
      </c>
      <c r="F37">
        <v>4</v>
      </c>
      <c r="G37">
        <v>1</v>
      </c>
      <c r="H37" s="83">
        <v>44267.474075231483</v>
      </c>
      <c r="I37" s="90" t="s">
        <v>67</v>
      </c>
      <c r="J37" s="90" t="s">
        <v>67</v>
      </c>
      <c r="K37" s="90" t="s">
        <v>68</v>
      </c>
      <c r="L37" s="90" t="s">
        <v>69</v>
      </c>
    </row>
    <row r="38" spans="1:12" x14ac:dyDescent="0.3">
      <c r="A38">
        <v>2997</v>
      </c>
      <c r="B38" s="83">
        <v>44019.895833333336</v>
      </c>
      <c r="C38">
        <v>2.2250810637321576</v>
      </c>
      <c r="D38">
        <v>0</v>
      </c>
      <c r="E38" s="90" t="s">
        <v>73</v>
      </c>
      <c r="F38">
        <v>4</v>
      </c>
      <c r="G38">
        <v>1</v>
      </c>
      <c r="H38" s="83">
        <v>44267.474075231483</v>
      </c>
      <c r="I38" s="90" t="s">
        <v>67</v>
      </c>
      <c r="J38" s="90" t="s">
        <v>67</v>
      </c>
      <c r="K38" s="90" t="s">
        <v>68</v>
      </c>
      <c r="L38" s="90" t="s">
        <v>69</v>
      </c>
    </row>
    <row r="39" spans="1:12" x14ac:dyDescent="0.3">
      <c r="A39">
        <v>2998</v>
      </c>
      <c r="B39" s="83">
        <v>44019.875</v>
      </c>
      <c r="C39">
        <v>2.4543021388893211</v>
      </c>
      <c r="D39">
        <v>0</v>
      </c>
      <c r="E39" s="90" t="s">
        <v>73</v>
      </c>
      <c r="F39">
        <v>4</v>
      </c>
      <c r="G39">
        <v>1</v>
      </c>
      <c r="H39" s="83">
        <v>44267.474075231483</v>
      </c>
      <c r="I39" s="90" t="s">
        <v>67</v>
      </c>
      <c r="J39" s="90" t="s">
        <v>67</v>
      </c>
      <c r="K39" s="90" t="s">
        <v>68</v>
      </c>
      <c r="L39" s="90" t="s">
        <v>69</v>
      </c>
    </row>
    <row r="40" spans="1:12" x14ac:dyDescent="0.3">
      <c r="A40">
        <v>2999</v>
      </c>
      <c r="B40" s="83">
        <v>44019.854166666664</v>
      </c>
      <c r="C40">
        <v>2.6592314232153327</v>
      </c>
      <c r="D40">
        <v>0</v>
      </c>
      <c r="E40" s="90" t="s">
        <v>73</v>
      </c>
      <c r="F40">
        <v>4</v>
      </c>
      <c r="G40">
        <v>1</v>
      </c>
      <c r="H40" s="83">
        <v>44267.474075231483</v>
      </c>
      <c r="I40" s="90" t="s">
        <v>67</v>
      </c>
      <c r="J40" s="90" t="s">
        <v>67</v>
      </c>
      <c r="K40" s="90" t="s">
        <v>68</v>
      </c>
      <c r="L40" s="90" t="s">
        <v>69</v>
      </c>
    </row>
    <row r="41" spans="1:12" x14ac:dyDescent="0.3">
      <c r="A41">
        <v>3000</v>
      </c>
      <c r="B41" s="83">
        <v>44019.8125</v>
      </c>
      <c r="C41">
        <v>2.805208328623169</v>
      </c>
      <c r="D41">
        <v>8.1378727388823027E-2</v>
      </c>
      <c r="E41" s="90" t="s">
        <v>73</v>
      </c>
      <c r="F41">
        <v>4</v>
      </c>
      <c r="G41">
        <v>1</v>
      </c>
      <c r="H41" s="83">
        <v>44267.474075231483</v>
      </c>
      <c r="I41" s="90" t="s">
        <v>67</v>
      </c>
      <c r="J41" s="90" t="s">
        <v>67</v>
      </c>
      <c r="K41" s="90" t="s">
        <v>68</v>
      </c>
      <c r="L41" s="90" t="s">
        <v>69</v>
      </c>
    </row>
    <row r="42" spans="1:12" x14ac:dyDescent="0.3">
      <c r="A42">
        <v>3001</v>
      </c>
      <c r="B42" s="83">
        <v>44020.208333333336</v>
      </c>
      <c r="C42">
        <v>1.8373850532769933</v>
      </c>
      <c r="D42">
        <v>8.9403059470797422E-2</v>
      </c>
      <c r="E42" s="90" t="s">
        <v>73</v>
      </c>
      <c r="F42">
        <v>4</v>
      </c>
      <c r="G42">
        <v>1</v>
      </c>
      <c r="H42" s="83">
        <v>44267.474075231483</v>
      </c>
      <c r="I42" s="90" t="s">
        <v>67</v>
      </c>
      <c r="J42" s="90" t="s">
        <v>67</v>
      </c>
      <c r="K42" s="90" t="s">
        <v>68</v>
      </c>
      <c r="L42" s="90" t="s">
        <v>69</v>
      </c>
    </row>
    <row r="43" spans="1:12" x14ac:dyDescent="0.3">
      <c r="A43">
        <v>3002</v>
      </c>
      <c r="B43" s="83">
        <v>44019.375</v>
      </c>
      <c r="C43">
        <v>2.3866465097534402</v>
      </c>
      <c r="D43">
        <v>3.1240209552295783</v>
      </c>
      <c r="E43" s="90" t="s">
        <v>73</v>
      </c>
      <c r="F43">
        <v>4</v>
      </c>
      <c r="G43">
        <v>1</v>
      </c>
      <c r="H43" s="83">
        <v>44267.474075231483</v>
      </c>
      <c r="I43" s="90" t="s">
        <v>67</v>
      </c>
      <c r="J43" s="90" t="s">
        <v>67</v>
      </c>
      <c r="K43" s="90" t="s">
        <v>68</v>
      </c>
      <c r="L43" s="90" t="s">
        <v>69</v>
      </c>
    </row>
    <row r="44" spans="1:12" x14ac:dyDescent="0.3">
      <c r="A44">
        <v>3003</v>
      </c>
      <c r="B44" s="83">
        <v>44019.333333333336</v>
      </c>
      <c r="C44">
        <v>2.4472645925917971</v>
      </c>
      <c r="D44">
        <v>1.4624265584469049</v>
      </c>
      <c r="E44" s="90" t="s">
        <v>73</v>
      </c>
      <c r="F44">
        <v>4</v>
      </c>
      <c r="G44">
        <v>1</v>
      </c>
      <c r="H44" s="83">
        <v>44267.474075231483</v>
      </c>
      <c r="I44" s="90" t="s">
        <v>67</v>
      </c>
      <c r="J44" s="90" t="s">
        <v>67</v>
      </c>
      <c r="K44" s="90" t="s">
        <v>68</v>
      </c>
      <c r="L44" s="90" t="s">
        <v>69</v>
      </c>
    </row>
    <row r="45" spans="1:12" x14ac:dyDescent="0.3">
      <c r="A45">
        <v>3004</v>
      </c>
      <c r="B45" s="83">
        <v>44018.875</v>
      </c>
      <c r="C45">
        <v>2.5071269120556297</v>
      </c>
      <c r="D45">
        <v>0</v>
      </c>
      <c r="E45" s="90" t="s">
        <v>73</v>
      </c>
      <c r="F45">
        <v>4</v>
      </c>
      <c r="G45">
        <v>1</v>
      </c>
      <c r="H45" s="83">
        <v>44267.474075231483</v>
      </c>
      <c r="I45" s="90" t="s">
        <v>67</v>
      </c>
      <c r="J45" s="90" t="s">
        <v>67</v>
      </c>
      <c r="K45" s="90" t="s">
        <v>68</v>
      </c>
      <c r="L45" s="90" t="s">
        <v>69</v>
      </c>
    </row>
    <row r="46" spans="1:12" x14ac:dyDescent="0.3">
      <c r="A46">
        <v>3005</v>
      </c>
      <c r="B46" s="83">
        <v>44018.854166666664</v>
      </c>
      <c r="C46">
        <v>2.6581861662128774</v>
      </c>
      <c r="D46">
        <v>0</v>
      </c>
      <c r="E46" s="90" t="s">
        <v>73</v>
      </c>
      <c r="F46">
        <v>4</v>
      </c>
      <c r="G46">
        <v>1</v>
      </c>
      <c r="H46" s="83">
        <v>44267.474075231483</v>
      </c>
      <c r="I46" s="90" t="s">
        <v>67</v>
      </c>
      <c r="J46" s="90" t="s">
        <v>67</v>
      </c>
      <c r="K46" s="90" t="s">
        <v>68</v>
      </c>
      <c r="L46" s="90" t="s">
        <v>69</v>
      </c>
    </row>
    <row r="47" spans="1:12" x14ac:dyDescent="0.3">
      <c r="A47">
        <v>3006</v>
      </c>
      <c r="B47" s="83">
        <v>44018.833333333336</v>
      </c>
      <c r="C47">
        <v>2.7228661574573145</v>
      </c>
      <c r="D47">
        <v>0</v>
      </c>
      <c r="E47" s="90" t="s">
        <v>73</v>
      </c>
      <c r="F47">
        <v>4</v>
      </c>
      <c r="G47">
        <v>1</v>
      </c>
      <c r="H47" s="83">
        <v>44267.474075231483</v>
      </c>
      <c r="I47" s="90" t="s">
        <v>67</v>
      </c>
      <c r="J47" s="90" t="s">
        <v>67</v>
      </c>
      <c r="K47" s="90" t="s">
        <v>68</v>
      </c>
      <c r="L47" s="90" t="s">
        <v>69</v>
      </c>
    </row>
    <row r="48" spans="1:12" x14ac:dyDescent="0.3">
      <c r="A48">
        <v>3007</v>
      </c>
      <c r="B48" s="83">
        <v>44018.8125</v>
      </c>
      <c r="C48">
        <v>2.8251989741819594</v>
      </c>
      <c r="D48">
        <v>0.14599659440005597</v>
      </c>
      <c r="E48" s="90" t="s">
        <v>73</v>
      </c>
      <c r="F48">
        <v>4</v>
      </c>
      <c r="G48">
        <v>1</v>
      </c>
      <c r="H48" s="83">
        <v>44267.474075231483</v>
      </c>
      <c r="I48" s="90" t="s">
        <v>67</v>
      </c>
      <c r="J48" s="90" t="s">
        <v>67</v>
      </c>
      <c r="K48" s="90" t="s">
        <v>68</v>
      </c>
      <c r="L48" s="90" t="s">
        <v>69</v>
      </c>
    </row>
    <row r="49" spans="1:12" x14ac:dyDescent="0.3">
      <c r="A49">
        <v>3008</v>
      </c>
      <c r="B49" s="83">
        <v>44018.791666666664</v>
      </c>
      <c r="C49">
        <v>2.875885505746159</v>
      </c>
      <c r="D49">
        <v>0.16502073806875373</v>
      </c>
      <c r="E49" s="90" t="s">
        <v>73</v>
      </c>
      <c r="F49">
        <v>4</v>
      </c>
      <c r="G49">
        <v>1</v>
      </c>
      <c r="H49" s="83">
        <v>44267.474075231483</v>
      </c>
      <c r="I49" s="90" t="s">
        <v>67</v>
      </c>
      <c r="J49" s="90" t="s">
        <v>67</v>
      </c>
      <c r="K49" s="90" t="s">
        <v>68</v>
      </c>
      <c r="L49" s="90" t="s">
        <v>69</v>
      </c>
    </row>
    <row r="50" spans="1:12" x14ac:dyDescent="0.3">
      <c r="A50">
        <v>3009</v>
      </c>
      <c r="B50" s="83">
        <v>44018.770833333336</v>
      </c>
      <c r="C50">
        <v>2.9564197098895448</v>
      </c>
      <c r="D50">
        <v>0.609991892903191</v>
      </c>
      <c r="E50" s="90" t="s">
        <v>73</v>
      </c>
      <c r="F50">
        <v>4</v>
      </c>
      <c r="G50">
        <v>1</v>
      </c>
      <c r="H50" s="83">
        <v>44267.474075231483</v>
      </c>
      <c r="I50" s="90" t="s">
        <v>67</v>
      </c>
      <c r="J50" s="90" t="s">
        <v>67</v>
      </c>
      <c r="K50" s="90" t="s">
        <v>68</v>
      </c>
      <c r="L50" s="90" t="s">
        <v>69</v>
      </c>
    </row>
    <row r="51" spans="1:12" x14ac:dyDescent="0.3">
      <c r="A51">
        <v>3010</v>
      </c>
      <c r="B51" s="83">
        <v>44018.75</v>
      </c>
      <c r="C51">
        <v>3.0114508405635498</v>
      </c>
      <c r="D51">
        <v>0.68706046828606304</v>
      </c>
      <c r="E51" s="90" t="s">
        <v>73</v>
      </c>
      <c r="F51">
        <v>4</v>
      </c>
      <c r="G51">
        <v>1</v>
      </c>
      <c r="H51" s="83">
        <v>44267.474075231483</v>
      </c>
      <c r="I51" s="90" t="s">
        <v>67</v>
      </c>
      <c r="J51" s="90" t="s">
        <v>67</v>
      </c>
      <c r="K51" s="90" t="s">
        <v>68</v>
      </c>
      <c r="L51" s="90" t="s">
        <v>69</v>
      </c>
    </row>
    <row r="52" spans="1:12" x14ac:dyDescent="0.3">
      <c r="A52">
        <v>3011</v>
      </c>
      <c r="B52" s="83">
        <v>44018.729166666664</v>
      </c>
      <c r="C52">
        <v>2.9744566542014015</v>
      </c>
      <c r="D52">
        <v>1.1973511095265117</v>
      </c>
      <c r="E52" s="90" t="s">
        <v>73</v>
      </c>
      <c r="F52">
        <v>4</v>
      </c>
      <c r="G52">
        <v>1</v>
      </c>
      <c r="H52" s="83">
        <v>44267.474075231483</v>
      </c>
      <c r="I52" s="90" t="s">
        <v>67</v>
      </c>
      <c r="J52" s="90" t="s">
        <v>67</v>
      </c>
      <c r="K52" s="90" t="s">
        <v>68</v>
      </c>
      <c r="L52" s="90" t="s">
        <v>69</v>
      </c>
    </row>
    <row r="53" spans="1:12" x14ac:dyDescent="0.3">
      <c r="A53">
        <v>3012</v>
      </c>
      <c r="B53" s="83">
        <v>44018.708333333336</v>
      </c>
      <c r="C53">
        <v>2.9825003676439761</v>
      </c>
      <c r="D53">
        <v>1.4115119971478309</v>
      </c>
      <c r="E53" s="90" t="s">
        <v>73</v>
      </c>
      <c r="F53">
        <v>4</v>
      </c>
      <c r="G53">
        <v>1</v>
      </c>
      <c r="H53" s="83">
        <v>44267.474075231483</v>
      </c>
      <c r="I53" s="90" t="s">
        <v>67</v>
      </c>
      <c r="J53" s="90" t="s">
        <v>67</v>
      </c>
      <c r="K53" s="90" t="s">
        <v>68</v>
      </c>
      <c r="L53" s="90" t="s">
        <v>69</v>
      </c>
    </row>
    <row r="54" spans="1:12" x14ac:dyDescent="0.3">
      <c r="A54">
        <v>3013</v>
      </c>
      <c r="B54" s="83">
        <v>44018.6875</v>
      </c>
      <c r="C54">
        <v>2.7744304463534801</v>
      </c>
      <c r="D54">
        <v>1.8391282045805357</v>
      </c>
      <c r="E54" s="90" t="s">
        <v>73</v>
      </c>
      <c r="F54">
        <v>4</v>
      </c>
      <c r="G54">
        <v>1</v>
      </c>
      <c r="H54" s="83">
        <v>44267.474075231483</v>
      </c>
      <c r="I54" s="90" t="s">
        <v>67</v>
      </c>
      <c r="J54" s="90" t="s">
        <v>67</v>
      </c>
      <c r="K54" s="90" t="s">
        <v>68</v>
      </c>
      <c r="L54" s="90" t="s">
        <v>69</v>
      </c>
    </row>
    <row r="55" spans="1:12" x14ac:dyDescent="0.3">
      <c r="A55">
        <v>3014</v>
      </c>
      <c r="B55" s="83">
        <v>44018.666666666664</v>
      </c>
      <c r="C55">
        <v>2.6467219696482225</v>
      </c>
      <c r="D55">
        <v>1.9718167699424827</v>
      </c>
      <c r="E55" s="90" t="s">
        <v>73</v>
      </c>
      <c r="F55">
        <v>4</v>
      </c>
      <c r="G55">
        <v>1</v>
      </c>
      <c r="H55" s="83">
        <v>44267.474075231483</v>
      </c>
      <c r="I55" s="90" t="s">
        <v>67</v>
      </c>
      <c r="J55" s="90" t="s">
        <v>67</v>
      </c>
      <c r="K55" s="90" t="s">
        <v>68</v>
      </c>
      <c r="L55" s="90" t="s">
        <v>69</v>
      </c>
    </row>
    <row r="56" spans="1:12" x14ac:dyDescent="0.3">
      <c r="A56">
        <v>3015</v>
      </c>
      <c r="B56" s="83">
        <v>44018.645833333336</v>
      </c>
      <c r="C56">
        <v>2.5102590888368397</v>
      </c>
      <c r="D56">
        <v>2.6155156217757338</v>
      </c>
      <c r="E56" s="90" t="s">
        <v>73</v>
      </c>
      <c r="F56">
        <v>4</v>
      </c>
      <c r="G56">
        <v>1</v>
      </c>
      <c r="H56" s="83">
        <v>44267.474075231483</v>
      </c>
      <c r="I56" s="90" t="s">
        <v>67</v>
      </c>
      <c r="J56" s="90" t="s">
        <v>67</v>
      </c>
      <c r="K56" s="90" t="s">
        <v>68</v>
      </c>
      <c r="L56" s="90" t="s">
        <v>69</v>
      </c>
    </row>
    <row r="57" spans="1:12" x14ac:dyDescent="0.3">
      <c r="A57">
        <v>3016</v>
      </c>
      <c r="B57" s="83">
        <v>44018.625</v>
      </c>
      <c r="C57">
        <v>2.2840724497965277</v>
      </c>
      <c r="D57">
        <v>2.6155156217757338</v>
      </c>
      <c r="E57" s="90" t="s">
        <v>73</v>
      </c>
      <c r="F57">
        <v>4</v>
      </c>
      <c r="G57">
        <v>1</v>
      </c>
      <c r="H57" s="83">
        <v>44267.474075231483</v>
      </c>
      <c r="I57" s="90" t="s">
        <v>67</v>
      </c>
      <c r="J57" s="90" t="s">
        <v>67</v>
      </c>
      <c r="K57" s="90" t="s">
        <v>68</v>
      </c>
      <c r="L57" s="90" t="s">
        <v>69</v>
      </c>
    </row>
    <row r="58" spans="1:12" x14ac:dyDescent="0.3">
      <c r="A58">
        <v>3017</v>
      </c>
      <c r="B58" s="83">
        <v>44018.604166666664</v>
      </c>
      <c r="C58">
        <v>2.1573347033121757</v>
      </c>
      <c r="D58">
        <v>3.2662202254649331</v>
      </c>
      <c r="E58" s="90" t="s">
        <v>73</v>
      </c>
      <c r="F58">
        <v>4</v>
      </c>
      <c r="G58">
        <v>1</v>
      </c>
      <c r="H58" s="83">
        <v>44267.474075231483</v>
      </c>
      <c r="I58" s="90" t="s">
        <v>67</v>
      </c>
      <c r="J58" s="90" t="s">
        <v>67</v>
      </c>
      <c r="K58" s="90" t="s">
        <v>68</v>
      </c>
      <c r="L58" s="90" t="s">
        <v>69</v>
      </c>
    </row>
    <row r="59" spans="1:12" x14ac:dyDescent="0.3">
      <c r="A59">
        <v>3018</v>
      </c>
      <c r="B59" s="83">
        <v>44018.583333333336</v>
      </c>
      <c r="C59">
        <v>2.0352883900660408</v>
      </c>
      <c r="D59">
        <v>3.4578290121200239</v>
      </c>
      <c r="E59" s="90" t="s">
        <v>73</v>
      </c>
      <c r="F59">
        <v>4</v>
      </c>
      <c r="G59">
        <v>1</v>
      </c>
      <c r="H59" s="83">
        <v>44267.474075231483</v>
      </c>
      <c r="I59" s="90" t="s">
        <v>67</v>
      </c>
      <c r="J59" s="90" t="s">
        <v>67</v>
      </c>
      <c r="K59" s="90" t="s">
        <v>68</v>
      </c>
      <c r="L59" s="90" t="s">
        <v>69</v>
      </c>
    </row>
    <row r="60" spans="1:12" x14ac:dyDescent="0.3">
      <c r="A60">
        <v>3019</v>
      </c>
      <c r="B60" s="83">
        <v>44018.5625</v>
      </c>
      <c r="C60">
        <v>1.9948802006369837</v>
      </c>
      <c r="D60">
        <v>3.6137684439864812</v>
      </c>
      <c r="E60" s="90" t="s">
        <v>73</v>
      </c>
      <c r="F60">
        <v>4</v>
      </c>
      <c r="G60">
        <v>1</v>
      </c>
      <c r="H60" s="83">
        <v>44267.474075231483</v>
      </c>
      <c r="I60" s="90" t="s">
        <v>67</v>
      </c>
      <c r="J60" s="90" t="s">
        <v>67</v>
      </c>
      <c r="K60" s="90" t="s">
        <v>68</v>
      </c>
      <c r="L60" s="90" t="s">
        <v>69</v>
      </c>
    </row>
    <row r="61" spans="1:12" x14ac:dyDescent="0.3">
      <c r="A61">
        <v>3020</v>
      </c>
      <c r="B61" s="83">
        <v>44018.541666666664</v>
      </c>
      <c r="C61">
        <v>2.0146514299896232</v>
      </c>
      <c r="D61">
        <v>3.5589901766684888</v>
      </c>
      <c r="E61" s="90" t="s">
        <v>73</v>
      </c>
      <c r="F61">
        <v>4</v>
      </c>
      <c r="G61">
        <v>1</v>
      </c>
      <c r="H61" s="83">
        <v>44267.474075231483</v>
      </c>
      <c r="I61" s="90" t="s">
        <v>67</v>
      </c>
      <c r="J61" s="90" t="s">
        <v>67</v>
      </c>
      <c r="K61" s="90" t="s">
        <v>68</v>
      </c>
      <c r="L61" s="90" t="s">
        <v>69</v>
      </c>
    </row>
    <row r="62" spans="1:12" x14ac:dyDescent="0.3">
      <c r="A62">
        <v>3021</v>
      </c>
      <c r="B62" s="83">
        <v>44018.895833333336</v>
      </c>
      <c r="C62">
        <v>2.2611339762501421</v>
      </c>
      <c r="D62">
        <v>0</v>
      </c>
      <c r="E62" s="90" t="s">
        <v>73</v>
      </c>
      <c r="F62">
        <v>4</v>
      </c>
      <c r="G62">
        <v>1</v>
      </c>
      <c r="H62" s="83">
        <v>44267.474075231483</v>
      </c>
      <c r="I62" s="90" t="s">
        <v>67</v>
      </c>
      <c r="J62" s="90" t="s">
        <v>67</v>
      </c>
      <c r="K62" s="90" t="s">
        <v>68</v>
      </c>
      <c r="L62" s="90" t="s">
        <v>69</v>
      </c>
    </row>
    <row r="63" spans="1:12" x14ac:dyDescent="0.3">
      <c r="A63">
        <v>3022</v>
      </c>
      <c r="B63" s="83">
        <v>44019.354166666664</v>
      </c>
      <c r="C63">
        <v>2.410083257722345</v>
      </c>
      <c r="D63">
        <v>1.9220696230250889</v>
      </c>
      <c r="E63" s="90" t="s">
        <v>73</v>
      </c>
      <c r="F63">
        <v>4</v>
      </c>
      <c r="G63">
        <v>1</v>
      </c>
      <c r="H63" s="83">
        <v>44267.474075231483</v>
      </c>
      <c r="I63" s="90" t="s">
        <v>67</v>
      </c>
      <c r="J63" s="90" t="s">
        <v>67</v>
      </c>
      <c r="K63" s="90" t="s">
        <v>68</v>
      </c>
      <c r="L63" s="90" t="s">
        <v>69</v>
      </c>
    </row>
    <row r="64" spans="1:12" x14ac:dyDescent="0.3">
      <c r="A64">
        <v>3023</v>
      </c>
      <c r="B64" s="83">
        <v>44018.916666666664</v>
      </c>
      <c r="C64">
        <v>1.9893598748078256</v>
      </c>
      <c r="D64">
        <v>0</v>
      </c>
      <c r="E64" s="90" t="s">
        <v>73</v>
      </c>
      <c r="F64">
        <v>4</v>
      </c>
      <c r="G64">
        <v>1</v>
      </c>
      <c r="H64" s="83">
        <v>44267.474075231483</v>
      </c>
      <c r="I64" s="90" t="s">
        <v>67</v>
      </c>
      <c r="J64" s="90" t="s">
        <v>67</v>
      </c>
      <c r="K64" s="90" t="s">
        <v>68</v>
      </c>
      <c r="L64" s="90" t="s">
        <v>69</v>
      </c>
    </row>
    <row r="65" spans="1:12" x14ac:dyDescent="0.3">
      <c r="A65">
        <v>3024</v>
      </c>
      <c r="B65" s="83">
        <v>44018.958333333336</v>
      </c>
      <c r="C65">
        <v>1.6630394785590954</v>
      </c>
      <c r="D65">
        <v>0</v>
      </c>
      <c r="E65" s="90" t="s">
        <v>73</v>
      </c>
      <c r="F65">
        <v>4</v>
      </c>
      <c r="G65">
        <v>1</v>
      </c>
      <c r="H65" s="83">
        <v>44267.474075231483</v>
      </c>
      <c r="I65" s="90" t="s">
        <v>67</v>
      </c>
      <c r="J65" s="90" t="s">
        <v>67</v>
      </c>
      <c r="K65" s="90" t="s">
        <v>68</v>
      </c>
      <c r="L65" s="90" t="s">
        <v>69</v>
      </c>
    </row>
    <row r="66" spans="1:12" x14ac:dyDescent="0.3">
      <c r="A66">
        <v>3025</v>
      </c>
      <c r="B66" s="83">
        <v>44019.3125</v>
      </c>
      <c r="C66">
        <v>2.5915370347694591</v>
      </c>
      <c r="D66">
        <v>1.6682412150905508</v>
      </c>
      <c r="E66" s="90" t="s">
        <v>73</v>
      </c>
      <c r="F66">
        <v>4</v>
      </c>
      <c r="G66">
        <v>1</v>
      </c>
      <c r="H66" s="83">
        <v>44267.474075231483</v>
      </c>
      <c r="I66" s="90" t="s">
        <v>67</v>
      </c>
      <c r="J66" s="90" t="s">
        <v>67</v>
      </c>
      <c r="K66" s="90" t="s">
        <v>68</v>
      </c>
      <c r="L66" s="90" t="s">
        <v>69</v>
      </c>
    </row>
    <row r="67" spans="1:12" x14ac:dyDescent="0.3">
      <c r="A67">
        <v>3026</v>
      </c>
      <c r="B67" s="83">
        <v>44019.291666666664</v>
      </c>
      <c r="C67">
        <v>2.6048981999967507</v>
      </c>
      <c r="D67">
        <v>1.420915542117537</v>
      </c>
      <c r="E67" s="90" t="s">
        <v>73</v>
      </c>
      <c r="F67">
        <v>4</v>
      </c>
      <c r="G67">
        <v>1</v>
      </c>
      <c r="H67" s="83">
        <v>44267.474075231483</v>
      </c>
      <c r="I67" s="90" t="s">
        <v>67</v>
      </c>
      <c r="J67" s="90" t="s">
        <v>67</v>
      </c>
      <c r="K67" s="90" t="s">
        <v>68</v>
      </c>
      <c r="L67" s="90" t="s">
        <v>69</v>
      </c>
    </row>
    <row r="68" spans="1:12" x14ac:dyDescent="0.3">
      <c r="A68">
        <v>3027</v>
      </c>
      <c r="B68" s="83">
        <v>44019.270833333336</v>
      </c>
      <c r="C68">
        <v>2.6355159770156789</v>
      </c>
      <c r="D68">
        <v>0.87769563980829701</v>
      </c>
      <c r="E68" s="90" t="s">
        <v>73</v>
      </c>
      <c r="F68">
        <v>4</v>
      </c>
      <c r="G68">
        <v>1</v>
      </c>
      <c r="H68" s="83">
        <v>44267.474075231483</v>
      </c>
      <c r="I68" s="90" t="s">
        <v>67</v>
      </c>
      <c r="J68" s="90" t="s">
        <v>67</v>
      </c>
      <c r="K68" s="90" t="s">
        <v>68</v>
      </c>
      <c r="L68" s="90" t="s">
        <v>69</v>
      </c>
    </row>
    <row r="69" spans="1:12" x14ac:dyDescent="0.3">
      <c r="A69">
        <v>3028</v>
      </c>
      <c r="B69" s="83">
        <v>44019.25</v>
      </c>
      <c r="C69">
        <v>2.5164614615989307</v>
      </c>
      <c r="D69">
        <v>0.5600751757542678</v>
      </c>
      <c r="E69" s="90" t="s">
        <v>73</v>
      </c>
      <c r="F69">
        <v>4</v>
      </c>
      <c r="G69">
        <v>1</v>
      </c>
      <c r="H69" s="83">
        <v>44267.474075231483</v>
      </c>
      <c r="I69" s="90" t="s">
        <v>67</v>
      </c>
      <c r="J69" s="90" t="s">
        <v>67</v>
      </c>
      <c r="K69" s="90" t="s">
        <v>68</v>
      </c>
      <c r="L69" s="90" t="s">
        <v>69</v>
      </c>
    </row>
    <row r="70" spans="1:12" x14ac:dyDescent="0.3">
      <c r="A70">
        <v>3029</v>
      </c>
      <c r="B70" s="83">
        <v>44019.229166666664</v>
      </c>
      <c r="C70">
        <v>2.1343360951927943</v>
      </c>
      <c r="D70">
        <v>0.26762448263662425</v>
      </c>
      <c r="E70" s="90" t="s">
        <v>73</v>
      </c>
      <c r="F70">
        <v>4</v>
      </c>
      <c r="G70">
        <v>1</v>
      </c>
      <c r="H70" s="83">
        <v>44267.474075231483</v>
      </c>
      <c r="I70" s="90" t="s">
        <v>67</v>
      </c>
      <c r="J70" s="90" t="s">
        <v>67</v>
      </c>
      <c r="K70" s="90" t="s">
        <v>68</v>
      </c>
      <c r="L70" s="90" t="s">
        <v>69</v>
      </c>
    </row>
    <row r="71" spans="1:12" x14ac:dyDescent="0.3">
      <c r="A71">
        <v>3030</v>
      </c>
      <c r="B71" s="83">
        <v>44019.208333333336</v>
      </c>
      <c r="C71">
        <v>1.8651223881739878</v>
      </c>
      <c r="D71">
        <v>0.26256035858775562</v>
      </c>
      <c r="E71" s="90" t="s">
        <v>73</v>
      </c>
      <c r="F71">
        <v>4</v>
      </c>
      <c r="G71">
        <v>1</v>
      </c>
      <c r="H71" s="83">
        <v>44267.474075231483</v>
      </c>
      <c r="I71" s="90" t="s">
        <v>67</v>
      </c>
      <c r="J71" s="90" t="s">
        <v>67</v>
      </c>
      <c r="K71" s="90" t="s">
        <v>68</v>
      </c>
      <c r="L71" s="90" t="s">
        <v>69</v>
      </c>
    </row>
    <row r="72" spans="1:12" x14ac:dyDescent="0.3">
      <c r="A72">
        <v>3031</v>
      </c>
      <c r="B72" s="83">
        <v>44019.1875</v>
      </c>
      <c r="C72">
        <v>1.5337862545699343</v>
      </c>
      <c r="D72">
        <v>4.093766341610984E-2</v>
      </c>
      <c r="E72" s="90" t="s">
        <v>73</v>
      </c>
      <c r="F72">
        <v>4</v>
      </c>
      <c r="G72">
        <v>1</v>
      </c>
      <c r="H72" s="83">
        <v>44267.474075231483</v>
      </c>
      <c r="I72" s="90" t="s">
        <v>67</v>
      </c>
      <c r="J72" s="90" t="s">
        <v>67</v>
      </c>
      <c r="K72" s="90" t="s">
        <v>68</v>
      </c>
      <c r="L72" s="90" t="s">
        <v>69</v>
      </c>
    </row>
    <row r="73" spans="1:12" x14ac:dyDescent="0.3">
      <c r="A73">
        <v>3032</v>
      </c>
      <c r="B73" s="83">
        <v>44019.166666666664</v>
      </c>
      <c r="C73">
        <v>1.4328692500562648</v>
      </c>
      <c r="D73">
        <v>3.8008722405030976E-2</v>
      </c>
      <c r="E73" s="90" t="s">
        <v>73</v>
      </c>
      <c r="F73">
        <v>4</v>
      </c>
      <c r="G73">
        <v>1</v>
      </c>
      <c r="H73" s="83">
        <v>44267.474075231483</v>
      </c>
      <c r="I73" s="90" t="s">
        <v>67</v>
      </c>
      <c r="J73" s="90" t="s">
        <v>67</v>
      </c>
      <c r="K73" s="90" t="s">
        <v>68</v>
      </c>
      <c r="L73" s="90" t="s">
        <v>69</v>
      </c>
    </row>
    <row r="74" spans="1:12" x14ac:dyDescent="0.3">
      <c r="A74">
        <v>3033</v>
      </c>
      <c r="B74" s="83">
        <v>44019.145833333336</v>
      </c>
      <c r="C74">
        <v>1.3698641188703731</v>
      </c>
      <c r="D74">
        <v>0</v>
      </c>
      <c r="E74" s="90" t="s">
        <v>73</v>
      </c>
      <c r="F74">
        <v>4</v>
      </c>
      <c r="G74">
        <v>1</v>
      </c>
      <c r="H74" s="83">
        <v>44267.474075231483</v>
      </c>
      <c r="I74" s="90" t="s">
        <v>67</v>
      </c>
      <c r="J74" s="90" t="s">
        <v>67</v>
      </c>
      <c r="K74" s="90" t="s">
        <v>68</v>
      </c>
      <c r="L74" s="90" t="s">
        <v>69</v>
      </c>
    </row>
    <row r="75" spans="1:12" x14ac:dyDescent="0.3">
      <c r="A75">
        <v>3034</v>
      </c>
      <c r="B75" s="83">
        <v>44019.125</v>
      </c>
      <c r="C75">
        <v>1.3890145225130408</v>
      </c>
      <c r="D75">
        <v>0</v>
      </c>
      <c r="E75" s="90" t="s">
        <v>73</v>
      </c>
      <c r="F75">
        <v>4</v>
      </c>
      <c r="G75">
        <v>1</v>
      </c>
      <c r="H75" s="83">
        <v>44267.474075231483</v>
      </c>
      <c r="I75" s="90" t="s">
        <v>67</v>
      </c>
      <c r="J75" s="90" t="s">
        <v>67</v>
      </c>
      <c r="K75" s="90" t="s">
        <v>68</v>
      </c>
      <c r="L75" s="90" t="s">
        <v>69</v>
      </c>
    </row>
    <row r="76" spans="1:12" x14ac:dyDescent="0.3">
      <c r="A76">
        <v>3035</v>
      </c>
      <c r="B76" s="83">
        <v>44019.104166666664</v>
      </c>
      <c r="C76">
        <v>1.394423162472372</v>
      </c>
      <c r="D76">
        <v>0</v>
      </c>
      <c r="E76" s="90" t="s">
        <v>73</v>
      </c>
      <c r="F76">
        <v>4</v>
      </c>
      <c r="G76">
        <v>1</v>
      </c>
      <c r="H76" s="83">
        <v>44267.474075231483</v>
      </c>
      <c r="I76" s="90" t="s">
        <v>67</v>
      </c>
      <c r="J76" s="90" t="s">
        <v>67</v>
      </c>
      <c r="K76" s="90" t="s">
        <v>68</v>
      </c>
      <c r="L76" s="90" t="s">
        <v>69</v>
      </c>
    </row>
    <row r="77" spans="1:12" x14ac:dyDescent="0.3">
      <c r="A77">
        <v>3036</v>
      </c>
      <c r="B77" s="83">
        <v>44019.083333333336</v>
      </c>
      <c r="C77">
        <v>1.4266290401574324</v>
      </c>
      <c r="D77">
        <v>0</v>
      </c>
      <c r="E77" s="90" t="s">
        <v>73</v>
      </c>
      <c r="F77">
        <v>4</v>
      </c>
      <c r="G77">
        <v>1</v>
      </c>
      <c r="H77" s="83">
        <v>44267.474075231483</v>
      </c>
      <c r="I77" s="90" t="s">
        <v>67</v>
      </c>
      <c r="J77" s="90" t="s">
        <v>67</v>
      </c>
      <c r="K77" s="90" t="s">
        <v>68</v>
      </c>
      <c r="L77" s="90" t="s">
        <v>69</v>
      </c>
    </row>
    <row r="78" spans="1:12" x14ac:dyDescent="0.3">
      <c r="A78">
        <v>3037</v>
      </c>
      <c r="B78" s="83">
        <v>44019.0625</v>
      </c>
      <c r="C78">
        <v>1.4296802730963161</v>
      </c>
      <c r="D78">
        <v>0</v>
      </c>
      <c r="E78" s="90" t="s">
        <v>73</v>
      </c>
      <c r="F78">
        <v>4</v>
      </c>
      <c r="G78">
        <v>1</v>
      </c>
      <c r="H78" s="83">
        <v>44267.474075231483</v>
      </c>
      <c r="I78" s="90" t="s">
        <v>67</v>
      </c>
      <c r="J78" s="90" t="s">
        <v>67</v>
      </c>
      <c r="K78" s="90" t="s">
        <v>68</v>
      </c>
      <c r="L78" s="90" t="s">
        <v>69</v>
      </c>
    </row>
    <row r="79" spans="1:12" x14ac:dyDescent="0.3">
      <c r="A79">
        <v>3038</v>
      </c>
      <c r="B79" s="83">
        <v>44019.041666666664</v>
      </c>
      <c r="C79">
        <v>1.4763192776075933</v>
      </c>
      <c r="D79">
        <v>0</v>
      </c>
      <c r="E79" s="90" t="s">
        <v>73</v>
      </c>
      <c r="F79">
        <v>4</v>
      </c>
      <c r="G79">
        <v>1</v>
      </c>
      <c r="H79" s="83">
        <v>44267.474075231483</v>
      </c>
      <c r="I79" s="90" t="s">
        <v>67</v>
      </c>
      <c r="J79" s="90" t="s">
        <v>67</v>
      </c>
      <c r="K79" s="90" t="s">
        <v>68</v>
      </c>
      <c r="L79" s="90" t="s">
        <v>69</v>
      </c>
    </row>
    <row r="80" spans="1:12" x14ac:dyDescent="0.3">
      <c r="A80">
        <v>3039</v>
      </c>
      <c r="B80" s="83">
        <v>44019.020833333336</v>
      </c>
      <c r="C80">
        <v>1.5416960573329004</v>
      </c>
      <c r="D80">
        <v>0</v>
      </c>
      <c r="E80" s="90" t="s">
        <v>73</v>
      </c>
      <c r="F80">
        <v>4</v>
      </c>
      <c r="G80">
        <v>1</v>
      </c>
      <c r="H80" s="83">
        <v>44267.474075231483</v>
      </c>
      <c r="I80" s="90" t="s">
        <v>67</v>
      </c>
      <c r="J80" s="90" t="s">
        <v>67</v>
      </c>
      <c r="K80" s="90" t="s">
        <v>68</v>
      </c>
      <c r="L80" s="90" t="s">
        <v>69</v>
      </c>
    </row>
    <row r="81" spans="1:12" x14ac:dyDescent="0.3">
      <c r="A81">
        <v>3040</v>
      </c>
      <c r="B81" s="83">
        <v>44019</v>
      </c>
      <c r="C81">
        <v>1.6012098184818189</v>
      </c>
      <c r="D81">
        <v>0</v>
      </c>
      <c r="E81" s="90" t="s">
        <v>73</v>
      </c>
      <c r="F81">
        <v>4</v>
      </c>
      <c r="G81">
        <v>1</v>
      </c>
      <c r="H81" s="83">
        <v>44267.474075231483</v>
      </c>
      <c r="I81" s="90" t="s">
        <v>67</v>
      </c>
      <c r="J81" s="90" t="s">
        <v>67</v>
      </c>
      <c r="K81" s="90" t="s">
        <v>68</v>
      </c>
      <c r="L81" s="90" t="s">
        <v>69</v>
      </c>
    </row>
    <row r="82" spans="1:12" x14ac:dyDescent="0.3">
      <c r="A82">
        <v>3041</v>
      </c>
      <c r="B82" s="83">
        <v>44018.979166666664</v>
      </c>
      <c r="C82">
        <v>1.5742303163944107</v>
      </c>
      <c r="D82">
        <v>0</v>
      </c>
      <c r="E82" s="90" t="s">
        <v>73</v>
      </c>
      <c r="F82">
        <v>4</v>
      </c>
      <c r="G82">
        <v>1</v>
      </c>
      <c r="H82" s="83">
        <v>44267.474075231483</v>
      </c>
      <c r="I82" s="90" t="s">
        <v>67</v>
      </c>
      <c r="J82" s="90" t="s">
        <v>67</v>
      </c>
      <c r="K82" s="90" t="s">
        <v>68</v>
      </c>
      <c r="L82" s="90" t="s">
        <v>69</v>
      </c>
    </row>
    <row r="83" spans="1:12" x14ac:dyDescent="0.3">
      <c r="A83">
        <v>3042</v>
      </c>
      <c r="B83" s="83">
        <v>44018.9375</v>
      </c>
      <c r="C83">
        <v>1.7760272410830391</v>
      </c>
      <c r="D83">
        <v>0</v>
      </c>
      <c r="E83" s="90" t="s">
        <v>73</v>
      </c>
      <c r="F83">
        <v>4</v>
      </c>
      <c r="G83">
        <v>1</v>
      </c>
      <c r="H83" s="83">
        <v>44267.474075231483</v>
      </c>
      <c r="I83" s="90" t="s">
        <v>67</v>
      </c>
      <c r="J83" s="90" t="s">
        <v>67</v>
      </c>
      <c r="K83" s="90" t="s">
        <v>68</v>
      </c>
      <c r="L83" s="90" t="s">
        <v>69</v>
      </c>
    </row>
    <row r="84" spans="1:12" x14ac:dyDescent="0.3">
      <c r="A84">
        <v>3043</v>
      </c>
      <c r="B84" s="83">
        <v>44018.520833333336</v>
      </c>
      <c r="C84">
        <v>2.0425557667726673</v>
      </c>
      <c r="D84">
        <v>3.6136424217558951</v>
      </c>
      <c r="E84" s="90" t="s">
        <v>73</v>
      </c>
      <c r="F84">
        <v>4</v>
      </c>
      <c r="G84">
        <v>1</v>
      </c>
      <c r="H84" s="83">
        <v>44267.474075231483</v>
      </c>
      <c r="I84" s="90" t="s">
        <v>67</v>
      </c>
      <c r="J84" s="90" t="s">
        <v>67</v>
      </c>
      <c r="K84" s="90" t="s">
        <v>68</v>
      </c>
      <c r="L84" s="90" t="s">
        <v>69</v>
      </c>
    </row>
    <row r="85" spans="1:12" x14ac:dyDescent="0.3">
      <c r="A85">
        <v>3044</v>
      </c>
      <c r="B85" s="83">
        <v>44020.229166666664</v>
      </c>
      <c r="C85">
        <v>2.0844186182233924</v>
      </c>
      <c r="D85">
        <v>0.11224449631871945</v>
      </c>
      <c r="E85" s="90" t="s">
        <v>73</v>
      </c>
      <c r="F85">
        <v>4</v>
      </c>
      <c r="G85">
        <v>1</v>
      </c>
      <c r="H85" s="83">
        <v>44267.474075231483</v>
      </c>
      <c r="I85" s="90" t="s">
        <v>67</v>
      </c>
      <c r="J85" s="90" t="s">
        <v>67</v>
      </c>
      <c r="K85" s="90" t="s">
        <v>68</v>
      </c>
      <c r="L85" s="90" t="s">
        <v>69</v>
      </c>
    </row>
    <row r="86" spans="1:12" x14ac:dyDescent="0.3">
      <c r="A86">
        <v>3045</v>
      </c>
      <c r="B86" s="83">
        <v>44020.270833333336</v>
      </c>
      <c r="C86">
        <v>2.6066644466706519</v>
      </c>
      <c r="D86">
        <v>0.41460676551524578</v>
      </c>
      <c r="E86" s="90" t="s">
        <v>73</v>
      </c>
      <c r="F86">
        <v>4</v>
      </c>
      <c r="G86">
        <v>1</v>
      </c>
      <c r="H86" s="83">
        <v>44267.474075231483</v>
      </c>
      <c r="I86" s="90" t="s">
        <v>67</v>
      </c>
      <c r="J86" s="90" t="s">
        <v>67</v>
      </c>
      <c r="K86" s="90" t="s">
        <v>68</v>
      </c>
      <c r="L86" s="90" t="s">
        <v>69</v>
      </c>
    </row>
    <row r="87" spans="1:12" x14ac:dyDescent="0.3">
      <c r="A87">
        <v>3046</v>
      </c>
      <c r="B87" s="83">
        <v>44021.5</v>
      </c>
      <c r="C87">
        <v>2.354205636242356</v>
      </c>
      <c r="D87">
        <v>2.0619831590398747</v>
      </c>
      <c r="E87" s="90" t="s">
        <v>73</v>
      </c>
      <c r="F87">
        <v>4</v>
      </c>
      <c r="G87">
        <v>1</v>
      </c>
      <c r="H87" s="83">
        <v>44267.474075231483</v>
      </c>
      <c r="I87" s="90" t="s">
        <v>67</v>
      </c>
      <c r="J87" s="90" t="s">
        <v>67</v>
      </c>
      <c r="K87" s="90" t="s">
        <v>68</v>
      </c>
      <c r="L87" s="90" t="s">
        <v>69</v>
      </c>
    </row>
    <row r="88" spans="1:12" x14ac:dyDescent="0.3">
      <c r="A88">
        <v>3047</v>
      </c>
      <c r="B88" s="83">
        <v>44021.479166666664</v>
      </c>
      <c r="C88">
        <v>2.4584061295894934</v>
      </c>
      <c r="D88">
        <v>1.8924672152416298</v>
      </c>
      <c r="E88" s="90" t="s">
        <v>73</v>
      </c>
      <c r="F88">
        <v>4</v>
      </c>
      <c r="G88">
        <v>1</v>
      </c>
      <c r="H88" s="83">
        <v>44267.474075231483</v>
      </c>
      <c r="I88" s="90" t="s">
        <v>67</v>
      </c>
      <c r="J88" s="90" t="s">
        <v>67</v>
      </c>
      <c r="K88" s="90" t="s">
        <v>68</v>
      </c>
      <c r="L88" s="90" t="s">
        <v>69</v>
      </c>
    </row>
    <row r="89" spans="1:12" x14ac:dyDescent="0.3">
      <c r="A89">
        <v>3048</v>
      </c>
      <c r="B89" s="83">
        <v>44021.458333333336</v>
      </c>
      <c r="C89">
        <v>2.4873673382205514</v>
      </c>
      <c r="D89">
        <v>1.9316337601029594</v>
      </c>
      <c r="E89" s="90" t="s">
        <v>73</v>
      </c>
      <c r="F89">
        <v>4</v>
      </c>
      <c r="G89">
        <v>1</v>
      </c>
      <c r="H89" s="83">
        <v>44267.474075231483</v>
      </c>
      <c r="I89" s="90" t="s">
        <v>67</v>
      </c>
      <c r="J89" s="90" t="s">
        <v>67</v>
      </c>
      <c r="K89" s="90" t="s">
        <v>68</v>
      </c>
      <c r="L89" s="90" t="s">
        <v>69</v>
      </c>
    </row>
    <row r="90" spans="1:12" x14ac:dyDescent="0.3">
      <c r="A90">
        <v>3049</v>
      </c>
      <c r="B90" s="83">
        <v>44021.4375</v>
      </c>
      <c r="C90">
        <v>2.531979445350383</v>
      </c>
      <c r="D90">
        <v>1.4511804321946196</v>
      </c>
      <c r="E90" s="90" t="s">
        <v>73</v>
      </c>
      <c r="F90">
        <v>4</v>
      </c>
      <c r="G90">
        <v>1</v>
      </c>
      <c r="H90" s="83">
        <v>44267.474075231483</v>
      </c>
      <c r="I90" s="90" t="s">
        <v>67</v>
      </c>
      <c r="J90" s="90" t="s">
        <v>67</v>
      </c>
      <c r="K90" s="90" t="s">
        <v>68</v>
      </c>
      <c r="L90" s="90" t="s">
        <v>69</v>
      </c>
    </row>
    <row r="91" spans="1:12" x14ac:dyDescent="0.3">
      <c r="A91">
        <v>3050</v>
      </c>
      <c r="B91" s="83">
        <v>44021.416666666664</v>
      </c>
      <c r="C91">
        <v>2.5587288033376248</v>
      </c>
      <c r="D91">
        <v>1.6849401755319682</v>
      </c>
      <c r="E91" s="90" t="s">
        <v>73</v>
      </c>
      <c r="F91">
        <v>4</v>
      </c>
      <c r="G91">
        <v>1</v>
      </c>
      <c r="H91" s="83">
        <v>44267.474075231483</v>
      </c>
      <c r="I91" s="90" t="s">
        <v>67</v>
      </c>
      <c r="J91" s="90" t="s">
        <v>67</v>
      </c>
      <c r="K91" s="90" t="s">
        <v>68</v>
      </c>
      <c r="L91" s="90" t="s">
        <v>69</v>
      </c>
    </row>
    <row r="92" spans="1:12" x14ac:dyDescent="0.3">
      <c r="A92">
        <v>3051</v>
      </c>
      <c r="B92" s="83">
        <v>44021.395833333336</v>
      </c>
      <c r="C92">
        <v>2.6089251849705963</v>
      </c>
      <c r="D92">
        <v>1.3628617684867605</v>
      </c>
      <c r="E92" s="90" t="s">
        <v>73</v>
      </c>
      <c r="F92">
        <v>4</v>
      </c>
      <c r="G92">
        <v>1</v>
      </c>
      <c r="H92" s="83">
        <v>44267.474075231483</v>
      </c>
      <c r="I92" s="90" t="s">
        <v>67</v>
      </c>
      <c r="J92" s="90" t="s">
        <v>67</v>
      </c>
      <c r="K92" s="90" t="s">
        <v>68</v>
      </c>
      <c r="L92" s="90" t="s">
        <v>69</v>
      </c>
    </row>
    <row r="93" spans="1:12" x14ac:dyDescent="0.3">
      <c r="A93">
        <v>3052</v>
      </c>
      <c r="B93" s="83">
        <v>44021.375</v>
      </c>
      <c r="C93">
        <v>2.6549739539090016</v>
      </c>
      <c r="D93">
        <v>1.3407848227323167</v>
      </c>
      <c r="E93" s="90" t="s">
        <v>73</v>
      </c>
      <c r="F93">
        <v>4</v>
      </c>
      <c r="G93">
        <v>1</v>
      </c>
      <c r="H93" s="83">
        <v>44267.474075231483</v>
      </c>
      <c r="I93" s="90" t="s">
        <v>67</v>
      </c>
      <c r="J93" s="90" t="s">
        <v>67</v>
      </c>
      <c r="K93" s="90" t="s">
        <v>68</v>
      </c>
      <c r="L93" s="90" t="s">
        <v>69</v>
      </c>
    </row>
    <row r="94" spans="1:12" x14ac:dyDescent="0.3">
      <c r="A94">
        <v>3053</v>
      </c>
      <c r="B94" s="83">
        <v>44021.354166666664</v>
      </c>
      <c r="C94">
        <v>2.719681080534571</v>
      </c>
      <c r="D94">
        <v>1.3812572911134251</v>
      </c>
      <c r="E94" s="90" t="s">
        <v>73</v>
      </c>
      <c r="F94">
        <v>4</v>
      </c>
      <c r="G94">
        <v>1</v>
      </c>
      <c r="H94" s="83">
        <v>44267.474075231483</v>
      </c>
      <c r="I94" s="90" t="s">
        <v>67</v>
      </c>
      <c r="J94" s="90" t="s">
        <v>67</v>
      </c>
      <c r="K94" s="90" t="s">
        <v>68</v>
      </c>
      <c r="L94" s="90" t="s">
        <v>69</v>
      </c>
    </row>
    <row r="95" spans="1:12" x14ac:dyDescent="0.3">
      <c r="A95">
        <v>3054</v>
      </c>
      <c r="B95" s="83">
        <v>44021.333333333336</v>
      </c>
      <c r="C95">
        <v>2.7520200076699743</v>
      </c>
      <c r="D95">
        <v>1.1249997979709208</v>
      </c>
      <c r="E95" s="90" t="s">
        <v>73</v>
      </c>
      <c r="F95">
        <v>4</v>
      </c>
      <c r="G95">
        <v>1</v>
      </c>
      <c r="H95" s="83">
        <v>44267.474075231483</v>
      </c>
      <c r="I95" s="90" t="s">
        <v>67</v>
      </c>
      <c r="J95" s="90" t="s">
        <v>67</v>
      </c>
      <c r="K95" s="90" t="s">
        <v>68</v>
      </c>
      <c r="L95" s="90" t="s">
        <v>69</v>
      </c>
    </row>
    <row r="96" spans="1:12" x14ac:dyDescent="0.3">
      <c r="A96">
        <v>3055</v>
      </c>
      <c r="B96" s="83">
        <v>44021.3125</v>
      </c>
      <c r="C96">
        <v>2.6827950572442196</v>
      </c>
      <c r="D96">
        <v>0.89178476954641872</v>
      </c>
      <c r="E96" s="90" t="s">
        <v>73</v>
      </c>
      <c r="F96">
        <v>4</v>
      </c>
      <c r="G96">
        <v>1</v>
      </c>
      <c r="H96" s="83">
        <v>44267.474075231483</v>
      </c>
      <c r="I96" s="90" t="s">
        <v>67</v>
      </c>
      <c r="J96" s="90" t="s">
        <v>67</v>
      </c>
      <c r="K96" s="90" t="s">
        <v>68</v>
      </c>
      <c r="L96" s="90" t="s">
        <v>69</v>
      </c>
    </row>
    <row r="97" spans="1:12" x14ac:dyDescent="0.3">
      <c r="A97">
        <v>3056</v>
      </c>
      <c r="B97" s="83">
        <v>44021.291666666664</v>
      </c>
      <c r="C97">
        <v>2.6949434772404972</v>
      </c>
      <c r="D97">
        <v>0.80588031722197695</v>
      </c>
      <c r="E97" s="90" t="s">
        <v>73</v>
      </c>
      <c r="F97">
        <v>4</v>
      </c>
      <c r="G97">
        <v>1</v>
      </c>
      <c r="H97" s="83">
        <v>44267.474075231483</v>
      </c>
      <c r="I97" s="90" t="s">
        <v>67</v>
      </c>
      <c r="J97" s="90" t="s">
        <v>67</v>
      </c>
      <c r="K97" s="90" t="s">
        <v>68</v>
      </c>
      <c r="L97" s="90" t="s">
        <v>69</v>
      </c>
    </row>
    <row r="98" spans="1:12" x14ac:dyDescent="0.3">
      <c r="A98">
        <v>3057</v>
      </c>
      <c r="B98" s="83">
        <v>44021.270833333336</v>
      </c>
      <c r="C98">
        <v>2.5928895637107505</v>
      </c>
      <c r="D98">
        <v>0.33820281544730696</v>
      </c>
      <c r="E98" s="90" t="s">
        <v>73</v>
      </c>
      <c r="F98">
        <v>4</v>
      </c>
      <c r="G98">
        <v>1</v>
      </c>
      <c r="H98" s="83">
        <v>44267.474075231483</v>
      </c>
      <c r="I98" s="90" t="s">
        <v>67</v>
      </c>
      <c r="J98" s="90" t="s">
        <v>67</v>
      </c>
      <c r="K98" s="90" t="s">
        <v>68</v>
      </c>
      <c r="L98" s="90" t="s">
        <v>69</v>
      </c>
    </row>
    <row r="99" spans="1:12" x14ac:dyDescent="0.3">
      <c r="A99">
        <v>3058</v>
      </c>
      <c r="B99" s="83">
        <v>44021.25</v>
      </c>
      <c r="C99">
        <v>2.4923531246190018</v>
      </c>
      <c r="D99">
        <v>0.31908872796334414</v>
      </c>
      <c r="E99" s="90" t="s">
        <v>73</v>
      </c>
      <c r="F99">
        <v>4</v>
      </c>
      <c r="G99">
        <v>1</v>
      </c>
      <c r="H99" s="83">
        <v>44267.474075231483</v>
      </c>
      <c r="I99" s="90" t="s">
        <v>67</v>
      </c>
      <c r="J99" s="90" t="s">
        <v>67</v>
      </c>
      <c r="K99" s="90" t="s">
        <v>68</v>
      </c>
      <c r="L99" s="90" t="s">
        <v>69</v>
      </c>
    </row>
    <row r="100" spans="1:12" x14ac:dyDescent="0.3">
      <c r="A100">
        <v>3059</v>
      </c>
      <c r="B100" s="83">
        <v>44021.229166666664</v>
      </c>
      <c r="C100">
        <v>2.0869491973505121</v>
      </c>
      <c r="D100">
        <v>0.11280006892153219</v>
      </c>
      <c r="E100" s="90" t="s">
        <v>73</v>
      </c>
      <c r="F100">
        <v>4</v>
      </c>
      <c r="G100">
        <v>1</v>
      </c>
      <c r="H100" s="83">
        <v>44267.474075231483</v>
      </c>
      <c r="I100" s="90" t="s">
        <v>67</v>
      </c>
      <c r="J100" s="90" t="s">
        <v>67</v>
      </c>
      <c r="K100" s="90" t="s">
        <v>68</v>
      </c>
      <c r="L100" s="90" t="s">
        <v>69</v>
      </c>
    </row>
    <row r="101" spans="1:12" x14ac:dyDescent="0.3">
      <c r="A101">
        <v>3060</v>
      </c>
      <c r="B101" s="83">
        <v>44021.208333333336</v>
      </c>
      <c r="C101">
        <v>1.8358452177036093</v>
      </c>
      <c r="D101">
        <v>7.4164840802737525E-2</v>
      </c>
      <c r="E101" s="90" t="s">
        <v>73</v>
      </c>
      <c r="F101">
        <v>4</v>
      </c>
      <c r="G101">
        <v>1</v>
      </c>
      <c r="H101" s="83">
        <v>44267.474075231483</v>
      </c>
      <c r="I101" s="90" t="s">
        <v>67</v>
      </c>
      <c r="J101" s="90" t="s">
        <v>67</v>
      </c>
      <c r="K101" s="90" t="s">
        <v>68</v>
      </c>
      <c r="L101" s="90" t="s">
        <v>69</v>
      </c>
    </row>
    <row r="102" spans="1:12" x14ac:dyDescent="0.3">
      <c r="A102">
        <v>3061</v>
      </c>
      <c r="B102" s="83">
        <v>44021.1875</v>
      </c>
      <c r="C102">
        <v>1.5056508992783675</v>
      </c>
      <c r="D102">
        <v>1.3062506798094821E-2</v>
      </c>
      <c r="E102" s="90" t="s">
        <v>73</v>
      </c>
      <c r="F102">
        <v>4</v>
      </c>
      <c r="G102">
        <v>1</v>
      </c>
      <c r="H102" s="83">
        <v>44267.474075231483</v>
      </c>
      <c r="I102" s="90" t="s">
        <v>67</v>
      </c>
      <c r="J102" s="90" t="s">
        <v>67</v>
      </c>
      <c r="K102" s="90" t="s">
        <v>68</v>
      </c>
      <c r="L102" s="90" t="s">
        <v>69</v>
      </c>
    </row>
    <row r="103" spans="1:12" x14ac:dyDescent="0.3">
      <c r="A103">
        <v>3062</v>
      </c>
      <c r="B103" s="83">
        <v>44021.166666666664</v>
      </c>
      <c r="C103">
        <v>1.4018410730162676</v>
      </c>
      <c r="D103">
        <v>1.3062506798094821E-2</v>
      </c>
      <c r="E103" s="90" t="s">
        <v>73</v>
      </c>
      <c r="F103">
        <v>4</v>
      </c>
      <c r="G103">
        <v>1</v>
      </c>
      <c r="H103" s="83">
        <v>44267.474075231483</v>
      </c>
      <c r="I103" s="90" t="s">
        <v>67</v>
      </c>
      <c r="J103" s="90" t="s">
        <v>67</v>
      </c>
      <c r="K103" s="90" t="s">
        <v>68</v>
      </c>
      <c r="L103" s="90" t="s">
        <v>69</v>
      </c>
    </row>
    <row r="104" spans="1:12" x14ac:dyDescent="0.3">
      <c r="A104">
        <v>3063</v>
      </c>
      <c r="B104" s="83">
        <v>44021.520833333336</v>
      </c>
      <c r="C104">
        <v>2.2998200701982903</v>
      </c>
      <c r="D104">
        <v>1.9248175155961191</v>
      </c>
      <c r="E104" s="90" t="s">
        <v>73</v>
      </c>
      <c r="F104">
        <v>4</v>
      </c>
      <c r="G104">
        <v>1</v>
      </c>
      <c r="H104" s="83">
        <v>44267.474075231483</v>
      </c>
      <c r="I104" s="90" t="s">
        <v>67</v>
      </c>
      <c r="J104" s="90" t="s">
        <v>67</v>
      </c>
      <c r="K104" s="90" t="s">
        <v>68</v>
      </c>
      <c r="L104" s="90" t="s">
        <v>69</v>
      </c>
    </row>
    <row r="105" spans="1:12" x14ac:dyDescent="0.3">
      <c r="A105">
        <v>3064</v>
      </c>
      <c r="B105" s="83">
        <v>44021.145833333336</v>
      </c>
      <c r="C105">
        <v>1.3488212820445658</v>
      </c>
      <c r="D105">
        <v>0</v>
      </c>
      <c r="E105" s="90" t="s">
        <v>73</v>
      </c>
      <c r="F105">
        <v>4</v>
      </c>
      <c r="G105">
        <v>1</v>
      </c>
      <c r="H105" s="83">
        <v>44267.474075231483</v>
      </c>
      <c r="I105" s="90" t="s">
        <v>67</v>
      </c>
      <c r="J105" s="90" t="s">
        <v>67</v>
      </c>
      <c r="K105" s="90" t="s">
        <v>68</v>
      </c>
      <c r="L105" s="90" t="s">
        <v>69</v>
      </c>
    </row>
    <row r="106" spans="1:12" x14ac:dyDescent="0.3">
      <c r="A106">
        <v>3065</v>
      </c>
      <c r="B106" s="83">
        <v>44021.541666666664</v>
      </c>
      <c r="C106">
        <v>2.3232372371378256</v>
      </c>
      <c r="D106">
        <v>1.8327218917773997</v>
      </c>
      <c r="E106" s="90" t="s">
        <v>73</v>
      </c>
      <c r="F106">
        <v>4</v>
      </c>
      <c r="G106">
        <v>1</v>
      </c>
      <c r="H106" s="83">
        <v>44267.474075231483</v>
      </c>
      <c r="I106" s="90" t="s">
        <v>67</v>
      </c>
      <c r="J106" s="90" t="s">
        <v>67</v>
      </c>
      <c r="K106" s="90" t="s">
        <v>68</v>
      </c>
      <c r="L106" s="90" t="s">
        <v>69</v>
      </c>
    </row>
    <row r="107" spans="1:12" x14ac:dyDescent="0.3">
      <c r="A107">
        <v>3066</v>
      </c>
      <c r="B107" s="83">
        <v>44021.583333333336</v>
      </c>
      <c r="C107">
        <v>2.4006317233798327</v>
      </c>
      <c r="D107">
        <v>1.6348165498911755</v>
      </c>
      <c r="E107" s="90" t="s">
        <v>73</v>
      </c>
      <c r="F107">
        <v>4</v>
      </c>
      <c r="G107">
        <v>1</v>
      </c>
      <c r="H107" s="83">
        <v>44267.474075231483</v>
      </c>
      <c r="I107" s="90" t="s">
        <v>67</v>
      </c>
      <c r="J107" s="90" t="s">
        <v>67</v>
      </c>
      <c r="K107" s="90" t="s">
        <v>68</v>
      </c>
      <c r="L107" s="90" t="s">
        <v>69</v>
      </c>
    </row>
    <row r="108" spans="1:12" x14ac:dyDescent="0.3">
      <c r="A108">
        <v>3067</v>
      </c>
      <c r="B108" s="83">
        <v>44021.9375</v>
      </c>
      <c r="C108">
        <v>1.7744890773971957</v>
      </c>
      <c r="D108">
        <v>0</v>
      </c>
      <c r="E108" s="90" t="s">
        <v>73</v>
      </c>
      <c r="F108">
        <v>4</v>
      </c>
      <c r="G108">
        <v>1</v>
      </c>
      <c r="H108" s="83">
        <v>44267.474075231483</v>
      </c>
      <c r="I108" s="90" t="s">
        <v>67</v>
      </c>
      <c r="J108" s="90" t="s">
        <v>67</v>
      </c>
      <c r="K108" s="90" t="s">
        <v>68</v>
      </c>
      <c r="L108" s="90" t="s">
        <v>69</v>
      </c>
    </row>
    <row r="109" spans="1:12" x14ac:dyDescent="0.3">
      <c r="A109">
        <v>3068</v>
      </c>
      <c r="B109" s="83">
        <v>44021.916666666664</v>
      </c>
      <c r="C109">
        <v>1.989761570677878</v>
      </c>
      <c r="D109">
        <v>0</v>
      </c>
      <c r="E109" s="90" t="s">
        <v>73</v>
      </c>
      <c r="F109">
        <v>4</v>
      </c>
      <c r="G109">
        <v>1</v>
      </c>
      <c r="H109" s="83">
        <v>44267.474075231483</v>
      </c>
      <c r="I109" s="90" t="s">
        <v>67</v>
      </c>
      <c r="J109" s="90" t="s">
        <v>67</v>
      </c>
      <c r="K109" s="90" t="s">
        <v>68</v>
      </c>
      <c r="L109" s="90" t="s">
        <v>69</v>
      </c>
    </row>
    <row r="110" spans="1:12" x14ac:dyDescent="0.3">
      <c r="A110">
        <v>3069</v>
      </c>
      <c r="B110" s="83">
        <v>44021.895833333336</v>
      </c>
      <c r="C110">
        <v>2.227559298103972</v>
      </c>
      <c r="D110">
        <v>0</v>
      </c>
      <c r="E110" s="90" t="s">
        <v>73</v>
      </c>
      <c r="F110">
        <v>4</v>
      </c>
      <c r="G110">
        <v>1</v>
      </c>
      <c r="H110" s="83">
        <v>44267.474075231483</v>
      </c>
      <c r="I110" s="90" t="s">
        <v>67</v>
      </c>
      <c r="J110" s="90" t="s">
        <v>67</v>
      </c>
      <c r="K110" s="90" t="s">
        <v>68</v>
      </c>
      <c r="L110" s="90" t="s">
        <v>69</v>
      </c>
    </row>
    <row r="111" spans="1:12" x14ac:dyDescent="0.3">
      <c r="A111">
        <v>3070</v>
      </c>
      <c r="B111" s="83">
        <v>44021.875</v>
      </c>
      <c r="C111">
        <v>2.4567803732611355</v>
      </c>
      <c r="D111">
        <v>0</v>
      </c>
      <c r="E111" s="90" t="s">
        <v>73</v>
      </c>
      <c r="F111">
        <v>4</v>
      </c>
      <c r="G111">
        <v>1</v>
      </c>
      <c r="H111" s="83">
        <v>44267.474075231483</v>
      </c>
      <c r="I111" s="90" t="s">
        <v>67</v>
      </c>
      <c r="J111" s="90" t="s">
        <v>67</v>
      </c>
      <c r="K111" s="90" t="s">
        <v>68</v>
      </c>
      <c r="L111" s="90" t="s">
        <v>69</v>
      </c>
    </row>
    <row r="112" spans="1:12" x14ac:dyDescent="0.3">
      <c r="A112">
        <v>3071</v>
      </c>
      <c r="B112" s="83">
        <v>44021.854166666664</v>
      </c>
      <c r="C112">
        <v>2.655612339626797</v>
      </c>
      <c r="D112">
        <v>0</v>
      </c>
      <c r="E112" s="90" t="s">
        <v>73</v>
      </c>
      <c r="F112">
        <v>4</v>
      </c>
      <c r="G112">
        <v>1</v>
      </c>
      <c r="H112" s="83">
        <v>44267.474075231483</v>
      </c>
      <c r="I112" s="90" t="s">
        <v>67</v>
      </c>
      <c r="J112" s="90" t="s">
        <v>67</v>
      </c>
      <c r="K112" s="90" t="s">
        <v>68</v>
      </c>
      <c r="L112" s="90" t="s">
        <v>69</v>
      </c>
    </row>
    <row r="113" spans="1:12" x14ac:dyDescent="0.3">
      <c r="A113">
        <v>3072</v>
      </c>
      <c r="B113" s="83">
        <v>44021.833333333336</v>
      </c>
      <c r="C113">
        <v>2.7367967957819124</v>
      </c>
      <c r="D113">
        <v>0</v>
      </c>
      <c r="E113" s="90" t="s">
        <v>73</v>
      </c>
      <c r="F113">
        <v>4</v>
      </c>
      <c r="G113">
        <v>1</v>
      </c>
      <c r="H113" s="83">
        <v>44267.474075231483</v>
      </c>
      <c r="I113" s="90" t="s">
        <v>67</v>
      </c>
      <c r="J113" s="90" t="s">
        <v>67</v>
      </c>
      <c r="K113" s="90" t="s">
        <v>68</v>
      </c>
      <c r="L113" s="90" t="s">
        <v>69</v>
      </c>
    </row>
    <row r="114" spans="1:12" x14ac:dyDescent="0.3">
      <c r="A114">
        <v>3073</v>
      </c>
      <c r="B114" s="83">
        <v>44021.8125</v>
      </c>
      <c r="C114">
        <v>2.821900804720161</v>
      </c>
      <c r="D114">
        <v>8.683533301112413E-2</v>
      </c>
      <c r="E114" s="90" t="s">
        <v>73</v>
      </c>
      <c r="F114">
        <v>4</v>
      </c>
      <c r="G114">
        <v>1</v>
      </c>
      <c r="H114" s="83">
        <v>44267.474075231483</v>
      </c>
      <c r="I114" s="90" t="s">
        <v>67</v>
      </c>
      <c r="J114" s="90" t="s">
        <v>67</v>
      </c>
      <c r="K114" s="90" t="s">
        <v>68</v>
      </c>
      <c r="L114" s="90" t="s">
        <v>69</v>
      </c>
    </row>
    <row r="115" spans="1:12" x14ac:dyDescent="0.3">
      <c r="A115">
        <v>3074</v>
      </c>
      <c r="B115" s="83">
        <v>44021.791666666664</v>
      </c>
      <c r="C115">
        <v>2.8814732108215466</v>
      </c>
      <c r="D115">
        <v>0.10140620010528338</v>
      </c>
      <c r="E115" s="90" t="s">
        <v>73</v>
      </c>
      <c r="F115">
        <v>4</v>
      </c>
      <c r="G115">
        <v>1</v>
      </c>
      <c r="H115" s="83">
        <v>44267.474075231483</v>
      </c>
      <c r="I115" s="90" t="s">
        <v>67</v>
      </c>
      <c r="J115" s="90" t="s">
        <v>67</v>
      </c>
      <c r="K115" s="90" t="s">
        <v>68</v>
      </c>
      <c r="L115" s="90" t="s">
        <v>69</v>
      </c>
    </row>
    <row r="116" spans="1:12" x14ac:dyDescent="0.3">
      <c r="A116">
        <v>3075</v>
      </c>
      <c r="B116" s="83">
        <v>44021.770833333336</v>
      </c>
      <c r="C116">
        <v>2.9521869721939376</v>
      </c>
      <c r="D116">
        <v>0.40445989615648026</v>
      </c>
      <c r="E116" s="90" t="s">
        <v>73</v>
      </c>
      <c r="F116">
        <v>4</v>
      </c>
      <c r="G116">
        <v>1</v>
      </c>
      <c r="H116" s="83">
        <v>44267.474075231483</v>
      </c>
      <c r="I116" s="90" t="s">
        <v>67</v>
      </c>
      <c r="J116" s="90" t="s">
        <v>67</v>
      </c>
      <c r="K116" s="90" t="s">
        <v>68</v>
      </c>
      <c r="L116" s="90" t="s">
        <v>69</v>
      </c>
    </row>
    <row r="117" spans="1:12" x14ac:dyDescent="0.3">
      <c r="A117">
        <v>3076</v>
      </c>
      <c r="B117" s="83">
        <v>44021.75</v>
      </c>
      <c r="C117">
        <v>2.9962284303253526</v>
      </c>
      <c r="D117">
        <v>0.47723982787182428</v>
      </c>
      <c r="E117" s="90" t="s">
        <v>73</v>
      </c>
      <c r="F117">
        <v>4</v>
      </c>
      <c r="G117">
        <v>1</v>
      </c>
      <c r="H117" s="83">
        <v>44267.474075231483</v>
      </c>
      <c r="I117" s="90" t="s">
        <v>67</v>
      </c>
      <c r="J117" s="90" t="s">
        <v>67</v>
      </c>
      <c r="K117" s="90" t="s">
        <v>68</v>
      </c>
      <c r="L117" s="90" t="s">
        <v>69</v>
      </c>
    </row>
    <row r="118" spans="1:12" x14ac:dyDescent="0.3">
      <c r="A118">
        <v>3077</v>
      </c>
      <c r="B118" s="83">
        <v>44021.729166666664</v>
      </c>
      <c r="C118">
        <v>3.0842245924702936</v>
      </c>
      <c r="D118">
        <v>0.53314286730596483</v>
      </c>
      <c r="E118" s="90" t="s">
        <v>73</v>
      </c>
      <c r="F118">
        <v>4</v>
      </c>
      <c r="G118">
        <v>1</v>
      </c>
      <c r="H118" s="83">
        <v>44267.474075231483</v>
      </c>
      <c r="I118" s="90" t="s">
        <v>67</v>
      </c>
      <c r="J118" s="90" t="s">
        <v>67</v>
      </c>
      <c r="K118" s="90" t="s">
        <v>68</v>
      </c>
      <c r="L118" s="90" t="s">
        <v>69</v>
      </c>
    </row>
    <row r="119" spans="1:12" x14ac:dyDescent="0.3">
      <c r="A119">
        <v>3078</v>
      </c>
      <c r="B119" s="83">
        <v>44021.708333333336</v>
      </c>
      <c r="C119">
        <v>3.099192346302674</v>
      </c>
      <c r="D119">
        <v>0.90876683166779582</v>
      </c>
      <c r="E119" s="90" t="s">
        <v>73</v>
      </c>
      <c r="F119">
        <v>4</v>
      </c>
      <c r="G119">
        <v>1</v>
      </c>
      <c r="H119" s="83">
        <v>44267.474075231483</v>
      </c>
      <c r="I119" s="90" t="s">
        <v>67</v>
      </c>
      <c r="J119" s="90" t="s">
        <v>67</v>
      </c>
      <c r="K119" s="90" t="s">
        <v>68</v>
      </c>
      <c r="L119" s="90" t="s">
        <v>69</v>
      </c>
    </row>
    <row r="120" spans="1:12" x14ac:dyDescent="0.3">
      <c r="A120">
        <v>3079</v>
      </c>
      <c r="B120" s="83">
        <v>44021.6875</v>
      </c>
      <c r="C120">
        <v>3.0962349816999475</v>
      </c>
      <c r="D120">
        <v>0.58436843960309803</v>
      </c>
      <c r="E120" s="90" t="s">
        <v>73</v>
      </c>
      <c r="F120">
        <v>4</v>
      </c>
      <c r="G120">
        <v>1</v>
      </c>
      <c r="H120" s="83">
        <v>44267.474075231483</v>
      </c>
      <c r="I120" s="90" t="s">
        <v>67</v>
      </c>
      <c r="J120" s="90" t="s">
        <v>67</v>
      </c>
      <c r="K120" s="90" t="s">
        <v>68</v>
      </c>
      <c r="L120" s="90" t="s">
        <v>69</v>
      </c>
    </row>
    <row r="121" spans="1:12" x14ac:dyDescent="0.3">
      <c r="A121">
        <v>3080</v>
      </c>
      <c r="B121" s="83">
        <v>44021.666666666664</v>
      </c>
      <c r="C121">
        <v>2.9540568013377064</v>
      </c>
      <c r="D121">
        <v>0.52947393145713351</v>
      </c>
      <c r="E121" s="90" t="s">
        <v>73</v>
      </c>
      <c r="F121">
        <v>4</v>
      </c>
      <c r="G121">
        <v>1</v>
      </c>
      <c r="H121" s="83">
        <v>44267.474075231483</v>
      </c>
      <c r="I121" s="90" t="s">
        <v>67</v>
      </c>
      <c r="J121" s="90" t="s">
        <v>67</v>
      </c>
      <c r="K121" s="90" t="s">
        <v>68</v>
      </c>
      <c r="L121" s="90" t="s">
        <v>69</v>
      </c>
    </row>
    <row r="122" spans="1:12" x14ac:dyDescent="0.3">
      <c r="A122">
        <v>3081</v>
      </c>
      <c r="B122" s="83">
        <v>44021.645833333336</v>
      </c>
      <c r="C122">
        <v>2.9288241269984874</v>
      </c>
      <c r="D122">
        <v>1.0942159334614012</v>
      </c>
      <c r="E122" s="90" t="s">
        <v>73</v>
      </c>
      <c r="F122">
        <v>4</v>
      </c>
      <c r="G122">
        <v>1</v>
      </c>
      <c r="H122" s="83">
        <v>44267.474075231483</v>
      </c>
      <c r="I122" s="90" t="s">
        <v>67</v>
      </c>
      <c r="J122" s="90" t="s">
        <v>67</v>
      </c>
      <c r="K122" s="90" t="s">
        <v>68</v>
      </c>
      <c r="L122" s="90" t="s">
        <v>69</v>
      </c>
    </row>
    <row r="123" spans="1:12" x14ac:dyDescent="0.3">
      <c r="A123">
        <v>3082</v>
      </c>
      <c r="B123" s="83">
        <v>44021.625</v>
      </c>
      <c r="C123">
        <v>2.7311662526035678</v>
      </c>
      <c r="D123">
        <v>1.2340359097636662</v>
      </c>
      <c r="E123" s="90" t="s">
        <v>73</v>
      </c>
      <c r="F123">
        <v>4</v>
      </c>
      <c r="G123">
        <v>1</v>
      </c>
      <c r="H123" s="83">
        <v>44267.474075231483</v>
      </c>
      <c r="I123" s="90" t="s">
        <v>67</v>
      </c>
      <c r="J123" s="90" t="s">
        <v>67</v>
      </c>
      <c r="K123" s="90" t="s">
        <v>68</v>
      </c>
      <c r="L123" s="90" t="s">
        <v>69</v>
      </c>
    </row>
    <row r="124" spans="1:12" x14ac:dyDescent="0.3">
      <c r="A124">
        <v>3083</v>
      </c>
      <c r="B124" s="83">
        <v>44021.604166666664</v>
      </c>
      <c r="C124">
        <v>2.534176787072528</v>
      </c>
      <c r="D124">
        <v>1.6463057014464515</v>
      </c>
      <c r="E124" s="90" t="s">
        <v>73</v>
      </c>
      <c r="F124">
        <v>4</v>
      </c>
      <c r="G124">
        <v>1</v>
      </c>
      <c r="H124" s="83">
        <v>44267.474075231483</v>
      </c>
      <c r="I124" s="90" t="s">
        <v>67</v>
      </c>
      <c r="J124" s="90" t="s">
        <v>67</v>
      </c>
      <c r="K124" s="90" t="s">
        <v>68</v>
      </c>
      <c r="L124" s="90" t="s">
        <v>69</v>
      </c>
    </row>
    <row r="125" spans="1:12" x14ac:dyDescent="0.3">
      <c r="A125">
        <v>3084</v>
      </c>
      <c r="B125" s="83">
        <v>44021.5625</v>
      </c>
      <c r="C125">
        <v>2.3173596686595057</v>
      </c>
      <c r="D125">
        <v>1.7799208213828943</v>
      </c>
      <c r="E125" s="90" t="s">
        <v>73</v>
      </c>
      <c r="F125">
        <v>4</v>
      </c>
      <c r="G125">
        <v>1</v>
      </c>
      <c r="H125" s="83">
        <v>44267.474075231483</v>
      </c>
      <c r="I125" s="90" t="s">
        <v>67</v>
      </c>
      <c r="J125" s="90" t="s">
        <v>67</v>
      </c>
      <c r="K125" s="90" t="s">
        <v>68</v>
      </c>
      <c r="L125" s="90" t="s">
        <v>69</v>
      </c>
    </row>
    <row r="126" spans="1:12" x14ac:dyDescent="0.3">
      <c r="A126">
        <v>3085</v>
      </c>
      <c r="B126" s="83">
        <v>44020.25</v>
      </c>
      <c r="C126">
        <v>2.5048248532104105</v>
      </c>
      <c r="D126">
        <v>0.39375880701301891</v>
      </c>
      <c r="E126" s="90" t="s">
        <v>73</v>
      </c>
      <c r="F126">
        <v>4</v>
      </c>
      <c r="G126">
        <v>1</v>
      </c>
      <c r="H126" s="83">
        <v>44267.474075231483</v>
      </c>
      <c r="I126" s="90" t="s">
        <v>67</v>
      </c>
      <c r="J126" s="90" t="s">
        <v>67</v>
      </c>
      <c r="K126" s="90" t="s">
        <v>68</v>
      </c>
      <c r="L126" s="90" t="s">
        <v>69</v>
      </c>
    </row>
    <row r="127" spans="1:12" x14ac:dyDescent="0.3">
      <c r="A127">
        <v>3086</v>
      </c>
      <c r="B127" s="83">
        <v>44021.125</v>
      </c>
      <c r="C127">
        <v>1.3676840792424896</v>
      </c>
      <c r="D127">
        <v>0</v>
      </c>
      <c r="E127" s="90" t="s">
        <v>73</v>
      </c>
      <c r="F127">
        <v>4</v>
      </c>
      <c r="G127">
        <v>1</v>
      </c>
      <c r="H127" s="83">
        <v>44267.474075231483</v>
      </c>
      <c r="I127" s="90" t="s">
        <v>67</v>
      </c>
      <c r="J127" s="90" t="s">
        <v>67</v>
      </c>
      <c r="K127" s="90" t="s">
        <v>68</v>
      </c>
      <c r="L127" s="90" t="s">
        <v>69</v>
      </c>
    </row>
    <row r="128" spans="1:12" x14ac:dyDescent="0.3">
      <c r="A128">
        <v>3087</v>
      </c>
      <c r="B128" s="83">
        <v>44021.083333333336</v>
      </c>
      <c r="C128">
        <v>1.3974467551780114</v>
      </c>
      <c r="D128">
        <v>0</v>
      </c>
      <c r="E128" s="90" t="s">
        <v>73</v>
      </c>
      <c r="F128">
        <v>4</v>
      </c>
      <c r="G128">
        <v>1</v>
      </c>
      <c r="H128" s="83">
        <v>44267.474075231483</v>
      </c>
      <c r="I128" s="90" t="s">
        <v>67</v>
      </c>
      <c r="J128" s="90" t="s">
        <v>67</v>
      </c>
      <c r="K128" s="90" t="s">
        <v>68</v>
      </c>
      <c r="L128" s="90" t="s">
        <v>69</v>
      </c>
    </row>
    <row r="129" spans="1:12" x14ac:dyDescent="0.3">
      <c r="A129">
        <v>3088</v>
      </c>
      <c r="B129" s="83">
        <v>44020.625</v>
      </c>
      <c r="C129">
        <v>2.5758079096301914</v>
      </c>
      <c r="D129">
        <v>1.5800556971563302</v>
      </c>
      <c r="E129" s="90" t="s">
        <v>73</v>
      </c>
      <c r="F129">
        <v>4</v>
      </c>
      <c r="G129">
        <v>1</v>
      </c>
      <c r="H129" s="83">
        <v>44267.474075231483</v>
      </c>
      <c r="I129" s="90" t="s">
        <v>67</v>
      </c>
      <c r="J129" s="90" t="s">
        <v>67</v>
      </c>
      <c r="K129" s="90" t="s">
        <v>68</v>
      </c>
      <c r="L129" s="90" t="s">
        <v>69</v>
      </c>
    </row>
    <row r="130" spans="1:12" x14ac:dyDescent="0.3">
      <c r="A130">
        <v>3089</v>
      </c>
      <c r="B130" s="83">
        <v>44020.604166666664</v>
      </c>
      <c r="C130">
        <v>2.2238794015629768</v>
      </c>
      <c r="D130">
        <v>2.2135806371737723</v>
      </c>
      <c r="E130" s="90" t="s">
        <v>73</v>
      </c>
      <c r="F130">
        <v>4</v>
      </c>
      <c r="G130">
        <v>1</v>
      </c>
      <c r="H130" s="83">
        <v>44267.474075231483</v>
      </c>
      <c r="I130" s="90" t="s">
        <v>67</v>
      </c>
      <c r="J130" s="90" t="s">
        <v>67</v>
      </c>
      <c r="K130" s="90" t="s">
        <v>68</v>
      </c>
      <c r="L130" s="90" t="s">
        <v>69</v>
      </c>
    </row>
    <row r="131" spans="1:12" x14ac:dyDescent="0.3">
      <c r="A131">
        <v>3090</v>
      </c>
      <c r="B131" s="83">
        <v>44020.583333333336</v>
      </c>
      <c r="C131">
        <v>2.0978235522390918</v>
      </c>
      <c r="D131">
        <v>2.3340694188845537</v>
      </c>
      <c r="E131" s="90" t="s">
        <v>73</v>
      </c>
      <c r="F131">
        <v>4</v>
      </c>
      <c r="G131">
        <v>1</v>
      </c>
      <c r="H131" s="83">
        <v>44267.474075231483</v>
      </c>
      <c r="I131" s="90" t="s">
        <v>67</v>
      </c>
      <c r="J131" s="90" t="s">
        <v>67</v>
      </c>
      <c r="K131" s="90" t="s">
        <v>68</v>
      </c>
      <c r="L131" s="90" t="s">
        <v>69</v>
      </c>
    </row>
    <row r="132" spans="1:12" x14ac:dyDescent="0.3">
      <c r="A132">
        <v>3091</v>
      </c>
      <c r="B132" s="83">
        <v>44020.5625</v>
      </c>
      <c r="C132">
        <v>2.0702134312143601</v>
      </c>
      <c r="D132">
        <v>2.579206890284647</v>
      </c>
      <c r="E132" s="90" t="s">
        <v>73</v>
      </c>
      <c r="F132">
        <v>4</v>
      </c>
      <c r="G132">
        <v>1</v>
      </c>
      <c r="H132" s="83">
        <v>44267.474075231483</v>
      </c>
      <c r="I132" s="90" t="s">
        <v>67</v>
      </c>
      <c r="J132" s="90" t="s">
        <v>67</v>
      </c>
      <c r="K132" s="90" t="s">
        <v>68</v>
      </c>
      <c r="L132" s="90" t="s">
        <v>69</v>
      </c>
    </row>
    <row r="133" spans="1:12" x14ac:dyDescent="0.3">
      <c r="A133">
        <v>3092</v>
      </c>
      <c r="B133" s="83">
        <v>44020.541666666664</v>
      </c>
      <c r="C133">
        <v>2.0807300358451419</v>
      </c>
      <c r="D133">
        <v>2.3865572836768068</v>
      </c>
      <c r="E133" s="90" t="s">
        <v>73</v>
      </c>
      <c r="F133">
        <v>4</v>
      </c>
      <c r="G133">
        <v>1</v>
      </c>
      <c r="H133" s="83">
        <v>44267.474075231483</v>
      </c>
      <c r="I133" s="90" t="s">
        <v>67</v>
      </c>
      <c r="J133" s="90" t="s">
        <v>67</v>
      </c>
      <c r="K133" s="90" t="s">
        <v>68</v>
      </c>
      <c r="L133" s="90" t="s">
        <v>69</v>
      </c>
    </row>
    <row r="134" spans="1:12" x14ac:dyDescent="0.3">
      <c r="A134">
        <v>3093</v>
      </c>
      <c r="B134" s="83">
        <v>44020.520833333336</v>
      </c>
      <c r="C134">
        <v>2.252898913116518</v>
      </c>
      <c r="D134">
        <v>2.0913511772344466</v>
      </c>
      <c r="E134" s="90" t="s">
        <v>73</v>
      </c>
      <c r="F134">
        <v>4</v>
      </c>
      <c r="G134">
        <v>1</v>
      </c>
      <c r="H134" s="83">
        <v>44267.474075231483</v>
      </c>
      <c r="I134" s="90" t="s">
        <v>67</v>
      </c>
      <c r="J134" s="90" t="s">
        <v>67</v>
      </c>
      <c r="K134" s="90" t="s">
        <v>68</v>
      </c>
      <c r="L134" s="90" t="s">
        <v>69</v>
      </c>
    </row>
    <row r="135" spans="1:12" x14ac:dyDescent="0.3">
      <c r="A135">
        <v>3094</v>
      </c>
      <c r="B135" s="83">
        <v>44020.5</v>
      </c>
      <c r="C135">
        <v>2.307284536994441</v>
      </c>
      <c r="D135">
        <v>2.0745915475317491</v>
      </c>
      <c r="E135" s="90" t="s">
        <v>73</v>
      </c>
      <c r="F135">
        <v>4</v>
      </c>
      <c r="G135">
        <v>1</v>
      </c>
      <c r="H135" s="83">
        <v>44267.474075231483</v>
      </c>
      <c r="I135" s="90" t="s">
        <v>67</v>
      </c>
      <c r="J135" s="90" t="s">
        <v>67</v>
      </c>
      <c r="K135" s="90" t="s">
        <v>68</v>
      </c>
      <c r="L135" s="90" t="s">
        <v>69</v>
      </c>
    </row>
    <row r="136" spans="1:12" x14ac:dyDescent="0.3">
      <c r="A136">
        <v>3095</v>
      </c>
      <c r="B136" s="83">
        <v>44020.479166666664</v>
      </c>
      <c r="C136">
        <v>2.5884186271250877</v>
      </c>
      <c r="D136">
        <v>1.5684342295796605</v>
      </c>
      <c r="E136" s="90" t="s">
        <v>73</v>
      </c>
      <c r="F136">
        <v>4</v>
      </c>
      <c r="G136">
        <v>1</v>
      </c>
      <c r="H136" s="83">
        <v>44267.474075231483</v>
      </c>
      <c r="I136" s="90" t="s">
        <v>67</v>
      </c>
      <c r="J136" s="90" t="s">
        <v>67</v>
      </c>
      <c r="K136" s="90" t="s">
        <v>68</v>
      </c>
      <c r="L136" s="90" t="s">
        <v>69</v>
      </c>
    </row>
    <row r="137" spans="1:12" x14ac:dyDescent="0.3">
      <c r="A137">
        <v>3096</v>
      </c>
      <c r="B137" s="83">
        <v>44020.458333333336</v>
      </c>
      <c r="C137">
        <v>2.6162625081845388</v>
      </c>
      <c r="D137">
        <v>1.5989963883109484</v>
      </c>
      <c r="E137" s="90" t="s">
        <v>73</v>
      </c>
      <c r="F137">
        <v>4</v>
      </c>
      <c r="G137">
        <v>1</v>
      </c>
      <c r="H137" s="83">
        <v>44267.474075231483</v>
      </c>
      <c r="I137" s="90" t="s">
        <v>67</v>
      </c>
      <c r="J137" s="90" t="s">
        <v>67</v>
      </c>
      <c r="K137" s="90" t="s">
        <v>68</v>
      </c>
      <c r="L137" s="90" t="s">
        <v>69</v>
      </c>
    </row>
    <row r="138" spans="1:12" x14ac:dyDescent="0.3">
      <c r="A138">
        <v>3097</v>
      </c>
      <c r="B138" s="83">
        <v>44020.4375</v>
      </c>
      <c r="C138">
        <v>2.5737273829921872</v>
      </c>
      <c r="D138">
        <v>1.192675067390526</v>
      </c>
      <c r="E138" s="90" t="s">
        <v>73</v>
      </c>
      <c r="F138">
        <v>4</v>
      </c>
      <c r="G138">
        <v>1</v>
      </c>
      <c r="H138" s="83">
        <v>44267.474075231483</v>
      </c>
      <c r="I138" s="90" t="s">
        <v>67</v>
      </c>
      <c r="J138" s="90" t="s">
        <v>67</v>
      </c>
      <c r="K138" s="90" t="s">
        <v>68</v>
      </c>
      <c r="L138" s="90" t="s">
        <v>69</v>
      </c>
    </row>
    <row r="139" spans="1:12" x14ac:dyDescent="0.3">
      <c r="A139">
        <v>3098</v>
      </c>
      <c r="B139" s="83">
        <v>44020.416666666664</v>
      </c>
      <c r="C139">
        <v>2.5987302945287643</v>
      </c>
      <c r="D139">
        <v>1.1380126862944953</v>
      </c>
      <c r="E139" s="90" t="s">
        <v>73</v>
      </c>
      <c r="F139">
        <v>4</v>
      </c>
      <c r="G139">
        <v>1</v>
      </c>
      <c r="H139" s="83">
        <v>44267.474075231483</v>
      </c>
      <c r="I139" s="90" t="s">
        <v>67</v>
      </c>
      <c r="J139" s="90" t="s">
        <v>67</v>
      </c>
      <c r="K139" s="90" t="s">
        <v>68</v>
      </c>
      <c r="L139" s="90" t="s">
        <v>69</v>
      </c>
    </row>
    <row r="140" spans="1:12" x14ac:dyDescent="0.3">
      <c r="A140">
        <v>3099</v>
      </c>
      <c r="B140" s="83">
        <v>44020.395833333336</v>
      </c>
      <c r="C140">
        <v>2.6948168718059455</v>
      </c>
      <c r="D140">
        <v>1.0136130506247971</v>
      </c>
      <c r="E140" s="90" t="s">
        <v>73</v>
      </c>
      <c r="F140">
        <v>4</v>
      </c>
      <c r="G140">
        <v>1</v>
      </c>
      <c r="H140" s="83">
        <v>44267.474075231483</v>
      </c>
      <c r="I140" s="90" t="s">
        <v>67</v>
      </c>
      <c r="J140" s="90" t="s">
        <v>67</v>
      </c>
      <c r="K140" s="90" t="s">
        <v>68</v>
      </c>
      <c r="L140" s="90" t="s">
        <v>69</v>
      </c>
    </row>
    <row r="141" spans="1:12" x14ac:dyDescent="0.3">
      <c r="A141">
        <v>3100</v>
      </c>
      <c r="B141" s="83">
        <v>44020.375</v>
      </c>
      <c r="C141">
        <v>2.7332713428970523</v>
      </c>
      <c r="D141">
        <v>1.0043620806095572</v>
      </c>
      <c r="E141" s="90" t="s">
        <v>73</v>
      </c>
      <c r="F141">
        <v>4</v>
      </c>
      <c r="G141">
        <v>1</v>
      </c>
      <c r="H141" s="83">
        <v>44267.474075231483</v>
      </c>
      <c r="I141" s="90" t="s">
        <v>67</v>
      </c>
      <c r="J141" s="90" t="s">
        <v>67</v>
      </c>
      <c r="K141" s="90" t="s">
        <v>68</v>
      </c>
      <c r="L141" s="90" t="s">
        <v>69</v>
      </c>
    </row>
    <row r="142" spans="1:12" x14ac:dyDescent="0.3">
      <c r="A142">
        <v>3101</v>
      </c>
      <c r="B142" s="83">
        <v>44020.354166666664</v>
      </c>
      <c r="C142">
        <v>2.7200382808121772</v>
      </c>
      <c r="D142">
        <v>1.106837998228337</v>
      </c>
      <c r="E142" s="90" t="s">
        <v>73</v>
      </c>
      <c r="F142">
        <v>4</v>
      </c>
      <c r="G142">
        <v>1</v>
      </c>
      <c r="H142" s="83">
        <v>44267.474075231483</v>
      </c>
      <c r="I142" s="90" t="s">
        <v>67</v>
      </c>
      <c r="J142" s="90" t="s">
        <v>67</v>
      </c>
      <c r="K142" s="90" t="s">
        <v>68</v>
      </c>
      <c r="L142" s="90" t="s">
        <v>69</v>
      </c>
    </row>
    <row r="143" spans="1:12" x14ac:dyDescent="0.3">
      <c r="A143">
        <v>3102</v>
      </c>
      <c r="B143" s="83">
        <v>44020.333333333336</v>
      </c>
      <c r="C143">
        <v>2.7511644627165657</v>
      </c>
      <c r="D143">
        <v>0.98922129205633247</v>
      </c>
      <c r="E143" s="90" t="s">
        <v>73</v>
      </c>
      <c r="F143">
        <v>4</v>
      </c>
      <c r="G143">
        <v>1</v>
      </c>
      <c r="H143" s="83">
        <v>44267.474075231483</v>
      </c>
      <c r="I143" s="90" t="s">
        <v>67</v>
      </c>
      <c r="J143" s="90" t="s">
        <v>67</v>
      </c>
      <c r="K143" s="90" t="s">
        <v>68</v>
      </c>
      <c r="L143" s="90" t="s">
        <v>69</v>
      </c>
    </row>
    <row r="144" spans="1:12" x14ac:dyDescent="0.3">
      <c r="A144">
        <v>3103</v>
      </c>
      <c r="B144" s="83">
        <v>44020.3125</v>
      </c>
      <c r="C144">
        <v>2.7034913081002587</v>
      </c>
      <c r="D144">
        <v>0.66126153010307209</v>
      </c>
      <c r="E144" s="90" t="s">
        <v>73</v>
      </c>
      <c r="F144">
        <v>4</v>
      </c>
      <c r="G144">
        <v>1</v>
      </c>
      <c r="H144" s="83">
        <v>44267.474075231483</v>
      </c>
      <c r="I144" s="90" t="s">
        <v>67</v>
      </c>
      <c r="J144" s="90" t="s">
        <v>67</v>
      </c>
      <c r="K144" s="90" t="s">
        <v>68</v>
      </c>
      <c r="L144" s="90" t="s">
        <v>69</v>
      </c>
    </row>
    <row r="145" spans="1:12" x14ac:dyDescent="0.3">
      <c r="A145">
        <v>3104</v>
      </c>
      <c r="B145" s="83">
        <v>44020.291666666664</v>
      </c>
      <c r="C145">
        <v>2.7156397280965363</v>
      </c>
      <c r="D145">
        <v>0.58816312294068929</v>
      </c>
      <c r="E145" s="90" t="s">
        <v>73</v>
      </c>
      <c r="F145">
        <v>4</v>
      </c>
      <c r="G145">
        <v>1</v>
      </c>
      <c r="H145" s="83">
        <v>44267.474075231483</v>
      </c>
      <c r="I145" s="90" t="s">
        <v>67</v>
      </c>
      <c r="J145" s="90" t="s">
        <v>67</v>
      </c>
      <c r="K145" s="90" t="s">
        <v>68</v>
      </c>
      <c r="L145" s="90" t="s">
        <v>69</v>
      </c>
    </row>
    <row r="146" spans="1:12" x14ac:dyDescent="0.3">
      <c r="A146">
        <v>3105</v>
      </c>
      <c r="B146" s="83">
        <v>44020.645833333336</v>
      </c>
      <c r="C146">
        <v>2.7597752582241331</v>
      </c>
      <c r="D146">
        <v>1.4035410793514438</v>
      </c>
      <c r="E146" s="90" t="s">
        <v>73</v>
      </c>
      <c r="F146">
        <v>4</v>
      </c>
      <c r="G146">
        <v>1</v>
      </c>
      <c r="H146" s="83">
        <v>44267.474075231483</v>
      </c>
      <c r="I146" s="90" t="s">
        <v>67</v>
      </c>
      <c r="J146" s="90" t="s">
        <v>67</v>
      </c>
      <c r="K146" s="90" t="s">
        <v>68</v>
      </c>
      <c r="L146" s="90" t="s">
        <v>69</v>
      </c>
    </row>
    <row r="147" spans="1:12" x14ac:dyDescent="0.3">
      <c r="A147">
        <v>3106</v>
      </c>
      <c r="B147" s="83">
        <v>44021.104166666664</v>
      </c>
      <c r="C147">
        <v>1.3655285128546233</v>
      </c>
      <c r="D147">
        <v>0</v>
      </c>
      <c r="E147" s="90" t="s">
        <v>73</v>
      </c>
      <c r="F147">
        <v>4</v>
      </c>
      <c r="G147">
        <v>1</v>
      </c>
      <c r="H147" s="83">
        <v>44267.474075231483</v>
      </c>
      <c r="I147" s="90" t="s">
        <v>67</v>
      </c>
      <c r="J147" s="90" t="s">
        <v>67</v>
      </c>
      <c r="K147" s="90" t="s">
        <v>68</v>
      </c>
      <c r="L147" s="90" t="s">
        <v>69</v>
      </c>
    </row>
    <row r="148" spans="1:12" x14ac:dyDescent="0.3">
      <c r="A148">
        <v>3107</v>
      </c>
      <c r="B148" s="83">
        <v>44020.666666666664</v>
      </c>
      <c r="C148">
        <v>3.0263624138986644</v>
      </c>
      <c r="D148">
        <v>1.0562928628730663</v>
      </c>
      <c r="E148" s="90" t="s">
        <v>73</v>
      </c>
      <c r="F148">
        <v>4</v>
      </c>
      <c r="G148">
        <v>1</v>
      </c>
      <c r="H148" s="83">
        <v>44267.474075231483</v>
      </c>
      <c r="I148" s="90" t="s">
        <v>67</v>
      </c>
      <c r="J148" s="90" t="s">
        <v>67</v>
      </c>
      <c r="K148" s="90" t="s">
        <v>68</v>
      </c>
      <c r="L148" s="90" t="s">
        <v>69</v>
      </c>
    </row>
    <row r="149" spans="1:12" x14ac:dyDescent="0.3">
      <c r="A149">
        <v>3108</v>
      </c>
      <c r="B149" s="83">
        <v>44020.708333333336</v>
      </c>
      <c r="C149">
        <v>3.0989435859746144</v>
      </c>
      <c r="D149">
        <v>0.57649543438798856</v>
      </c>
      <c r="E149" s="90" t="s">
        <v>73</v>
      </c>
      <c r="F149">
        <v>4</v>
      </c>
      <c r="G149">
        <v>1</v>
      </c>
      <c r="H149" s="83">
        <v>44267.474075231483</v>
      </c>
      <c r="I149" s="90" t="s">
        <v>67</v>
      </c>
      <c r="J149" s="90" t="s">
        <v>67</v>
      </c>
      <c r="K149" s="90" t="s">
        <v>68</v>
      </c>
      <c r="L149" s="90" t="s">
        <v>69</v>
      </c>
    </row>
    <row r="150" spans="1:12" x14ac:dyDescent="0.3">
      <c r="A150">
        <v>3109</v>
      </c>
      <c r="B150" s="83">
        <v>44021.0625</v>
      </c>
      <c r="C150">
        <v>1.3993563410281848</v>
      </c>
      <c r="D150">
        <v>0</v>
      </c>
      <c r="E150" s="90" t="s">
        <v>73</v>
      </c>
      <c r="F150">
        <v>4</v>
      </c>
      <c r="G150">
        <v>1</v>
      </c>
      <c r="H150" s="83">
        <v>44267.474075231483</v>
      </c>
      <c r="I150" s="90" t="s">
        <v>67</v>
      </c>
      <c r="J150" s="90" t="s">
        <v>67</v>
      </c>
      <c r="K150" s="90" t="s">
        <v>68</v>
      </c>
      <c r="L150" s="90" t="s">
        <v>69</v>
      </c>
    </row>
    <row r="151" spans="1:12" x14ac:dyDescent="0.3">
      <c r="A151">
        <v>3110</v>
      </c>
      <c r="B151" s="83">
        <v>44021.041666666664</v>
      </c>
      <c r="C151">
        <v>1.4459953066569604</v>
      </c>
      <c r="D151">
        <v>0</v>
      </c>
      <c r="E151" s="90" t="s">
        <v>73</v>
      </c>
      <c r="F151">
        <v>4</v>
      </c>
      <c r="G151">
        <v>1</v>
      </c>
      <c r="H151" s="83">
        <v>44267.474075231483</v>
      </c>
      <c r="I151" s="90" t="s">
        <v>67</v>
      </c>
      <c r="J151" s="90" t="s">
        <v>67</v>
      </c>
      <c r="K151" s="90" t="s">
        <v>68</v>
      </c>
      <c r="L151" s="90" t="s">
        <v>69</v>
      </c>
    </row>
    <row r="152" spans="1:12" x14ac:dyDescent="0.3">
      <c r="A152">
        <v>3111</v>
      </c>
      <c r="B152" s="83">
        <v>44021.020833333336</v>
      </c>
      <c r="C152">
        <v>1.5144485405127663</v>
      </c>
      <c r="D152">
        <v>0</v>
      </c>
      <c r="E152" s="90" t="s">
        <v>73</v>
      </c>
      <c r="F152">
        <v>4</v>
      </c>
      <c r="G152">
        <v>1</v>
      </c>
      <c r="H152" s="83">
        <v>44267.474075231483</v>
      </c>
      <c r="I152" s="90" t="s">
        <v>67</v>
      </c>
      <c r="J152" s="90" t="s">
        <v>67</v>
      </c>
      <c r="K152" s="90" t="s">
        <v>68</v>
      </c>
      <c r="L152" s="90" t="s">
        <v>69</v>
      </c>
    </row>
    <row r="153" spans="1:12" x14ac:dyDescent="0.3">
      <c r="A153">
        <v>3112</v>
      </c>
      <c r="B153" s="83">
        <v>44021</v>
      </c>
      <c r="C153">
        <v>1.5737865816704963</v>
      </c>
      <c r="D153">
        <v>0</v>
      </c>
      <c r="E153" s="90" t="s">
        <v>73</v>
      </c>
      <c r="F153">
        <v>4</v>
      </c>
      <c r="G153">
        <v>1</v>
      </c>
      <c r="H153" s="83">
        <v>44267.474075231483</v>
      </c>
      <c r="I153" s="90" t="s">
        <v>67</v>
      </c>
      <c r="J153" s="90" t="s">
        <v>67</v>
      </c>
      <c r="K153" s="90" t="s">
        <v>68</v>
      </c>
      <c r="L153" s="90" t="s">
        <v>69</v>
      </c>
    </row>
    <row r="154" spans="1:12" x14ac:dyDescent="0.3">
      <c r="A154">
        <v>3113</v>
      </c>
      <c r="B154" s="83">
        <v>44020.979166666664</v>
      </c>
      <c r="C154">
        <v>1.5704288978171002</v>
      </c>
      <c r="D154">
        <v>0</v>
      </c>
      <c r="E154" s="90" t="s">
        <v>73</v>
      </c>
      <c r="F154">
        <v>4</v>
      </c>
      <c r="G154">
        <v>1</v>
      </c>
      <c r="H154" s="83">
        <v>44267.474075231483</v>
      </c>
      <c r="I154" s="90" t="s">
        <v>67</v>
      </c>
      <c r="J154" s="90" t="s">
        <v>67</v>
      </c>
      <c r="K154" s="90" t="s">
        <v>68</v>
      </c>
      <c r="L154" s="90" t="s">
        <v>69</v>
      </c>
    </row>
    <row r="155" spans="1:12" x14ac:dyDescent="0.3">
      <c r="A155">
        <v>3114</v>
      </c>
      <c r="B155" s="83">
        <v>44020.958333333336</v>
      </c>
      <c r="C155">
        <v>1.6599053225951046</v>
      </c>
      <c r="D155">
        <v>0</v>
      </c>
      <c r="E155" s="90" t="s">
        <v>73</v>
      </c>
      <c r="F155">
        <v>4</v>
      </c>
      <c r="G155">
        <v>1</v>
      </c>
      <c r="H155" s="83">
        <v>44267.474075231483</v>
      </c>
      <c r="I155" s="90" t="s">
        <v>67</v>
      </c>
      <c r="J155" s="90" t="s">
        <v>67</v>
      </c>
      <c r="K155" s="90" t="s">
        <v>68</v>
      </c>
      <c r="L155" s="90" t="s">
        <v>69</v>
      </c>
    </row>
    <row r="156" spans="1:12" x14ac:dyDescent="0.3">
      <c r="A156">
        <v>3115</v>
      </c>
      <c r="B156" s="83">
        <v>44020.9375</v>
      </c>
      <c r="C156">
        <v>1.7758363891028162</v>
      </c>
      <c r="D156">
        <v>0</v>
      </c>
      <c r="E156" s="90" t="s">
        <v>73</v>
      </c>
      <c r="F156">
        <v>4</v>
      </c>
      <c r="G156">
        <v>1</v>
      </c>
      <c r="H156" s="83">
        <v>44267.474075231483</v>
      </c>
      <c r="I156" s="90" t="s">
        <v>67</v>
      </c>
      <c r="J156" s="90" t="s">
        <v>67</v>
      </c>
      <c r="K156" s="90" t="s">
        <v>68</v>
      </c>
      <c r="L156" s="90" t="s">
        <v>69</v>
      </c>
    </row>
    <row r="157" spans="1:12" x14ac:dyDescent="0.3">
      <c r="A157">
        <v>3116</v>
      </c>
      <c r="B157" s="83">
        <v>44020.916666666664</v>
      </c>
      <c r="C157">
        <v>1.9911088823834984</v>
      </c>
      <c r="D157">
        <v>0</v>
      </c>
      <c r="E157" s="90" t="s">
        <v>73</v>
      </c>
      <c r="F157">
        <v>4</v>
      </c>
      <c r="G157">
        <v>1</v>
      </c>
      <c r="H157" s="83">
        <v>44267.474075231483</v>
      </c>
      <c r="I157" s="90" t="s">
        <v>67</v>
      </c>
      <c r="J157" s="90" t="s">
        <v>67</v>
      </c>
      <c r="K157" s="90" t="s">
        <v>68</v>
      </c>
      <c r="L157" s="90" t="s">
        <v>69</v>
      </c>
    </row>
    <row r="158" spans="1:12" x14ac:dyDescent="0.3">
      <c r="A158">
        <v>3117</v>
      </c>
      <c r="B158" s="83">
        <v>44020.895833333336</v>
      </c>
      <c r="C158">
        <v>2.2272844765812789</v>
      </c>
      <c r="D158">
        <v>0</v>
      </c>
      <c r="E158" s="90" t="s">
        <v>73</v>
      </c>
      <c r="F158">
        <v>4</v>
      </c>
      <c r="G158">
        <v>1</v>
      </c>
      <c r="H158" s="83">
        <v>44267.474075231483</v>
      </c>
      <c r="I158" s="90" t="s">
        <v>67</v>
      </c>
      <c r="J158" s="90" t="s">
        <v>67</v>
      </c>
      <c r="K158" s="90" t="s">
        <v>68</v>
      </c>
      <c r="L158" s="90" t="s">
        <v>69</v>
      </c>
    </row>
    <row r="159" spans="1:12" x14ac:dyDescent="0.3">
      <c r="A159">
        <v>3118</v>
      </c>
      <c r="B159" s="83">
        <v>44020.875</v>
      </c>
      <c r="C159">
        <v>2.4615627654520242</v>
      </c>
      <c r="D159">
        <v>0</v>
      </c>
      <c r="E159" s="90" t="s">
        <v>73</v>
      </c>
      <c r="F159">
        <v>4</v>
      </c>
      <c r="G159">
        <v>1</v>
      </c>
      <c r="H159" s="83">
        <v>44267.474075231483</v>
      </c>
      <c r="I159" s="90" t="s">
        <v>67</v>
      </c>
      <c r="J159" s="90" t="s">
        <v>67</v>
      </c>
      <c r="K159" s="90" t="s">
        <v>68</v>
      </c>
      <c r="L159" s="90" t="s">
        <v>69</v>
      </c>
    </row>
    <row r="160" spans="1:12" x14ac:dyDescent="0.3">
      <c r="A160">
        <v>3119</v>
      </c>
      <c r="B160" s="83">
        <v>44020.854166666664</v>
      </c>
      <c r="C160">
        <v>2.6611162045598644</v>
      </c>
      <c r="D160">
        <v>0</v>
      </c>
      <c r="E160" s="90" t="s">
        <v>73</v>
      </c>
      <c r="F160">
        <v>4</v>
      </c>
      <c r="G160">
        <v>1</v>
      </c>
      <c r="H160" s="83">
        <v>44267.474075231483</v>
      </c>
      <c r="I160" s="90" t="s">
        <v>67</v>
      </c>
      <c r="J160" s="90" t="s">
        <v>67</v>
      </c>
      <c r="K160" s="90" t="s">
        <v>68</v>
      </c>
      <c r="L160" s="90" t="s">
        <v>69</v>
      </c>
    </row>
    <row r="161" spans="1:12" x14ac:dyDescent="0.3">
      <c r="A161">
        <v>3120</v>
      </c>
      <c r="B161" s="83">
        <v>44020.833333333336</v>
      </c>
      <c r="C161">
        <v>2.7311780677979454</v>
      </c>
      <c r="D161">
        <v>0</v>
      </c>
      <c r="E161" s="90" t="s">
        <v>73</v>
      </c>
      <c r="F161">
        <v>4</v>
      </c>
      <c r="G161">
        <v>1</v>
      </c>
      <c r="H161" s="83">
        <v>44267.474075231483</v>
      </c>
      <c r="I161" s="90" t="s">
        <v>67</v>
      </c>
      <c r="J161" s="90" t="s">
        <v>67</v>
      </c>
      <c r="K161" s="90" t="s">
        <v>68</v>
      </c>
      <c r="L161" s="90" t="s">
        <v>69</v>
      </c>
    </row>
    <row r="162" spans="1:12" x14ac:dyDescent="0.3">
      <c r="A162">
        <v>3121</v>
      </c>
      <c r="B162" s="83">
        <v>44020.8125</v>
      </c>
      <c r="C162">
        <v>2.825509217239413</v>
      </c>
      <c r="D162">
        <v>7.0922063349823483E-2</v>
      </c>
      <c r="E162" s="90" t="s">
        <v>73</v>
      </c>
      <c r="F162">
        <v>4</v>
      </c>
      <c r="G162">
        <v>1</v>
      </c>
      <c r="H162" s="83">
        <v>44267.474075231483</v>
      </c>
      <c r="I162" s="90" t="s">
        <v>67</v>
      </c>
      <c r="J162" s="90" t="s">
        <v>67</v>
      </c>
      <c r="K162" s="90" t="s">
        <v>68</v>
      </c>
      <c r="L162" s="90" t="s">
        <v>69</v>
      </c>
    </row>
    <row r="163" spans="1:12" x14ac:dyDescent="0.3">
      <c r="A163">
        <v>3122</v>
      </c>
      <c r="B163" s="83">
        <v>44020.791666666664</v>
      </c>
      <c r="C163">
        <v>2.8763739861918451</v>
      </c>
      <c r="D163">
        <v>8.5492930443982762E-2</v>
      </c>
      <c r="E163" s="90" t="s">
        <v>73</v>
      </c>
      <c r="F163">
        <v>4</v>
      </c>
      <c r="G163">
        <v>1</v>
      </c>
      <c r="H163" s="83">
        <v>44267.474075231483</v>
      </c>
      <c r="I163" s="90" t="s">
        <v>67</v>
      </c>
      <c r="J163" s="90" t="s">
        <v>67</v>
      </c>
      <c r="K163" s="90" t="s">
        <v>68</v>
      </c>
      <c r="L163" s="90" t="s">
        <v>69</v>
      </c>
    </row>
    <row r="164" spans="1:12" x14ac:dyDescent="0.3">
      <c r="A164">
        <v>3123</v>
      </c>
      <c r="B164" s="83">
        <v>44020.770833333336</v>
      </c>
      <c r="C164">
        <v>2.9528577802552776</v>
      </c>
      <c r="D164">
        <v>0.26628278531515742</v>
      </c>
      <c r="E164" s="90" t="s">
        <v>73</v>
      </c>
      <c r="F164">
        <v>4</v>
      </c>
      <c r="G164">
        <v>1</v>
      </c>
      <c r="H164" s="83">
        <v>44267.474075231483</v>
      </c>
      <c r="I164" s="90" t="s">
        <v>67</v>
      </c>
      <c r="J164" s="90" t="s">
        <v>67</v>
      </c>
      <c r="K164" s="90" t="s">
        <v>68</v>
      </c>
      <c r="L164" s="90" t="s">
        <v>69</v>
      </c>
    </row>
    <row r="165" spans="1:12" x14ac:dyDescent="0.3">
      <c r="A165">
        <v>3124</v>
      </c>
      <c r="B165" s="83">
        <v>44020.75</v>
      </c>
      <c r="C165">
        <v>3.0050190712367306</v>
      </c>
      <c r="D165">
        <v>0.36525010600921659</v>
      </c>
      <c r="E165" s="90" t="s">
        <v>73</v>
      </c>
      <c r="F165">
        <v>4</v>
      </c>
      <c r="G165">
        <v>1</v>
      </c>
      <c r="H165" s="83">
        <v>44267.474075231483</v>
      </c>
      <c r="I165" s="90" t="s">
        <v>67</v>
      </c>
      <c r="J165" s="90" t="s">
        <v>67</v>
      </c>
      <c r="K165" s="90" t="s">
        <v>68</v>
      </c>
      <c r="L165" s="90" t="s">
        <v>69</v>
      </c>
    </row>
    <row r="166" spans="1:12" x14ac:dyDescent="0.3">
      <c r="A166">
        <v>3125</v>
      </c>
      <c r="B166" s="83">
        <v>44020.729166666664</v>
      </c>
      <c r="C166">
        <v>3.0835741758986814</v>
      </c>
      <c r="D166">
        <v>0.49432577362040442</v>
      </c>
      <c r="E166" s="90" t="s">
        <v>73</v>
      </c>
      <c r="F166">
        <v>4</v>
      </c>
      <c r="G166">
        <v>1</v>
      </c>
      <c r="H166" s="83">
        <v>44267.474075231483</v>
      </c>
      <c r="I166" s="90" t="s">
        <v>67</v>
      </c>
      <c r="J166" s="90" t="s">
        <v>67</v>
      </c>
      <c r="K166" s="90" t="s">
        <v>68</v>
      </c>
      <c r="L166" s="90" t="s">
        <v>69</v>
      </c>
    </row>
    <row r="167" spans="1:12" x14ac:dyDescent="0.3">
      <c r="A167">
        <v>3126</v>
      </c>
      <c r="B167" s="83">
        <v>44020.6875</v>
      </c>
      <c r="C167">
        <v>3.1600640142386336</v>
      </c>
      <c r="D167">
        <v>0.90770294628795167</v>
      </c>
      <c r="E167" s="90" t="s">
        <v>73</v>
      </c>
      <c r="F167">
        <v>4</v>
      </c>
      <c r="G167">
        <v>1</v>
      </c>
      <c r="H167" s="83">
        <v>44267.474075231483</v>
      </c>
      <c r="I167" s="90" t="s">
        <v>67</v>
      </c>
      <c r="J167" s="90" t="s">
        <v>67</v>
      </c>
      <c r="K167" s="90" t="s">
        <v>68</v>
      </c>
      <c r="L167" s="90" t="s">
        <v>69</v>
      </c>
    </row>
    <row r="168" spans="1:12" x14ac:dyDescent="0.3">
      <c r="A168">
        <v>3127</v>
      </c>
      <c r="B168" s="83">
        <v>44018.5</v>
      </c>
      <c r="C168">
        <v>2.1008233651134818</v>
      </c>
      <c r="D168">
        <v>3.6136424217558951</v>
      </c>
      <c r="E168" s="90" t="s">
        <v>73</v>
      </c>
      <c r="F168">
        <v>4</v>
      </c>
      <c r="G168">
        <v>1</v>
      </c>
      <c r="H168" s="83">
        <v>44267.474075231483</v>
      </c>
      <c r="I168" s="90" t="s">
        <v>67</v>
      </c>
      <c r="J168" s="90" t="s">
        <v>67</v>
      </c>
      <c r="K168" s="90" t="s">
        <v>68</v>
      </c>
      <c r="L168" s="90" t="s">
        <v>69</v>
      </c>
    </row>
    <row r="169" spans="1:12" x14ac:dyDescent="0.3">
      <c r="A169">
        <v>3128</v>
      </c>
      <c r="B169" s="83">
        <v>44018.479166666664</v>
      </c>
      <c r="C169">
        <v>2.1798079098819487</v>
      </c>
      <c r="D169">
        <v>3.6136424217558951</v>
      </c>
      <c r="E169" s="90" t="s">
        <v>73</v>
      </c>
      <c r="F169">
        <v>4</v>
      </c>
      <c r="G169">
        <v>1</v>
      </c>
      <c r="H169" s="83">
        <v>44267.474075231483</v>
      </c>
      <c r="I169" s="90" t="s">
        <v>67</v>
      </c>
      <c r="J169" s="90" t="s">
        <v>67</v>
      </c>
      <c r="K169" s="90" t="s">
        <v>68</v>
      </c>
      <c r="L169" s="90" t="s">
        <v>69</v>
      </c>
    </row>
    <row r="170" spans="1:12" x14ac:dyDescent="0.3">
      <c r="A170">
        <v>3129</v>
      </c>
      <c r="B170" s="83">
        <v>44018.458333333336</v>
      </c>
      <c r="C170">
        <v>2.2285172763238714</v>
      </c>
      <c r="D170">
        <v>3.6136424217558951</v>
      </c>
      <c r="E170" s="90" t="s">
        <v>73</v>
      </c>
      <c r="F170">
        <v>4</v>
      </c>
      <c r="G170">
        <v>1</v>
      </c>
      <c r="H170" s="83">
        <v>44267.474075231483</v>
      </c>
      <c r="I170" s="90" t="s">
        <v>67</v>
      </c>
      <c r="J170" s="90" t="s">
        <v>67</v>
      </c>
      <c r="K170" s="90" t="s">
        <v>68</v>
      </c>
      <c r="L170" s="90" t="s">
        <v>69</v>
      </c>
    </row>
    <row r="171" spans="1:12" x14ac:dyDescent="0.3">
      <c r="A171">
        <v>3130</v>
      </c>
      <c r="B171" s="83">
        <v>44015.625</v>
      </c>
      <c r="C171">
        <v>2.7191679843005523</v>
      </c>
      <c r="D171">
        <v>0.89370479363748478</v>
      </c>
      <c r="E171" s="90" t="s">
        <v>73</v>
      </c>
      <c r="F171">
        <v>4</v>
      </c>
      <c r="G171">
        <v>1</v>
      </c>
      <c r="H171" s="83">
        <v>44267.474075231483</v>
      </c>
      <c r="I171" s="90" t="s">
        <v>67</v>
      </c>
      <c r="J171" s="90" t="s">
        <v>67</v>
      </c>
      <c r="K171" s="90" t="s">
        <v>68</v>
      </c>
      <c r="L171" s="90" t="s">
        <v>69</v>
      </c>
    </row>
    <row r="172" spans="1:12" x14ac:dyDescent="0.3">
      <c r="A172">
        <v>3131</v>
      </c>
      <c r="B172" s="83">
        <v>44015.604166666664</v>
      </c>
      <c r="C172">
        <v>2.3094845688729873</v>
      </c>
      <c r="D172">
        <v>1.8816434979846921</v>
      </c>
      <c r="E172" s="90" t="s">
        <v>73</v>
      </c>
      <c r="F172">
        <v>4</v>
      </c>
      <c r="G172">
        <v>1</v>
      </c>
      <c r="H172" s="83">
        <v>44267.474075231483</v>
      </c>
      <c r="I172" s="90" t="s">
        <v>67</v>
      </c>
      <c r="J172" s="90" t="s">
        <v>67</v>
      </c>
      <c r="K172" s="90" t="s">
        <v>68</v>
      </c>
      <c r="L172" s="90" t="s">
        <v>69</v>
      </c>
    </row>
    <row r="173" spans="1:12" x14ac:dyDescent="0.3">
      <c r="A173">
        <v>3132</v>
      </c>
      <c r="B173" s="83">
        <v>44015.583333333336</v>
      </c>
      <c r="C173">
        <v>2.1946683983927064</v>
      </c>
      <c r="D173">
        <v>1.9997366302065429</v>
      </c>
      <c r="E173" s="90" t="s">
        <v>73</v>
      </c>
      <c r="F173">
        <v>4</v>
      </c>
      <c r="G173">
        <v>1</v>
      </c>
      <c r="H173" s="83">
        <v>44267.474075231483</v>
      </c>
      <c r="I173" s="90" t="s">
        <v>67</v>
      </c>
      <c r="J173" s="90" t="s">
        <v>67</v>
      </c>
      <c r="K173" s="90" t="s">
        <v>68</v>
      </c>
      <c r="L173" s="90" t="s">
        <v>69</v>
      </c>
    </row>
    <row r="174" spans="1:12" x14ac:dyDescent="0.3">
      <c r="A174">
        <v>3133</v>
      </c>
      <c r="B174" s="83">
        <v>44015.5625</v>
      </c>
      <c r="C174">
        <v>2.1427548557474796</v>
      </c>
      <c r="D174">
        <v>2.7343369945900693</v>
      </c>
      <c r="E174" s="90" t="s">
        <v>73</v>
      </c>
      <c r="F174">
        <v>4</v>
      </c>
      <c r="G174">
        <v>1</v>
      </c>
      <c r="H174" s="83">
        <v>44267.474075231483</v>
      </c>
      <c r="I174" s="90" t="s">
        <v>67</v>
      </c>
      <c r="J174" s="90" t="s">
        <v>67</v>
      </c>
      <c r="K174" s="90" t="s">
        <v>68</v>
      </c>
      <c r="L174" s="90" t="s">
        <v>69</v>
      </c>
    </row>
    <row r="175" spans="1:12" x14ac:dyDescent="0.3">
      <c r="A175">
        <v>3134</v>
      </c>
      <c r="B175" s="83">
        <v>44015.541666666664</v>
      </c>
      <c r="C175">
        <v>2.152025834419526</v>
      </c>
      <c r="D175">
        <v>2.6017613582053447</v>
      </c>
      <c r="E175" s="90" t="s">
        <v>73</v>
      </c>
      <c r="F175">
        <v>4</v>
      </c>
      <c r="G175">
        <v>1</v>
      </c>
      <c r="H175" s="83">
        <v>44267.474075231483</v>
      </c>
      <c r="I175" s="90" t="s">
        <v>67</v>
      </c>
      <c r="J175" s="90" t="s">
        <v>67</v>
      </c>
      <c r="K175" s="90" t="s">
        <v>68</v>
      </c>
      <c r="L175" s="90" t="s">
        <v>69</v>
      </c>
    </row>
    <row r="176" spans="1:12" x14ac:dyDescent="0.3">
      <c r="A176">
        <v>3135</v>
      </c>
      <c r="B176" s="83">
        <v>44015.520833333336</v>
      </c>
      <c r="C176">
        <v>2.2248357395497322</v>
      </c>
      <c r="D176">
        <v>2.5550935888343074</v>
      </c>
      <c r="E176" s="90" t="s">
        <v>73</v>
      </c>
      <c r="F176">
        <v>4</v>
      </c>
      <c r="G176">
        <v>1</v>
      </c>
      <c r="H176" s="83">
        <v>44267.474075231483</v>
      </c>
      <c r="I176" s="90" t="s">
        <v>67</v>
      </c>
      <c r="J176" s="90" t="s">
        <v>67</v>
      </c>
      <c r="K176" s="90" t="s">
        <v>68</v>
      </c>
      <c r="L176" s="90" t="s">
        <v>69</v>
      </c>
    </row>
    <row r="177" spans="1:12" x14ac:dyDescent="0.3">
      <c r="A177">
        <v>3136</v>
      </c>
      <c r="B177" s="83">
        <v>44015.5</v>
      </c>
      <c r="C177">
        <v>2.2788091298067528</v>
      </c>
      <c r="D177">
        <v>2.5550935888343074</v>
      </c>
      <c r="E177" s="90" t="s">
        <v>73</v>
      </c>
      <c r="F177">
        <v>4</v>
      </c>
      <c r="G177">
        <v>1</v>
      </c>
      <c r="H177" s="83">
        <v>44267.474075231483</v>
      </c>
      <c r="I177" s="90" t="s">
        <v>67</v>
      </c>
      <c r="J177" s="90" t="s">
        <v>67</v>
      </c>
      <c r="K177" s="90" t="s">
        <v>68</v>
      </c>
      <c r="L177" s="90" t="s">
        <v>69</v>
      </c>
    </row>
    <row r="178" spans="1:12" x14ac:dyDescent="0.3">
      <c r="A178">
        <v>3137</v>
      </c>
      <c r="B178" s="83">
        <v>44015.479166666664</v>
      </c>
      <c r="C178">
        <v>2.4143778898903787</v>
      </c>
      <c r="D178">
        <v>1.9389008340603819</v>
      </c>
      <c r="E178" s="90" t="s">
        <v>73</v>
      </c>
      <c r="F178">
        <v>4</v>
      </c>
      <c r="G178">
        <v>1</v>
      </c>
      <c r="H178" s="83">
        <v>44267.474075231483</v>
      </c>
      <c r="I178" s="90" t="s">
        <v>67</v>
      </c>
      <c r="J178" s="90" t="s">
        <v>67</v>
      </c>
      <c r="K178" s="90" t="s">
        <v>68</v>
      </c>
      <c r="L178" s="90" t="s">
        <v>69</v>
      </c>
    </row>
    <row r="179" spans="1:12" x14ac:dyDescent="0.3">
      <c r="A179">
        <v>3138</v>
      </c>
      <c r="B179" s="83">
        <v>44015.458333333336</v>
      </c>
      <c r="C179">
        <v>2.4414837398665887</v>
      </c>
      <c r="D179">
        <v>1.8450022829276285</v>
      </c>
      <c r="E179" s="90" t="s">
        <v>73</v>
      </c>
      <c r="F179">
        <v>4</v>
      </c>
      <c r="G179">
        <v>1</v>
      </c>
      <c r="H179" s="83">
        <v>44267.474075231483</v>
      </c>
      <c r="I179" s="90" t="s">
        <v>67</v>
      </c>
      <c r="J179" s="90" t="s">
        <v>67</v>
      </c>
      <c r="K179" s="90" t="s">
        <v>68</v>
      </c>
      <c r="L179" s="90" t="s">
        <v>69</v>
      </c>
    </row>
    <row r="180" spans="1:12" x14ac:dyDescent="0.3">
      <c r="A180">
        <v>3139</v>
      </c>
      <c r="B180" s="83">
        <v>44015.4375</v>
      </c>
      <c r="C180">
        <v>2.4477624558004591</v>
      </c>
      <c r="D180">
        <v>1.6753032547915345</v>
      </c>
      <c r="E180" s="90" t="s">
        <v>73</v>
      </c>
      <c r="F180">
        <v>4</v>
      </c>
      <c r="G180">
        <v>1</v>
      </c>
      <c r="H180" s="83">
        <v>44267.474075231483</v>
      </c>
      <c r="I180" s="90" t="s">
        <v>67</v>
      </c>
      <c r="J180" s="90" t="s">
        <v>67</v>
      </c>
      <c r="K180" s="90" t="s">
        <v>68</v>
      </c>
      <c r="L180" s="90" t="s">
        <v>69</v>
      </c>
    </row>
    <row r="181" spans="1:12" x14ac:dyDescent="0.3">
      <c r="A181">
        <v>3140</v>
      </c>
      <c r="B181" s="83">
        <v>44015.416666666664</v>
      </c>
      <c r="C181">
        <v>2.4755909953083926</v>
      </c>
      <c r="D181">
        <v>1.6992686077055352</v>
      </c>
      <c r="E181" s="90" t="s">
        <v>73</v>
      </c>
      <c r="F181">
        <v>4</v>
      </c>
      <c r="G181">
        <v>1</v>
      </c>
      <c r="H181" s="83">
        <v>44267.474075231483</v>
      </c>
      <c r="I181" s="90" t="s">
        <v>67</v>
      </c>
      <c r="J181" s="90" t="s">
        <v>67</v>
      </c>
      <c r="K181" s="90" t="s">
        <v>68</v>
      </c>
      <c r="L181" s="90" t="s">
        <v>69</v>
      </c>
    </row>
    <row r="182" spans="1:12" x14ac:dyDescent="0.3">
      <c r="A182">
        <v>3141</v>
      </c>
      <c r="B182" s="83">
        <v>44015.395833333336</v>
      </c>
      <c r="C182">
        <v>2.4360640464113903</v>
      </c>
      <c r="D182">
        <v>1.698892704655389</v>
      </c>
      <c r="E182" s="90" t="s">
        <v>73</v>
      </c>
      <c r="F182">
        <v>4</v>
      </c>
      <c r="G182">
        <v>1</v>
      </c>
      <c r="H182" s="83">
        <v>44267.474075231483</v>
      </c>
      <c r="I182" s="90" t="s">
        <v>67</v>
      </c>
      <c r="J182" s="90" t="s">
        <v>67</v>
      </c>
      <c r="K182" s="90" t="s">
        <v>68</v>
      </c>
      <c r="L182" s="90" t="s">
        <v>69</v>
      </c>
    </row>
    <row r="183" spans="1:12" x14ac:dyDescent="0.3">
      <c r="A183">
        <v>3142</v>
      </c>
      <c r="B183" s="83">
        <v>44015.375</v>
      </c>
      <c r="C183">
        <v>2.4922930338805651</v>
      </c>
      <c r="D183">
        <v>1.727965441467525</v>
      </c>
      <c r="E183" s="90" t="s">
        <v>73</v>
      </c>
      <c r="F183">
        <v>4</v>
      </c>
      <c r="G183">
        <v>1</v>
      </c>
      <c r="H183" s="83">
        <v>44267.474075231483</v>
      </c>
      <c r="I183" s="90" t="s">
        <v>67</v>
      </c>
      <c r="J183" s="90" t="s">
        <v>67</v>
      </c>
      <c r="K183" s="90" t="s">
        <v>68</v>
      </c>
      <c r="L183" s="90" t="s">
        <v>69</v>
      </c>
    </row>
    <row r="184" spans="1:12" x14ac:dyDescent="0.3">
      <c r="A184">
        <v>3143</v>
      </c>
      <c r="B184" s="83">
        <v>44015.354166666664</v>
      </c>
      <c r="C184">
        <v>2.595615726432198</v>
      </c>
      <c r="D184">
        <v>1.5493969964879821</v>
      </c>
      <c r="E184" s="90" t="s">
        <v>73</v>
      </c>
      <c r="F184">
        <v>4</v>
      </c>
      <c r="G184">
        <v>1</v>
      </c>
      <c r="H184" s="83">
        <v>44267.474075231483</v>
      </c>
      <c r="I184" s="90" t="s">
        <v>67</v>
      </c>
      <c r="J184" s="90" t="s">
        <v>67</v>
      </c>
      <c r="K184" s="90" t="s">
        <v>68</v>
      </c>
      <c r="L184" s="90" t="s">
        <v>69</v>
      </c>
    </row>
    <row r="185" spans="1:12" x14ac:dyDescent="0.3">
      <c r="A185">
        <v>3144</v>
      </c>
      <c r="B185" s="83">
        <v>44015.333333333336</v>
      </c>
      <c r="C185">
        <v>2.6338759716246201</v>
      </c>
      <c r="D185">
        <v>1.3289466466100781</v>
      </c>
      <c r="E185" s="90" t="s">
        <v>73</v>
      </c>
      <c r="F185">
        <v>4</v>
      </c>
      <c r="G185">
        <v>1</v>
      </c>
      <c r="H185" s="83">
        <v>44267.474075231483</v>
      </c>
      <c r="I185" s="90" t="s">
        <v>67</v>
      </c>
      <c r="J185" s="90" t="s">
        <v>67</v>
      </c>
      <c r="K185" s="90" t="s">
        <v>68</v>
      </c>
      <c r="L185" s="90" t="s">
        <v>69</v>
      </c>
    </row>
    <row r="186" spans="1:12" x14ac:dyDescent="0.3">
      <c r="A186">
        <v>3145</v>
      </c>
      <c r="B186" s="83">
        <v>44015.3125</v>
      </c>
      <c r="C186">
        <v>2.655920047777466</v>
      </c>
      <c r="D186">
        <v>1.4571974725659027</v>
      </c>
      <c r="E186" s="90" t="s">
        <v>73</v>
      </c>
      <c r="F186">
        <v>4</v>
      </c>
      <c r="G186">
        <v>1</v>
      </c>
      <c r="H186" s="83">
        <v>44267.474075231483</v>
      </c>
      <c r="I186" s="90" t="s">
        <v>67</v>
      </c>
      <c r="J186" s="90" t="s">
        <v>67</v>
      </c>
      <c r="K186" s="90" t="s">
        <v>68</v>
      </c>
      <c r="L186" s="90" t="s">
        <v>69</v>
      </c>
    </row>
    <row r="187" spans="1:12" x14ac:dyDescent="0.3">
      <c r="A187">
        <v>3146</v>
      </c>
      <c r="B187" s="83">
        <v>44015.291666666664</v>
      </c>
      <c r="C187">
        <v>2.6723771164542844</v>
      </c>
      <c r="D187">
        <v>1.3166900296144983</v>
      </c>
      <c r="E187" s="90" t="s">
        <v>73</v>
      </c>
      <c r="F187">
        <v>4</v>
      </c>
      <c r="G187">
        <v>1</v>
      </c>
      <c r="H187" s="83">
        <v>44267.474075231483</v>
      </c>
      <c r="I187" s="90" t="s">
        <v>67</v>
      </c>
      <c r="J187" s="90" t="s">
        <v>67</v>
      </c>
      <c r="K187" s="90" t="s">
        <v>68</v>
      </c>
      <c r="L187" s="90" t="s">
        <v>69</v>
      </c>
    </row>
    <row r="188" spans="1:12" x14ac:dyDescent="0.3">
      <c r="A188">
        <v>3147</v>
      </c>
      <c r="B188" s="83">
        <v>44015.645833333336</v>
      </c>
      <c r="C188">
        <v>2.8982477571850165</v>
      </c>
      <c r="D188">
        <v>0.83884867245687433</v>
      </c>
      <c r="E188" s="90" t="s">
        <v>73</v>
      </c>
      <c r="F188">
        <v>4</v>
      </c>
      <c r="G188">
        <v>1</v>
      </c>
      <c r="H188" s="83">
        <v>44267.474075231483</v>
      </c>
      <c r="I188" s="90" t="s">
        <v>67</v>
      </c>
      <c r="J188" s="90" t="s">
        <v>67</v>
      </c>
      <c r="K188" s="90" t="s">
        <v>68</v>
      </c>
      <c r="L188" s="90" t="s">
        <v>69</v>
      </c>
    </row>
    <row r="189" spans="1:12" x14ac:dyDescent="0.3">
      <c r="A189">
        <v>3148</v>
      </c>
      <c r="B189" s="83">
        <v>44015.270833333336</v>
      </c>
      <c r="C189">
        <v>2.6055862005966577</v>
      </c>
      <c r="D189">
        <v>0.66339694847567676</v>
      </c>
      <c r="E189" s="90" t="s">
        <v>73</v>
      </c>
      <c r="F189">
        <v>4</v>
      </c>
      <c r="G189">
        <v>1</v>
      </c>
      <c r="H189" s="83">
        <v>44267.474075231483</v>
      </c>
      <c r="I189" s="90" t="s">
        <v>67</v>
      </c>
      <c r="J189" s="90" t="s">
        <v>67</v>
      </c>
      <c r="K189" s="90" t="s">
        <v>68</v>
      </c>
      <c r="L189" s="90" t="s">
        <v>69</v>
      </c>
    </row>
    <row r="190" spans="1:12" x14ac:dyDescent="0.3">
      <c r="A190">
        <v>3149</v>
      </c>
      <c r="B190" s="83">
        <v>44015.666666666664</v>
      </c>
      <c r="C190">
        <v>2.9625473658115009</v>
      </c>
      <c r="D190">
        <v>0.49536433261385182</v>
      </c>
      <c r="E190" s="90" t="s">
        <v>73</v>
      </c>
      <c r="F190">
        <v>4</v>
      </c>
      <c r="G190">
        <v>1</v>
      </c>
      <c r="H190" s="83">
        <v>44267.474075231483</v>
      </c>
      <c r="I190" s="90" t="s">
        <v>67</v>
      </c>
      <c r="J190" s="90" t="s">
        <v>67</v>
      </c>
      <c r="K190" s="90" t="s">
        <v>68</v>
      </c>
      <c r="L190" s="90" t="s">
        <v>69</v>
      </c>
    </row>
    <row r="191" spans="1:12" x14ac:dyDescent="0.3">
      <c r="A191">
        <v>3150</v>
      </c>
      <c r="B191" s="83">
        <v>44015.708333333336</v>
      </c>
      <c r="C191">
        <v>3.1286257900239827</v>
      </c>
      <c r="D191">
        <v>0.33191000853563885</v>
      </c>
      <c r="E191" s="90" t="s">
        <v>73</v>
      </c>
      <c r="F191">
        <v>4</v>
      </c>
      <c r="G191">
        <v>1</v>
      </c>
      <c r="H191" s="83">
        <v>44267.474075231483</v>
      </c>
      <c r="I191" s="90" t="s">
        <v>67</v>
      </c>
      <c r="J191" s="90" t="s">
        <v>67</v>
      </c>
      <c r="K191" s="90" t="s">
        <v>68</v>
      </c>
      <c r="L191" s="90" t="s">
        <v>69</v>
      </c>
    </row>
    <row r="192" spans="1:12" x14ac:dyDescent="0.3">
      <c r="A192">
        <v>3151</v>
      </c>
      <c r="B192" s="83">
        <v>44016.0625</v>
      </c>
      <c r="C192">
        <v>1.4125175355263262</v>
      </c>
      <c r="D192">
        <v>0</v>
      </c>
      <c r="E192" s="90" t="s">
        <v>73</v>
      </c>
      <c r="F192">
        <v>4</v>
      </c>
      <c r="G192">
        <v>1</v>
      </c>
      <c r="H192" s="83">
        <v>44267.474075231483</v>
      </c>
      <c r="I192" s="90" t="s">
        <v>67</v>
      </c>
      <c r="J192" s="90" t="s">
        <v>67</v>
      </c>
      <c r="K192" s="90" t="s">
        <v>68</v>
      </c>
      <c r="L192" s="90" t="s">
        <v>69</v>
      </c>
    </row>
    <row r="193" spans="1:12" x14ac:dyDescent="0.3">
      <c r="A193">
        <v>3152</v>
      </c>
      <c r="B193" s="83">
        <v>44016.041666666664</v>
      </c>
      <c r="C193">
        <v>1.4631352586825803</v>
      </c>
      <c r="D193">
        <v>0</v>
      </c>
      <c r="E193" s="90" t="s">
        <v>73</v>
      </c>
      <c r="F193">
        <v>4</v>
      </c>
      <c r="G193">
        <v>1</v>
      </c>
      <c r="H193" s="83">
        <v>44267.474075231483</v>
      </c>
      <c r="I193" s="90" t="s">
        <v>67</v>
      </c>
      <c r="J193" s="90" t="s">
        <v>67</v>
      </c>
      <c r="K193" s="90" t="s">
        <v>68</v>
      </c>
      <c r="L193" s="90" t="s">
        <v>69</v>
      </c>
    </row>
    <row r="194" spans="1:12" x14ac:dyDescent="0.3">
      <c r="A194">
        <v>3153</v>
      </c>
      <c r="B194" s="83">
        <v>44016.020833333336</v>
      </c>
      <c r="C194">
        <v>1.53590725231598</v>
      </c>
      <c r="D194">
        <v>0</v>
      </c>
      <c r="E194" s="90" t="s">
        <v>73</v>
      </c>
      <c r="F194">
        <v>4</v>
      </c>
      <c r="G194">
        <v>1</v>
      </c>
      <c r="H194" s="83">
        <v>44267.474075231483</v>
      </c>
      <c r="I194" s="90" t="s">
        <v>67</v>
      </c>
      <c r="J194" s="90" t="s">
        <v>67</v>
      </c>
      <c r="K194" s="90" t="s">
        <v>68</v>
      </c>
      <c r="L194" s="90" t="s">
        <v>69</v>
      </c>
    </row>
    <row r="195" spans="1:12" x14ac:dyDescent="0.3">
      <c r="A195">
        <v>3154</v>
      </c>
      <c r="B195" s="83">
        <v>44016</v>
      </c>
      <c r="C195">
        <v>1.5992821231907377</v>
      </c>
      <c r="D195">
        <v>0</v>
      </c>
      <c r="E195" s="90" t="s">
        <v>73</v>
      </c>
      <c r="F195">
        <v>4</v>
      </c>
      <c r="G195">
        <v>1</v>
      </c>
      <c r="H195" s="83">
        <v>44267.474075231483</v>
      </c>
      <c r="I195" s="90" t="s">
        <v>67</v>
      </c>
      <c r="J195" s="90" t="s">
        <v>67</v>
      </c>
      <c r="K195" s="90" t="s">
        <v>68</v>
      </c>
      <c r="L195" s="90" t="s">
        <v>69</v>
      </c>
    </row>
    <row r="196" spans="1:12" x14ac:dyDescent="0.3">
      <c r="A196">
        <v>3155</v>
      </c>
      <c r="B196" s="83">
        <v>44015.979166666664</v>
      </c>
      <c r="C196">
        <v>1.6007569990977495</v>
      </c>
      <c r="D196">
        <v>0</v>
      </c>
      <c r="E196" s="90" t="s">
        <v>73</v>
      </c>
      <c r="F196">
        <v>4</v>
      </c>
      <c r="G196">
        <v>1</v>
      </c>
      <c r="H196" s="83">
        <v>44267.474075231483</v>
      </c>
      <c r="I196" s="90" t="s">
        <v>67</v>
      </c>
      <c r="J196" s="90" t="s">
        <v>67</v>
      </c>
      <c r="K196" s="90" t="s">
        <v>68</v>
      </c>
      <c r="L196" s="90" t="s">
        <v>69</v>
      </c>
    </row>
    <row r="197" spans="1:12" x14ac:dyDescent="0.3">
      <c r="A197">
        <v>3156</v>
      </c>
      <c r="B197" s="83">
        <v>44015.958333333336</v>
      </c>
      <c r="C197">
        <v>1.6993571729594124</v>
      </c>
      <c r="D197">
        <v>0</v>
      </c>
      <c r="E197" s="90" t="s">
        <v>73</v>
      </c>
      <c r="F197">
        <v>4</v>
      </c>
      <c r="G197">
        <v>1</v>
      </c>
      <c r="H197" s="83">
        <v>44267.474075231483</v>
      </c>
      <c r="I197" s="90" t="s">
        <v>67</v>
      </c>
      <c r="J197" s="90" t="s">
        <v>67</v>
      </c>
      <c r="K197" s="90" t="s">
        <v>68</v>
      </c>
      <c r="L197" s="90" t="s">
        <v>69</v>
      </c>
    </row>
    <row r="198" spans="1:12" x14ac:dyDescent="0.3">
      <c r="A198">
        <v>3157</v>
      </c>
      <c r="B198" s="83">
        <v>44015.9375</v>
      </c>
      <c r="C198">
        <v>1.7972180210818163</v>
      </c>
      <c r="D198">
        <v>0</v>
      </c>
      <c r="E198" s="90" t="s">
        <v>73</v>
      </c>
      <c r="F198">
        <v>4</v>
      </c>
      <c r="G198">
        <v>1</v>
      </c>
      <c r="H198" s="83">
        <v>44267.474075231483</v>
      </c>
      <c r="I198" s="90" t="s">
        <v>67</v>
      </c>
      <c r="J198" s="90" t="s">
        <v>67</v>
      </c>
      <c r="K198" s="90" t="s">
        <v>68</v>
      </c>
      <c r="L198" s="90" t="s">
        <v>69</v>
      </c>
    </row>
    <row r="199" spans="1:12" x14ac:dyDescent="0.3">
      <c r="A199">
        <v>3158</v>
      </c>
      <c r="B199" s="83">
        <v>44015.916666666664</v>
      </c>
      <c r="C199">
        <v>1.9994177128741564</v>
      </c>
      <c r="D199">
        <v>0</v>
      </c>
      <c r="E199" s="90" t="s">
        <v>73</v>
      </c>
      <c r="F199">
        <v>4</v>
      </c>
      <c r="G199">
        <v>1</v>
      </c>
      <c r="H199" s="83">
        <v>44267.474075231483</v>
      </c>
      <c r="I199" s="90" t="s">
        <v>67</v>
      </c>
      <c r="J199" s="90" t="s">
        <v>67</v>
      </c>
      <c r="K199" s="90" t="s">
        <v>68</v>
      </c>
      <c r="L199" s="90" t="s">
        <v>69</v>
      </c>
    </row>
    <row r="200" spans="1:12" x14ac:dyDescent="0.3">
      <c r="A200">
        <v>3159</v>
      </c>
      <c r="B200" s="83">
        <v>44015.895833333336</v>
      </c>
      <c r="C200">
        <v>2.2362855112556739</v>
      </c>
      <c r="D200">
        <v>0</v>
      </c>
      <c r="E200" s="90" t="s">
        <v>73</v>
      </c>
      <c r="F200">
        <v>4</v>
      </c>
      <c r="G200">
        <v>1</v>
      </c>
      <c r="H200" s="83">
        <v>44267.474075231483</v>
      </c>
      <c r="I200" s="90" t="s">
        <v>67</v>
      </c>
      <c r="J200" s="90" t="s">
        <v>67</v>
      </c>
      <c r="K200" s="90" t="s">
        <v>68</v>
      </c>
      <c r="L200" s="90" t="s">
        <v>69</v>
      </c>
    </row>
    <row r="201" spans="1:12" x14ac:dyDescent="0.3">
      <c r="A201">
        <v>3160</v>
      </c>
      <c r="B201" s="83">
        <v>44015.875</v>
      </c>
      <c r="C201">
        <v>2.4592053961264297</v>
      </c>
      <c r="D201">
        <v>0</v>
      </c>
      <c r="E201" s="90" t="s">
        <v>73</v>
      </c>
      <c r="F201">
        <v>4</v>
      </c>
      <c r="G201">
        <v>1</v>
      </c>
      <c r="H201" s="83">
        <v>44267.474075231483</v>
      </c>
      <c r="I201" s="90" t="s">
        <v>67</v>
      </c>
      <c r="J201" s="90" t="s">
        <v>67</v>
      </c>
      <c r="K201" s="90" t="s">
        <v>68</v>
      </c>
      <c r="L201" s="90" t="s">
        <v>69</v>
      </c>
    </row>
    <row r="202" spans="1:12" x14ac:dyDescent="0.3">
      <c r="A202">
        <v>3161</v>
      </c>
      <c r="B202" s="83">
        <v>44015.854166666664</v>
      </c>
      <c r="C202">
        <v>2.6072180601890738</v>
      </c>
      <c r="D202">
        <v>0</v>
      </c>
      <c r="E202" s="90" t="s">
        <v>73</v>
      </c>
      <c r="F202">
        <v>4</v>
      </c>
      <c r="G202">
        <v>1</v>
      </c>
      <c r="H202" s="83">
        <v>44267.474075231483</v>
      </c>
      <c r="I202" s="90" t="s">
        <v>67</v>
      </c>
      <c r="J202" s="90" t="s">
        <v>67</v>
      </c>
      <c r="K202" s="90" t="s">
        <v>68</v>
      </c>
      <c r="L202" s="90" t="s">
        <v>69</v>
      </c>
    </row>
    <row r="203" spans="1:12" x14ac:dyDescent="0.3">
      <c r="A203">
        <v>3162</v>
      </c>
      <c r="B203" s="83">
        <v>44015.833333333336</v>
      </c>
      <c r="C203">
        <v>2.677431631821769</v>
      </c>
      <c r="D203">
        <v>0</v>
      </c>
      <c r="E203" s="90" t="s">
        <v>73</v>
      </c>
      <c r="F203">
        <v>4</v>
      </c>
      <c r="G203">
        <v>1</v>
      </c>
      <c r="H203" s="83">
        <v>44267.474075231483</v>
      </c>
      <c r="I203" s="90" t="s">
        <v>67</v>
      </c>
      <c r="J203" s="90" t="s">
        <v>67</v>
      </c>
      <c r="K203" s="90" t="s">
        <v>68</v>
      </c>
      <c r="L203" s="90" t="s">
        <v>69</v>
      </c>
    </row>
    <row r="204" spans="1:12" x14ac:dyDescent="0.3">
      <c r="A204">
        <v>3163</v>
      </c>
      <c r="B204" s="83">
        <v>44015.8125</v>
      </c>
      <c r="C204">
        <v>2.8310352229685147</v>
      </c>
      <c r="D204">
        <v>2.560787933184662E-2</v>
      </c>
      <c r="E204" s="90" t="s">
        <v>73</v>
      </c>
      <c r="F204">
        <v>4</v>
      </c>
      <c r="G204">
        <v>1</v>
      </c>
      <c r="H204" s="83">
        <v>44267.474075231483</v>
      </c>
      <c r="I204" s="90" t="s">
        <v>67</v>
      </c>
      <c r="J204" s="90" t="s">
        <v>67</v>
      </c>
      <c r="K204" s="90" t="s">
        <v>68</v>
      </c>
      <c r="L204" s="90" t="s">
        <v>69</v>
      </c>
    </row>
    <row r="205" spans="1:12" x14ac:dyDescent="0.3">
      <c r="A205">
        <v>3164</v>
      </c>
      <c r="B205" s="83">
        <v>44015.791666666664</v>
      </c>
      <c r="C205">
        <v>2.8984342193128518</v>
      </c>
      <c r="D205">
        <v>3.5738313843793321E-2</v>
      </c>
      <c r="E205" s="90" t="s">
        <v>73</v>
      </c>
      <c r="F205">
        <v>4</v>
      </c>
      <c r="G205">
        <v>1</v>
      </c>
      <c r="H205" s="83">
        <v>44267.474075231483</v>
      </c>
      <c r="I205" s="90" t="s">
        <v>67</v>
      </c>
      <c r="J205" s="90" t="s">
        <v>67</v>
      </c>
      <c r="K205" s="90" t="s">
        <v>68</v>
      </c>
      <c r="L205" s="90" t="s">
        <v>69</v>
      </c>
    </row>
    <row r="206" spans="1:12" x14ac:dyDescent="0.3">
      <c r="A206">
        <v>3165</v>
      </c>
      <c r="B206" s="83">
        <v>44015.770833333336</v>
      </c>
      <c r="C206">
        <v>2.974238997718599</v>
      </c>
      <c r="D206">
        <v>8.9976804717782952E-2</v>
      </c>
      <c r="E206" s="90" t="s">
        <v>73</v>
      </c>
      <c r="F206">
        <v>4</v>
      </c>
      <c r="G206">
        <v>1</v>
      </c>
      <c r="H206" s="83">
        <v>44267.474075231483</v>
      </c>
      <c r="I206" s="90" t="s">
        <v>67</v>
      </c>
      <c r="J206" s="90" t="s">
        <v>67</v>
      </c>
      <c r="K206" s="90" t="s">
        <v>68</v>
      </c>
      <c r="L206" s="90" t="s">
        <v>69</v>
      </c>
    </row>
    <row r="207" spans="1:12" x14ac:dyDescent="0.3">
      <c r="A207">
        <v>3166</v>
      </c>
      <c r="B207" s="83">
        <v>44015.75</v>
      </c>
      <c r="C207">
        <v>3.0109480326830598</v>
      </c>
      <c r="D207">
        <v>0.16399413750497394</v>
      </c>
      <c r="E207" s="90" t="s">
        <v>73</v>
      </c>
      <c r="F207">
        <v>4</v>
      </c>
      <c r="G207">
        <v>1</v>
      </c>
      <c r="H207" s="83">
        <v>44267.474075231483</v>
      </c>
      <c r="I207" s="90" t="s">
        <v>67</v>
      </c>
      <c r="J207" s="90" t="s">
        <v>67</v>
      </c>
      <c r="K207" s="90" t="s">
        <v>68</v>
      </c>
      <c r="L207" s="90" t="s">
        <v>69</v>
      </c>
    </row>
    <row r="208" spans="1:12" x14ac:dyDescent="0.3">
      <c r="A208">
        <v>3167</v>
      </c>
      <c r="B208" s="83">
        <v>44015.729166666664</v>
      </c>
      <c r="C208">
        <v>3.1035995623411523</v>
      </c>
      <c r="D208">
        <v>0.20657467015820186</v>
      </c>
      <c r="E208" s="90" t="s">
        <v>73</v>
      </c>
      <c r="F208">
        <v>4</v>
      </c>
      <c r="G208">
        <v>1</v>
      </c>
      <c r="H208" s="83">
        <v>44267.474075231483</v>
      </c>
      <c r="I208" s="90" t="s">
        <v>67</v>
      </c>
      <c r="J208" s="90" t="s">
        <v>67</v>
      </c>
      <c r="K208" s="90" t="s">
        <v>68</v>
      </c>
      <c r="L208" s="90" t="s">
        <v>69</v>
      </c>
    </row>
    <row r="209" spans="1:12" x14ac:dyDescent="0.3">
      <c r="A209">
        <v>3168</v>
      </c>
      <c r="B209" s="83">
        <v>44015.6875</v>
      </c>
      <c r="C209">
        <v>3.106800869602341</v>
      </c>
      <c r="D209">
        <v>0.47515872853158136</v>
      </c>
      <c r="E209" s="90" t="s">
        <v>73</v>
      </c>
      <c r="F209">
        <v>4</v>
      </c>
      <c r="G209">
        <v>1</v>
      </c>
      <c r="H209" s="83">
        <v>44267.474075231483</v>
      </c>
      <c r="I209" s="90" t="s">
        <v>67</v>
      </c>
      <c r="J209" s="90" t="s">
        <v>67</v>
      </c>
      <c r="K209" s="90" t="s">
        <v>68</v>
      </c>
      <c r="L209" s="90" t="s">
        <v>69</v>
      </c>
    </row>
    <row r="210" spans="1:12" x14ac:dyDescent="0.3">
      <c r="A210">
        <v>3169</v>
      </c>
      <c r="B210" s="83">
        <v>44016.083333333336</v>
      </c>
      <c r="C210">
        <v>1.4024415936568326</v>
      </c>
      <c r="D210">
        <v>0</v>
      </c>
      <c r="E210" s="90" t="s">
        <v>73</v>
      </c>
      <c r="F210">
        <v>4</v>
      </c>
      <c r="G210">
        <v>1</v>
      </c>
      <c r="H210" s="83">
        <v>44267.474075231483</v>
      </c>
      <c r="I210" s="90" t="s">
        <v>67</v>
      </c>
      <c r="J210" s="90" t="s">
        <v>67</v>
      </c>
      <c r="K210" s="90" t="s">
        <v>68</v>
      </c>
      <c r="L210" s="90" t="s">
        <v>69</v>
      </c>
    </row>
    <row r="211" spans="1:12" x14ac:dyDescent="0.3">
      <c r="A211">
        <v>3170</v>
      </c>
      <c r="B211" s="83">
        <v>44015.25</v>
      </c>
      <c r="C211">
        <v>2.4937168767583167</v>
      </c>
      <c r="D211">
        <v>0.39718948135056908</v>
      </c>
      <c r="E211" s="90" t="s">
        <v>73</v>
      </c>
      <c r="F211">
        <v>4</v>
      </c>
      <c r="G211">
        <v>1</v>
      </c>
      <c r="H211" s="83">
        <v>44267.474075231483</v>
      </c>
      <c r="I211" s="90" t="s">
        <v>67</v>
      </c>
      <c r="J211" s="90" t="s">
        <v>67</v>
      </c>
      <c r="K211" s="90" t="s">
        <v>68</v>
      </c>
      <c r="L211" s="90" t="s">
        <v>69</v>
      </c>
    </row>
    <row r="212" spans="1:12" x14ac:dyDescent="0.3">
      <c r="A212">
        <v>3171</v>
      </c>
      <c r="B212" s="83">
        <v>44015.208333333336</v>
      </c>
      <c r="C212">
        <v>1.846243154765558</v>
      </c>
      <c r="D212">
        <v>0.15816673729194411</v>
      </c>
      <c r="E212" s="90" t="s">
        <v>73</v>
      </c>
      <c r="F212">
        <v>4</v>
      </c>
      <c r="G212">
        <v>1</v>
      </c>
      <c r="H212" s="83">
        <v>44267.474075231483</v>
      </c>
      <c r="I212" s="90" t="s">
        <v>67</v>
      </c>
      <c r="J212" s="90" t="s">
        <v>67</v>
      </c>
      <c r="K212" s="90" t="s">
        <v>68</v>
      </c>
      <c r="L212" s="90" t="s">
        <v>69</v>
      </c>
    </row>
    <row r="213" spans="1:12" x14ac:dyDescent="0.3">
      <c r="A213">
        <v>3172</v>
      </c>
      <c r="B213" s="83">
        <v>44017.625</v>
      </c>
      <c r="C213">
        <v>2.4712882376392988</v>
      </c>
      <c r="D213">
        <v>2.0701244742412759</v>
      </c>
      <c r="E213" s="90" t="s">
        <v>73</v>
      </c>
      <c r="F213">
        <v>4</v>
      </c>
      <c r="G213">
        <v>1</v>
      </c>
      <c r="H213" s="83">
        <v>44267.474075231483</v>
      </c>
      <c r="I213" s="90" t="s">
        <v>67</v>
      </c>
      <c r="J213" s="90" t="s">
        <v>67</v>
      </c>
      <c r="K213" s="90" t="s">
        <v>68</v>
      </c>
      <c r="L213" s="90" t="s">
        <v>69</v>
      </c>
    </row>
    <row r="214" spans="1:12" x14ac:dyDescent="0.3">
      <c r="A214">
        <v>3173</v>
      </c>
      <c r="B214" s="83">
        <v>44017.604166666664</v>
      </c>
      <c r="C214">
        <v>2.3179441679785353</v>
      </c>
      <c r="D214">
        <v>2.1529000701749594</v>
      </c>
      <c r="E214" s="90" t="s">
        <v>73</v>
      </c>
      <c r="F214">
        <v>4</v>
      </c>
      <c r="G214">
        <v>1</v>
      </c>
      <c r="H214" s="83">
        <v>44267.474075231483</v>
      </c>
      <c r="I214" s="90" t="s">
        <v>67</v>
      </c>
      <c r="J214" s="90" t="s">
        <v>67</v>
      </c>
      <c r="K214" s="90" t="s">
        <v>68</v>
      </c>
      <c r="L214" s="90" t="s">
        <v>69</v>
      </c>
    </row>
    <row r="215" spans="1:12" x14ac:dyDescent="0.3">
      <c r="A215">
        <v>3174</v>
      </c>
      <c r="B215" s="83">
        <v>44017.583333333336</v>
      </c>
      <c r="C215">
        <v>2.2609924302940558</v>
      </c>
      <c r="D215">
        <v>2.2832644869733829</v>
      </c>
      <c r="E215" s="90" t="s">
        <v>73</v>
      </c>
      <c r="F215">
        <v>4</v>
      </c>
      <c r="G215">
        <v>1</v>
      </c>
      <c r="H215" s="83">
        <v>44267.474075231483</v>
      </c>
      <c r="I215" s="90" t="s">
        <v>67</v>
      </c>
      <c r="J215" s="90" t="s">
        <v>67</v>
      </c>
      <c r="K215" s="90" t="s">
        <v>68</v>
      </c>
      <c r="L215" s="90" t="s">
        <v>69</v>
      </c>
    </row>
    <row r="216" spans="1:12" x14ac:dyDescent="0.3">
      <c r="A216">
        <v>3175</v>
      </c>
      <c r="B216" s="83">
        <v>44017.5625</v>
      </c>
      <c r="C216">
        <v>2.1015574843561922</v>
      </c>
      <c r="D216">
        <v>1.6675835503656651</v>
      </c>
      <c r="E216" s="90" t="s">
        <v>73</v>
      </c>
      <c r="F216">
        <v>4</v>
      </c>
      <c r="G216">
        <v>1</v>
      </c>
      <c r="H216" s="83">
        <v>44267.474075231483</v>
      </c>
      <c r="I216" s="90" t="s">
        <v>67</v>
      </c>
      <c r="J216" s="90" t="s">
        <v>67</v>
      </c>
      <c r="K216" s="90" t="s">
        <v>68</v>
      </c>
      <c r="L216" s="90" t="s">
        <v>69</v>
      </c>
    </row>
    <row r="217" spans="1:12" x14ac:dyDescent="0.3">
      <c r="A217">
        <v>3176</v>
      </c>
      <c r="B217" s="83">
        <v>44017.541666666664</v>
      </c>
      <c r="C217">
        <v>2.1195279675606913</v>
      </c>
      <c r="D217">
        <v>1.5749864478368418</v>
      </c>
      <c r="E217" s="90" t="s">
        <v>73</v>
      </c>
      <c r="F217">
        <v>4</v>
      </c>
      <c r="G217">
        <v>1</v>
      </c>
      <c r="H217" s="83">
        <v>44267.474075231483</v>
      </c>
      <c r="I217" s="90" t="s">
        <v>67</v>
      </c>
      <c r="J217" s="90" t="s">
        <v>67</v>
      </c>
      <c r="K217" s="90" t="s">
        <v>68</v>
      </c>
      <c r="L217" s="90" t="s">
        <v>69</v>
      </c>
    </row>
    <row r="218" spans="1:12" x14ac:dyDescent="0.3">
      <c r="A218">
        <v>3177</v>
      </c>
      <c r="B218" s="83">
        <v>44017.520833333336</v>
      </c>
      <c r="C218">
        <v>2.2891236461229685</v>
      </c>
      <c r="D218">
        <v>1.2842409872739782</v>
      </c>
      <c r="E218" s="90" t="s">
        <v>73</v>
      </c>
      <c r="F218">
        <v>4</v>
      </c>
      <c r="G218">
        <v>1</v>
      </c>
      <c r="H218" s="83">
        <v>44267.474075231483</v>
      </c>
      <c r="I218" s="90" t="s">
        <v>67</v>
      </c>
      <c r="J218" s="90" t="s">
        <v>67</v>
      </c>
      <c r="K218" s="90" t="s">
        <v>68</v>
      </c>
      <c r="L218" s="90" t="s">
        <v>69</v>
      </c>
    </row>
    <row r="219" spans="1:12" x14ac:dyDescent="0.3">
      <c r="A219">
        <v>3178</v>
      </c>
      <c r="B219" s="83">
        <v>44017.5</v>
      </c>
      <c r="C219">
        <v>2.3274182549991269</v>
      </c>
      <c r="D219">
        <v>1.1712390688516083</v>
      </c>
      <c r="E219" s="90" t="s">
        <v>73</v>
      </c>
      <c r="F219">
        <v>4</v>
      </c>
      <c r="G219">
        <v>1</v>
      </c>
      <c r="H219" s="83">
        <v>44267.474075231483</v>
      </c>
      <c r="I219" s="90" t="s">
        <v>67</v>
      </c>
      <c r="J219" s="90" t="s">
        <v>67</v>
      </c>
      <c r="K219" s="90" t="s">
        <v>68</v>
      </c>
      <c r="L219" s="90" t="s">
        <v>69</v>
      </c>
    </row>
    <row r="220" spans="1:12" x14ac:dyDescent="0.3">
      <c r="A220">
        <v>3179</v>
      </c>
      <c r="B220" s="83">
        <v>44017.479166666664</v>
      </c>
      <c r="C220">
        <v>2.6089140634066599</v>
      </c>
      <c r="D220">
        <v>1.3437919503853055</v>
      </c>
      <c r="E220" s="90" t="s">
        <v>73</v>
      </c>
      <c r="F220">
        <v>4</v>
      </c>
      <c r="G220">
        <v>1</v>
      </c>
      <c r="H220" s="83">
        <v>44267.474075231483</v>
      </c>
      <c r="I220" s="90" t="s">
        <v>67</v>
      </c>
      <c r="J220" s="90" t="s">
        <v>67</v>
      </c>
      <c r="K220" s="90" t="s">
        <v>68</v>
      </c>
      <c r="L220" s="90" t="s">
        <v>69</v>
      </c>
    </row>
    <row r="221" spans="1:12" x14ac:dyDescent="0.3">
      <c r="A221">
        <v>3180</v>
      </c>
      <c r="B221" s="83">
        <v>44017.458333333336</v>
      </c>
      <c r="C221">
        <v>2.6625505178081932</v>
      </c>
      <c r="D221">
        <v>1.1738161424966513</v>
      </c>
      <c r="E221" s="90" t="s">
        <v>73</v>
      </c>
      <c r="F221">
        <v>4</v>
      </c>
      <c r="G221">
        <v>1</v>
      </c>
      <c r="H221" s="83">
        <v>44267.474075231483</v>
      </c>
      <c r="I221" s="90" t="s">
        <v>67</v>
      </c>
      <c r="J221" s="90" t="s">
        <v>67</v>
      </c>
      <c r="K221" s="90" t="s">
        <v>68</v>
      </c>
      <c r="L221" s="90" t="s">
        <v>69</v>
      </c>
    </row>
    <row r="222" spans="1:12" x14ac:dyDescent="0.3">
      <c r="A222">
        <v>3181</v>
      </c>
      <c r="B222" s="83">
        <v>44017.4375</v>
      </c>
      <c r="C222">
        <v>2.7488319896275653</v>
      </c>
      <c r="D222">
        <v>1.1395070686721684</v>
      </c>
      <c r="E222" s="90" t="s">
        <v>73</v>
      </c>
      <c r="F222">
        <v>4</v>
      </c>
      <c r="G222">
        <v>1</v>
      </c>
      <c r="H222" s="83">
        <v>44267.474075231483</v>
      </c>
      <c r="I222" s="90" t="s">
        <v>67</v>
      </c>
      <c r="J222" s="90" t="s">
        <v>67</v>
      </c>
      <c r="K222" s="90" t="s">
        <v>68</v>
      </c>
      <c r="L222" s="90" t="s">
        <v>69</v>
      </c>
    </row>
    <row r="223" spans="1:12" x14ac:dyDescent="0.3">
      <c r="A223">
        <v>3182</v>
      </c>
      <c r="B223" s="83">
        <v>44017.416666666664</v>
      </c>
      <c r="C223">
        <v>2.7708156563087716</v>
      </c>
      <c r="D223">
        <v>1.3388199680595285</v>
      </c>
      <c r="E223" s="90" t="s">
        <v>73</v>
      </c>
      <c r="F223">
        <v>4</v>
      </c>
      <c r="G223">
        <v>1</v>
      </c>
      <c r="H223" s="83">
        <v>44267.474075231483</v>
      </c>
      <c r="I223" s="90" t="s">
        <v>67</v>
      </c>
      <c r="J223" s="90" t="s">
        <v>67</v>
      </c>
      <c r="K223" s="90" t="s">
        <v>68</v>
      </c>
      <c r="L223" s="90" t="s">
        <v>69</v>
      </c>
    </row>
    <row r="224" spans="1:12" x14ac:dyDescent="0.3">
      <c r="A224">
        <v>3183</v>
      </c>
      <c r="B224" s="83">
        <v>44017.395833333336</v>
      </c>
      <c r="C224">
        <v>2.6399647412150489</v>
      </c>
      <c r="D224">
        <v>1.5994400673542923</v>
      </c>
      <c r="E224" s="90" t="s">
        <v>73</v>
      </c>
      <c r="F224">
        <v>4</v>
      </c>
      <c r="G224">
        <v>1</v>
      </c>
      <c r="H224" s="83">
        <v>44267.474075231483</v>
      </c>
      <c r="I224" s="90" t="s">
        <v>67</v>
      </c>
      <c r="J224" s="90" t="s">
        <v>67</v>
      </c>
      <c r="K224" s="90" t="s">
        <v>68</v>
      </c>
      <c r="L224" s="90" t="s">
        <v>69</v>
      </c>
    </row>
    <row r="225" spans="1:12" x14ac:dyDescent="0.3">
      <c r="A225">
        <v>3184</v>
      </c>
      <c r="B225" s="83">
        <v>44017.375</v>
      </c>
      <c r="C225">
        <v>2.7086805439431574</v>
      </c>
      <c r="D225">
        <v>1.4946817181422354</v>
      </c>
      <c r="E225" s="90" t="s">
        <v>73</v>
      </c>
      <c r="F225">
        <v>4</v>
      </c>
      <c r="G225">
        <v>1</v>
      </c>
      <c r="H225" s="83">
        <v>44267.474075231483</v>
      </c>
      <c r="I225" s="90" t="s">
        <v>67</v>
      </c>
      <c r="J225" s="90" t="s">
        <v>67</v>
      </c>
      <c r="K225" s="90" t="s">
        <v>68</v>
      </c>
      <c r="L225" s="90" t="s">
        <v>69</v>
      </c>
    </row>
    <row r="226" spans="1:12" x14ac:dyDescent="0.3">
      <c r="A226">
        <v>3185</v>
      </c>
      <c r="B226" s="83">
        <v>44017.354166666664</v>
      </c>
      <c r="C226">
        <v>2.6114607199798434</v>
      </c>
      <c r="D226">
        <v>1.6347182557849669</v>
      </c>
      <c r="E226" s="90" t="s">
        <v>73</v>
      </c>
      <c r="F226">
        <v>4</v>
      </c>
      <c r="G226">
        <v>1</v>
      </c>
      <c r="H226" s="83">
        <v>44267.474075231483</v>
      </c>
      <c r="I226" s="90" t="s">
        <v>67</v>
      </c>
      <c r="J226" s="90" t="s">
        <v>67</v>
      </c>
      <c r="K226" s="90" t="s">
        <v>68</v>
      </c>
      <c r="L226" s="90" t="s">
        <v>69</v>
      </c>
    </row>
    <row r="227" spans="1:12" x14ac:dyDescent="0.3">
      <c r="A227">
        <v>3186</v>
      </c>
      <c r="B227" s="83">
        <v>44017.333333333336</v>
      </c>
      <c r="C227">
        <v>2.5998891309818188</v>
      </c>
      <c r="D227">
        <v>1.617536923113652</v>
      </c>
      <c r="E227" s="90" t="s">
        <v>73</v>
      </c>
      <c r="F227">
        <v>4</v>
      </c>
      <c r="G227">
        <v>1</v>
      </c>
      <c r="H227" s="83">
        <v>44267.474075231483</v>
      </c>
      <c r="I227" s="90" t="s">
        <v>67</v>
      </c>
      <c r="J227" s="90" t="s">
        <v>67</v>
      </c>
      <c r="K227" s="90" t="s">
        <v>68</v>
      </c>
      <c r="L227" s="90" t="s">
        <v>69</v>
      </c>
    </row>
    <row r="228" spans="1:12" x14ac:dyDescent="0.3">
      <c r="A228">
        <v>3187</v>
      </c>
      <c r="B228" s="83">
        <v>44017.3125</v>
      </c>
      <c r="C228">
        <v>2.3663011261088309</v>
      </c>
      <c r="D228">
        <v>1.3956121713969445</v>
      </c>
      <c r="E228" s="90" t="s">
        <v>73</v>
      </c>
      <c r="F228">
        <v>4</v>
      </c>
      <c r="G228">
        <v>1</v>
      </c>
      <c r="H228" s="83">
        <v>44267.474075231483</v>
      </c>
      <c r="I228" s="90" t="s">
        <v>67</v>
      </c>
      <c r="J228" s="90" t="s">
        <v>67</v>
      </c>
      <c r="K228" s="90" t="s">
        <v>68</v>
      </c>
      <c r="L228" s="90" t="s">
        <v>69</v>
      </c>
    </row>
    <row r="229" spans="1:12" x14ac:dyDescent="0.3">
      <c r="A229">
        <v>3188</v>
      </c>
      <c r="B229" s="83">
        <v>44017.291666666664</v>
      </c>
      <c r="C229">
        <v>2.2338860513033834</v>
      </c>
      <c r="D229">
        <v>1.2406606098758006</v>
      </c>
      <c r="E229" s="90" t="s">
        <v>73</v>
      </c>
      <c r="F229">
        <v>4</v>
      </c>
      <c r="G229">
        <v>1</v>
      </c>
      <c r="H229" s="83">
        <v>44267.474075231483</v>
      </c>
      <c r="I229" s="90" t="s">
        <v>67</v>
      </c>
      <c r="J229" s="90" t="s">
        <v>67</v>
      </c>
      <c r="K229" s="90" t="s">
        <v>68</v>
      </c>
      <c r="L229" s="90" t="s">
        <v>69</v>
      </c>
    </row>
    <row r="230" spans="1:12" x14ac:dyDescent="0.3">
      <c r="A230">
        <v>3189</v>
      </c>
      <c r="B230" s="83">
        <v>44017.645833333336</v>
      </c>
      <c r="C230">
        <v>2.6396325113517949</v>
      </c>
      <c r="D230">
        <v>2.0628778937709824</v>
      </c>
      <c r="E230" s="90" t="s">
        <v>73</v>
      </c>
      <c r="F230">
        <v>4</v>
      </c>
      <c r="G230">
        <v>1</v>
      </c>
      <c r="H230" s="83">
        <v>44267.474075231483</v>
      </c>
      <c r="I230" s="90" t="s">
        <v>67</v>
      </c>
      <c r="J230" s="90" t="s">
        <v>67</v>
      </c>
      <c r="K230" s="90" t="s">
        <v>68</v>
      </c>
      <c r="L230" s="90" t="s">
        <v>69</v>
      </c>
    </row>
    <row r="231" spans="1:12" x14ac:dyDescent="0.3">
      <c r="A231">
        <v>3190</v>
      </c>
      <c r="B231" s="83">
        <v>44015.229166666664</v>
      </c>
      <c r="C231">
        <v>2.1024817956789041</v>
      </c>
      <c r="D231">
        <v>0.18216075277170693</v>
      </c>
      <c r="E231" s="90" t="s">
        <v>73</v>
      </c>
      <c r="F231">
        <v>4</v>
      </c>
      <c r="G231">
        <v>1</v>
      </c>
      <c r="H231" s="83">
        <v>44267.474075231483</v>
      </c>
      <c r="I231" s="90" t="s">
        <v>67</v>
      </c>
      <c r="J231" s="90" t="s">
        <v>67</v>
      </c>
      <c r="K231" s="90" t="s">
        <v>68</v>
      </c>
      <c r="L231" s="90" t="s">
        <v>69</v>
      </c>
    </row>
    <row r="232" spans="1:12" x14ac:dyDescent="0.3">
      <c r="A232">
        <v>3191</v>
      </c>
      <c r="B232" s="83">
        <v>44017.666666666664</v>
      </c>
      <c r="C232">
        <v>2.9722426500666401</v>
      </c>
      <c r="D232">
        <v>1.1094729124370359</v>
      </c>
      <c r="E232" s="90" t="s">
        <v>73</v>
      </c>
      <c r="F232">
        <v>4</v>
      </c>
      <c r="G232">
        <v>1</v>
      </c>
      <c r="H232" s="83">
        <v>44267.474075231483</v>
      </c>
      <c r="I232" s="90" t="s">
        <v>67</v>
      </c>
      <c r="J232" s="90" t="s">
        <v>67</v>
      </c>
      <c r="K232" s="90" t="s">
        <v>68</v>
      </c>
      <c r="L232" s="90" t="s">
        <v>69</v>
      </c>
    </row>
    <row r="233" spans="1:12" x14ac:dyDescent="0.3">
      <c r="A233">
        <v>3192</v>
      </c>
      <c r="B233" s="83">
        <v>44017.708333333336</v>
      </c>
      <c r="C233">
        <v>3.1035420712917245</v>
      </c>
      <c r="D233">
        <v>0.9735250159659854</v>
      </c>
      <c r="E233" s="90" t="s">
        <v>73</v>
      </c>
      <c r="F233">
        <v>4</v>
      </c>
      <c r="G233">
        <v>1</v>
      </c>
      <c r="H233" s="83">
        <v>44267.474075231483</v>
      </c>
      <c r="I233" s="90" t="s">
        <v>67</v>
      </c>
      <c r="J233" s="90" t="s">
        <v>67</v>
      </c>
      <c r="K233" s="90" t="s">
        <v>68</v>
      </c>
      <c r="L233" s="90" t="s">
        <v>69</v>
      </c>
    </row>
    <row r="234" spans="1:12" x14ac:dyDescent="0.3">
      <c r="A234">
        <v>3193</v>
      </c>
      <c r="B234" s="83">
        <v>44015.1875</v>
      </c>
      <c r="C234">
        <v>1.5187438509478712</v>
      </c>
      <c r="D234">
        <v>3.1165160749128576E-2</v>
      </c>
      <c r="E234" s="90" t="s">
        <v>73</v>
      </c>
      <c r="F234">
        <v>4</v>
      </c>
      <c r="G234">
        <v>1</v>
      </c>
      <c r="H234" s="83">
        <v>44267.474075231483</v>
      </c>
      <c r="I234" s="90" t="s">
        <v>67</v>
      </c>
      <c r="J234" s="90" t="s">
        <v>67</v>
      </c>
      <c r="K234" s="90" t="s">
        <v>68</v>
      </c>
      <c r="L234" s="90" t="s">
        <v>69</v>
      </c>
    </row>
    <row r="235" spans="1:12" x14ac:dyDescent="0.3">
      <c r="A235">
        <v>3194</v>
      </c>
      <c r="B235" s="83">
        <v>44015.166666666664</v>
      </c>
      <c r="C235">
        <v>1.4161750427674233</v>
      </c>
      <c r="D235">
        <v>3.1165160749128576E-2</v>
      </c>
      <c r="E235" s="90" t="s">
        <v>73</v>
      </c>
      <c r="F235">
        <v>4</v>
      </c>
      <c r="G235">
        <v>1</v>
      </c>
      <c r="H235" s="83">
        <v>44267.474075231483</v>
      </c>
      <c r="I235" s="90" t="s">
        <v>67</v>
      </c>
      <c r="J235" s="90" t="s">
        <v>67</v>
      </c>
      <c r="K235" s="90" t="s">
        <v>68</v>
      </c>
      <c r="L235" s="90" t="s">
        <v>69</v>
      </c>
    </row>
    <row r="236" spans="1:12" x14ac:dyDescent="0.3">
      <c r="A236">
        <v>3195</v>
      </c>
      <c r="B236" s="83">
        <v>44015.145833333336</v>
      </c>
      <c r="C236">
        <v>1.3609022777412345</v>
      </c>
      <c r="D236">
        <v>0</v>
      </c>
      <c r="E236" s="90" t="s">
        <v>73</v>
      </c>
      <c r="F236">
        <v>4</v>
      </c>
      <c r="G236">
        <v>1</v>
      </c>
      <c r="H236" s="83">
        <v>44267.474075231483</v>
      </c>
      <c r="I236" s="90" t="s">
        <v>67</v>
      </c>
      <c r="J236" s="90" t="s">
        <v>67</v>
      </c>
      <c r="K236" s="90" t="s">
        <v>68</v>
      </c>
      <c r="L236" s="90" t="s">
        <v>69</v>
      </c>
    </row>
    <row r="237" spans="1:12" x14ac:dyDescent="0.3">
      <c r="A237">
        <v>3196</v>
      </c>
      <c r="B237" s="83">
        <v>44015.125</v>
      </c>
      <c r="C237">
        <v>1.3803842893726477</v>
      </c>
      <c r="D237">
        <v>0</v>
      </c>
      <c r="E237" s="90" t="s">
        <v>73</v>
      </c>
      <c r="F237">
        <v>4</v>
      </c>
      <c r="G237">
        <v>1</v>
      </c>
      <c r="H237" s="83">
        <v>44267.474075231483</v>
      </c>
      <c r="I237" s="90" t="s">
        <v>67</v>
      </c>
      <c r="J237" s="90" t="s">
        <v>67</v>
      </c>
      <c r="K237" s="90" t="s">
        <v>68</v>
      </c>
      <c r="L237" s="90" t="s">
        <v>69</v>
      </c>
    </row>
    <row r="238" spans="1:12" x14ac:dyDescent="0.3">
      <c r="A238">
        <v>3197</v>
      </c>
      <c r="B238" s="83">
        <v>44015.104166666664</v>
      </c>
      <c r="C238">
        <v>1.3824443934007451</v>
      </c>
      <c r="D238">
        <v>0</v>
      </c>
      <c r="E238" s="90" t="s">
        <v>73</v>
      </c>
      <c r="F238">
        <v>4</v>
      </c>
      <c r="G238">
        <v>1</v>
      </c>
      <c r="H238" s="83">
        <v>44267.474075231483</v>
      </c>
      <c r="I238" s="90" t="s">
        <v>67</v>
      </c>
      <c r="J238" s="90" t="s">
        <v>67</v>
      </c>
      <c r="K238" s="90" t="s">
        <v>68</v>
      </c>
      <c r="L238" s="90" t="s">
        <v>69</v>
      </c>
    </row>
    <row r="239" spans="1:12" x14ac:dyDescent="0.3">
      <c r="A239">
        <v>3198</v>
      </c>
      <c r="B239" s="83">
        <v>44015.083333333336</v>
      </c>
      <c r="C239">
        <v>1.4149818691089773</v>
      </c>
      <c r="D239">
        <v>0</v>
      </c>
      <c r="E239" s="90" t="s">
        <v>73</v>
      </c>
      <c r="F239">
        <v>4</v>
      </c>
      <c r="G239">
        <v>1</v>
      </c>
      <c r="H239" s="83">
        <v>44267.474075231483</v>
      </c>
      <c r="I239" s="90" t="s">
        <v>67</v>
      </c>
      <c r="J239" s="90" t="s">
        <v>67</v>
      </c>
      <c r="K239" s="90" t="s">
        <v>68</v>
      </c>
      <c r="L239" s="90" t="s">
        <v>69</v>
      </c>
    </row>
    <row r="240" spans="1:12" x14ac:dyDescent="0.3">
      <c r="A240">
        <v>3199</v>
      </c>
      <c r="B240" s="83">
        <v>44015.0625</v>
      </c>
      <c r="C240">
        <v>1.4168207765364591</v>
      </c>
      <c r="D240">
        <v>0</v>
      </c>
      <c r="E240" s="90" t="s">
        <v>73</v>
      </c>
      <c r="F240">
        <v>4</v>
      </c>
      <c r="G240">
        <v>1</v>
      </c>
      <c r="H240" s="83">
        <v>44267.474075231483</v>
      </c>
      <c r="I240" s="90" t="s">
        <v>67</v>
      </c>
      <c r="J240" s="90" t="s">
        <v>67</v>
      </c>
      <c r="K240" s="90" t="s">
        <v>68</v>
      </c>
      <c r="L240" s="90" t="s">
        <v>69</v>
      </c>
    </row>
    <row r="241" spans="1:12" x14ac:dyDescent="0.3">
      <c r="A241">
        <v>3200</v>
      </c>
      <c r="B241" s="83">
        <v>44015.041666666664</v>
      </c>
      <c r="C241">
        <v>1.4634596933171597</v>
      </c>
      <c r="D241">
        <v>0</v>
      </c>
      <c r="E241" s="90" t="s">
        <v>73</v>
      </c>
      <c r="F241">
        <v>4</v>
      </c>
      <c r="G241">
        <v>1</v>
      </c>
      <c r="H241" s="83">
        <v>44267.474075231483</v>
      </c>
      <c r="I241" s="90" t="s">
        <v>67</v>
      </c>
      <c r="J241" s="90" t="s">
        <v>67</v>
      </c>
      <c r="K241" s="90" t="s">
        <v>68</v>
      </c>
      <c r="L241" s="90" t="s">
        <v>69</v>
      </c>
    </row>
    <row r="242" spans="1:12" x14ac:dyDescent="0.3">
      <c r="A242">
        <v>3201</v>
      </c>
      <c r="B242" s="83">
        <v>44015.020833333336</v>
      </c>
      <c r="C242">
        <v>1.5423710539278597</v>
      </c>
      <c r="D242">
        <v>0</v>
      </c>
      <c r="E242" s="90" t="s">
        <v>73</v>
      </c>
      <c r="F242">
        <v>4</v>
      </c>
      <c r="G242">
        <v>1</v>
      </c>
      <c r="H242" s="83">
        <v>44267.474075231483</v>
      </c>
      <c r="I242" s="90" t="s">
        <v>67</v>
      </c>
      <c r="J242" s="90" t="s">
        <v>67</v>
      </c>
      <c r="K242" s="90" t="s">
        <v>68</v>
      </c>
      <c r="L242" s="90" t="s">
        <v>69</v>
      </c>
    </row>
    <row r="243" spans="1:12" x14ac:dyDescent="0.3">
      <c r="A243">
        <v>3202</v>
      </c>
      <c r="B243" s="83">
        <v>44015</v>
      </c>
      <c r="C243">
        <v>1.6018848150767779</v>
      </c>
      <c r="D243">
        <v>0</v>
      </c>
      <c r="E243" s="90" t="s">
        <v>73</v>
      </c>
      <c r="F243">
        <v>4</v>
      </c>
      <c r="G243">
        <v>1</v>
      </c>
      <c r="H243" s="83">
        <v>44267.474075231483</v>
      </c>
      <c r="I243" s="90" t="s">
        <v>67</v>
      </c>
      <c r="J243" s="90" t="s">
        <v>67</v>
      </c>
      <c r="K243" s="90" t="s">
        <v>68</v>
      </c>
      <c r="L243" s="90" t="s">
        <v>69</v>
      </c>
    </row>
    <row r="244" spans="1:12" x14ac:dyDescent="0.3">
      <c r="A244">
        <v>3203</v>
      </c>
      <c r="B244" s="83">
        <v>44017.854166666664</v>
      </c>
      <c r="C244">
        <v>2.5648899648721573</v>
      </c>
      <c r="D244">
        <v>0</v>
      </c>
      <c r="E244" s="90" t="s">
        <v>73</v>
      </c>
      <c r="F244">
        <v>4</v>
      </c>
      <c r="G244">
        <v>1</v>
      </c>
      <c r="H244" s="83">
        <v>44267.474075231483</v>
      </c>
      <c r="I244" s="90" t="s">
        <v>67</v>
      </c>
      <c r="J244" s="90" t="s">
        <v>67</v>
      </c>
      <c r="K244" s="90" t="s">
        <v>68</v>
      </c>
      <c r="L244" s="90" t="s">
        <v>69</v>
      </c>
    </row>
    <row r="245" spans="1:12" x14ac:dyDescent="0.3">
      <c r="A245">
        <v>3204</v>
      </c>
      <c r="B245" s="83">
        <v>44017.833333333336</v>
      </c>
      <c r="C245">
        <v>2.6336379745187859</v>
      </c>
      <c r="D245">
        <v>0</v>
      </c>
      <c r="E245" s="90" t="s">
        <v>73</v>
      </c>
      <c r="F245">
        <v>4</v>
      </c>
      <c r="G245">
        <v>1</v>
      </c>
      <c r="H245" s="83">
        <v>44267.474075231483</v>
      </c>
      <c r="I245" s="90" t="s">
        <v>67</v>
      </c>
      <c r="J245" s="90" t="s">
        <v>67</v>
      </c>
      <c r="K245" s="90" t="s">
        <v>68</v>
      </c>
      <c r="L245" s="90" t="s">
        <v>69</v>
      </c>
    </row>
    <row r="246" spans="1:12" x14ac:dyDescent="0.3">
      <c r="A246">
        <v>3205</v>
      </c>
      <c r="B246" s="83">
        <v>44017.8125</v>
      </c>
      <c r="C246">
        <v>2.7709935549365841</v>
      </c>
      <c r="D246">
        <v>5.864431034016368E-2</v>
      </c>
      <c r="E246" s="90" t="s">
        <v>73</v>
      </c>
      <c r="F246">
        <v>4</v>
      </c>
      <c r="G246">
        <v>1</v>
      </c>
      <c r="H246" s="83">
        <v>44267.474075231483</v>
      </c>
      <c r="I246" s="90" t="s">
        <v>67</v>
      </c>
      <c r="J246" s="90" t="s">
        <v>67</v>
      </c>
      <c r="K246" s="90" t="s">
        <v>68</v>
      </c>
      <c r="L246" s="90" t="s">
        <v>69</v>
      </c>
    </row>
    <row r="247" spans="1:12" x14ac:dyDescent="0.3">
      <c r="A247">
        <v>3206</v>
      </c>
      <c r="B247" s="83">
        <v>44017.791666666664</v>
      </c>
      <c r="C247">
        <v>2.8400429966436276</v>
      </c>
      <c r="D247">
        <v>6.3602318036663469E-2</v>
      </c>
      <c r="E247" s="90" t="s">
        <v>73</v>
      </c>
      <c r="F247">
        <v>4</v>
      </c>
      <c r="G247">
        <v>1</v>
      </c>
      <c r="H247" s="83">
        <v>44267.474075231483</v>
      </c>
      <c r="I247" s="90" t="s">
        <v>67</v>
      </c>
      <c r="J247" s="90" t="s">
        <v>67</v>
      </c>
      <c r="K247" s="90" t="s">
        <v>68</v>
      </c>
      <c r="L247" s="90" t="s">
        <v>69</v>
      </c>
    </row>
    <row r="248" spans="1:12" x14ac:dyDescent="0.3">
      <c r="A248">
        <v>3207</v>
      </c>
      <c r="B248" s="83">
        <v>44017.770833333336</v>
      </c>
      <c r="C248">
        <v>2.9431766153278986</v>
      </c>
      <c r="D248">
        <v>0.27941011252362641</v>
      </c>
      <c r="E248" s="90" t="s">
        <v>73</v>
      </c>
      <c r="F248">
        <v>4</v>
      </c>
      <c r="G248">
        <v>1</v>
      </c>
      <c r="H248" s="83">
        <v>44267.474075231483</v>
      </c>
      <c r="I248" s="90" t="s">
        <v>67</v>
      </c>
      <c r="J248" s="90" t="s">
        <v>67</v>
      </c>
      <c r="K248" s="90" t="s">
        <v>68</v>
      </c>
      <c r="L248" s="90" t="s">
        <v>69</v>
      </c>
    </row>
    <row r="249" spans="1:12" x14ac:dyDescent="0.3">
      <c r="A249">
        <v>3208</v>
      </c>
      <c r="B249" s="83">
        <v>44017.75</v>
      </c>
      <c r="C249">
        <v>2.9749315813589119</v>
      </c>
      <c r="D249">
        <v>0.3680661823183552</v>
      </c>
      <c r="E249" s="90" t="s">
        <v>73</v>
      </c>
      <c r="F249">
        <v>4</v>
      </c>
      <c r="G249">
        <v>1</v>
      </c>
      <c r="H249" s="83">
        <v>44267.474075231483</v>
      </c>
      <c r="I249" s="90" t="s">
        <v>67</v>
      </c>
      <c r="J249" s="90" t="s">
        <v>67</v>
      </c>
      <c r="K249" s="90" t="s">
        <v>68</v>
      </c>
      <c r="L249" s="90" t="s">
        <v>69</v>
      </c>
    </row>
    <row r="250" spans="1:12" x14ac:dyDescent="0.3">
      <c r="A250">
        <v>3209</v>
      </c>
      <c r="B250" s="83">
        <v>44017.729166666664</v>
      </c>
      <c r="C250">
        <v>3.0949439657263644</v>
      </c>
      <c r="D250">
        <v>0.68723675974286091</v>
      </c>
      <c r="E250" s="90" t="s">
        <v>73</v>
      </c>
      <c r="F250">
        <v>4</v>
      </c>
      <c r="G250">
        <v>1</v>
      </c>
      <c r="H250" s="83">
        <v>44267.474075231483</v>
      </c>
      <c r="I250" s="90" t="s">
        <v>67</v>
      </c>
      <c r="J250" s="90" t="s">
        <v>67</v>
      </c>
      <c r="K250" s="90" t="s">
        <v>68</v>
      </c>
      <c r="L250" s="90" t="s">
        <v>69</v>
      </c>
    </row>
    <row r="251" spans="1:12" x14ac:dyDescent="0.3">
      <c r="A251">
        <v>3210</v>
      </c>
      <c r="B251" s="83">
        <v>44017.6875</v>
      </c>
      <c r="C251">
        <v>3.0754294362600594</v>
      </c>
      <c r="D251">
        <v>1.0724604074494342</v>
      </c>
      <c r="E251" s="90" t="s">
        <v>73</v>
      </c>
      <c r="F251">
        <v>4</v>
      </c>
      <c r="G251">
        <v>1</v>
      </c>
      <c r="H251" s="83">
        <v>44267.474075231483</v>
      </c>
      <c r="I251" s="90" t="s">
        <v>67</v>
      </c>
      <c r="J251" s="90" t="s">
        <v>67</v>
      </c>
      <c r="K251" s="90" t="s">
        <v>68</v>
      </c>
      <c r="L251" s="90" t="s">
        <v>69</v>
      </c>
    </row>
    <row r="252" spans="1:12" x14ac:dyDescent="0.3">
      <c r="A252">
        <v>3211</v>
      </c>
      <c r="B252" s="83">
        <v>44016.104166666664</v>
      </c>
      <c r="C252">
        <v>1.3729538689194534</v>
      </c>
      <c r="D252">
        <v>0</v>
      </c>
      <c r="E252" s="90" t="s">
        <v>73</v>
      </c>
      <c r="F252">
        <v>4</v>
      </c>
      <c r="G252">
        <v>1</v>
      </c>
      <c r="H252" s="83">
        <v>44267.474075231483</v>
      </c>
      <c r="I252" s="90" t="s">
        <v>67</v>
      </c>
      <c r="J252" s="90" t="s">
        <v>67</v>
      </c>
      <c r="K252" s="90" t="s">
        <v>68</v>
      </c>
      <c r="L252" s="90" t="s">
        <v>69</v>
      </c>
    </row>
    <row r="253" spans="1:12" x14ac:dyDescent="0.3">
      <c r="A253">
        <v>3212</v>
      </c>
      <c r="B253" s="83">
        <v>44016.125</v>
      </c>
      <c r="C253">
        <v>1.3720565868390289</v>
      </c>
      <c r="D253">
        <v>0</v>
      </c>
      <c r="E253" s="90" t="s">
        <v>73</v>
      </c>
      <c r="F253">
        <v>4</v>
      </c>
      <c r="G253">
        <v>1</v>
      </c>
      <c r="H253" s="83">
        <v>44267.474075231483</v>
      </c>
      <c r="I253" s="90" t="s">
        <v>67</v>
      </c>
      <c r="J253" s="90" t="s">
        <v>67</v>
      </c>
      <c r="K253" s="90" t="s">
        <v>68</v>
      </c>
      <c r="L253" s="90" t="s">
        <v>69</v>
      </c>
    </row>
    <row r="254" spans="1:12" x14ac:dyDescent="0.3">
      <c r="A254">
        <v>3213</v>
      </c>
      <c r="B254" s="83">
        <v>44016.145833333336</v>
      </c>
      <c r="C254">
        <v>1.3561957500760333</v>
      </c>
      <c r="D254">
        <v>0</v>
      </c>
      <c r="E254" s="90" t="s">
        <v>73</v>
      </c>
      <c r="F254">
        <v>4</v>
      </c>
      <c r="G254">
        <v>1</v>
      </c>
      <c r="H254" s="83">
        <v>44267.474075231483</v>
      </c>
      <c r="I254" s="90" t="s">
        <v>67</v>
      </c>
      <c r="J254" s="90" t="s">
        <v>67</v>
      </c>
      <c r="K254" s="90" t="s">
        <v>68</v>
      </c>
      <c r="L254" s="90" t="s">
        <v>69</v>
      </c>
    </row>
    <row r="255" spans="1:12" x14ac:dyDescent="0.3">
      <c r="A255">
        <v>3214</v>
      </c>
      <c r="B255" s="83">
        <v>44018</v>
      </c>
      <c r="C255">
        <v>1.5996277212198435</v>
      </c>
      <c r="D255">
        <v>0</v>
      </c>
      <c r="E255" s="90" t="s">
        <v>73</v>
      </c>
      <c r="F255">
        <v>4</v>
      </c>
      <c r="G255">
        <v>1</v>
      </c>
      <c r="H255" s="83">
        <v>44267.474075231483</v>
      </c>
      <c r="I255" s="90" t="s">
        <v>67</v>
      </c>
      <c r="J255" s="90" t="s">
        <v>67</v>
      </c>
      <c r="K255" s="90" t="s">
        <v>68</v>
      </c>
      <c r="L255" s="90" t="s">
        <v>69</v>
      </c>
    </row>
    <row r="256" spans="1:12" x14ac:dyDescent="0.3">
      <c r="A256">
        <v>3215</v>
      </c>
      <c r="B256" s="83">
        <v>44017.979166666664</v>
      </c>
      <c r="C256">
        <v>1.5720981276453512</v>
      </c>
      <c r="D256">
        <v>0</v>
      </c>
      <c r="E256" s="90" t="s">
        <v>73</v>
      </c>
      <c r="F256">
        <v>4</v>
      </c>
      <c r="G256">
        <v>1</v>
      </c>
      <c r="H256" s="83">
        <v>44267.474075231483</v>
      </c>
      <c r="I256" s="90" t="s">
        <v>67</v>
      </c>
      <c r="J256" s="90" t="s">
        <v>67</v>
      </c>
      <c r="K256" s="90" t="s">
        <v>68</v>
      </c>
      <c r="L256" s="90" t="s">
        <v>69</v>
      </c>
    </row>
    <row r="257" spans="1:12" x14ac:dyDescent="0.3">
      <c r="A257">
        <v>3216</v>
      </c>
      <c r="B257" s="83">
        <v>44017.958333333336</v>
      </c>
      <c r="C257">
        <v>1.6490270251010697</v>
      </c>
      <c r="D257">
        <v>0</v>
      </c>
      <c r="E257" s="90" t="s">
        <v>73</v>
      </c>
      <c r="F257">
        <v>4</v>
      </c>
      <c r="G257">
        <v>1</v>
      </c>
      <c r="H257" s="83">
        <v>44267.474075231483</v>
      </c>
      <c r="I257" s="90" t="s">
        <v>67</v>
      </c>
      <c r="J257" s="90" t="s">
        <v>67</v>
      </c>
      <c r="K257" s="90" t="s">
        <v>68</v>
      </c>
      <c r="L257" s="90" t="s">
        <v>69</v>
      </c>
    </row>
    <row r="258" spans="1:12" x14ac:dyDescent="0.3">
      <c r="A258">
        <v>3217</v>
      </c>
      <c r="B258" s="83">
        <v>44017.9375</v>
      </c>
      <c r="C258">
        <v>1.7417244659910758</v>
      </c>
      <c r="D258">
        <v>0</v>
      </c>
      <c r="E258" s="90" t="s">
        <v>73</v>
      </c>
      <c r="F258">
        <v>4</v>
      </c>
      <c r="G258">
        <v>1</v>
      </c>
      <c r="H258" s="83">
        <v>44267.474075231483</v>
      </c>
      <c r="I258" s="90" t="s">
        <v>67</v>
      </c>
      <c r="J258" s="90" t="s">
        <v>67</v>
      </c>
      <c r="K258" s="90" t="s">
        <v>68</v>
      </c>
      <c r="L258" s="90" t="s">
        <v>69</v>
      </c>
    </row>
    <row r="259" spans="1:12" x14ac:dyDescent="0.3">
      <c r="A259">
        <v>3218</v>
      </c>
      <c r="B259" s="83">
        <v>44017.916666666664</v>
      </c>
      <c r="C259">
        <v>1.950682116055213</v>
      </c>
      <c r="D259">
        <v>0</v>
      </c>
      <c r="E259" s="90" t="s">
        <v>73</v>
      </c>
      <c r="F259">
        <v>4</v>
      </c>
      <c r="G259">
        <v>1</v>
      </c>
      <c r="H259" s="83">
        <v>44267.474075231483</v>
      </c>
      <c r="I259" s="90" t="s">
        <v>67</v>
      </c>
      <c r="J259" s="90" t="s">
        <v>67</v>
      </c>
      <c r="K259" s="90" t="s">
        <v>68</v>
      </c>
      <c r="L259" s="90" t="s">
        <v>69</v>
      </c>
    </row>
    <row r="260" spans="1:12" x14ac:dyDescent="0.3">
      <c r="A260">
        <v>3219</v>
      </c>
      <c r="B260" s="83">
        <v>44017.895833333336</v>
      </c>
      <c r="C260">
        <v>2.1686692163045458</v>
      </c>
      <c r="D260">
        <v>0</v>
      </c>
      <c r="E260" s="90" t="s">
        <v>73</v>
      </c>
      <c r="F260">
        <v>4</v>
      </c>
      <c r="G260">
        <v>1</v>
      </c>
      <c r="H260" s="83">
        <v>44267.474075231483</v>
      </c>
      <c r="I260" s="90" t="s">
        <v>67</v>
      </c>
      <c r="J260" s="90" t="s">
        <v>67</v>
      </c>
      <c r="K260" s="90" t="s">
        <v>68</v>
      </c>
      <c r="L260" s="90" t="s">
        <v>69</v>
      </c>
    </row>
    <row r="261" spans="1:12" x14ac:dyDescent="0.3">
      <c r="A261">
        <v>3220</v>
      </c>
      <c r="B261" s="83">
        <v>44017.875</v>
      </c>
      <c r="C261">
        <v>2.3843045184170437</v>
      </c>
      <c r="D261">
        <v>0</v>
      </c>
      <c r="E261" s="90" t="s">
        <v>73</v>
      </c>
      <c r="F261">
        <v>4</v>
      </c>
      <c r="G261">
        <v>1</v>
      </c>
      <c r="H261" s="83">
        <v>44267.474075231483</v>
      </c>
      <c r="I261" s="90" t="s">
        <v>67</v>
      </c>
      <c r="J261" s="90" t="s">
        <v>67</v>
      </c>
      <c r="K261" s="90" t="s">
        <v>68</v>
      </c>
      <c r="L261" s="90" t="s">
        <v>69</v>
      </c>
    </row>
    <row r="262" spans="1:12" x14ac:dyDescent="0.3">
      <c r="A262">
        <v>3221</v>
      </c>
      <c r="B262" s="83">
        <v>44017.25</v>
      </c>
      <c r="C262">
        <v>1.7256390645457791</v>
      </c>
      <c r="D262">
        <v>0.43991124709087837</v>
      </c>
      <c r="E262" s="90" t="s">
        <v>73</v>
      </c>
      <c r="F262">
        <v>4</v>
      </c>
      <c r="G262">
        <v>1</v>
      </c>
      <c r="H262" s="83">
        <v>44267.474075231483</v>
      </c>
      <c r="I262" s="90" t="s">
        <v>67</v>
      </c>
      <c r="J262" s="90" t="s">
        <v>67</v>
      </c>
      <c r="K262" s="90" t="s">
        <v>68</v>
      </c>
      <c r="L262" s="90" t="s">
        <v>69</v>
      </c>
    </row>
    <row r="263" spans="1:12" x14ac:dyDescent="0.3">
      <c r="A263">
        <v>3222</v>
      </c>
      <c r="B263" s="83">
        <v>44017.229166666664</v>
      </c>
      <c r="C263">
        <v>1.5324253415949702</v>
      </c>
      <c r="D263">
        <v>0.20220585112162764</v>
      </c>
      <c r="E263" s="90" t="s">
        <v>73</v>
      </c>
      <c r="F263">
        <v>4</v>
      </c>
      <c r="G263">
        <v>1</v>
      </c>
      <c r="H263" s="83">
        <v>44267.474075231483</v>
      </c>
      <c r="I263" s="90" t="s">
        <v>67</v>
      </c>
      <c r="J263" s="90" t="s">
        <v>67</v>
      </c>
      <c r="K263" s="90" t="s">
        <v>68</v>
      </c>
      <c r="L263" s="90" t="s">
        <v>69</v>
      </c>
    </row>
    <row r="264" spans="1:12" x14ac:dyDescent="0.3">
      <c r="A264">
        <v>3223</v>
      </c>
      <c r="B264" s="83">
        <v>44017.208333333336</v>
      </c>
      <c r="C264">
        <v>1.4316566676622053</v>
      </c>
      <c r="D264">
        <v>0.19879655835511523</v>
      </c>
      <c r="E264" s="90" t="s">
        <v>73</v>
      </c>
      <c r="F264">
        <v>4</v>
      </c>
      <c r="G264">
        <v>1</v>
      </c>
      <c r="H264" s="83">
        <v>44267.474075231483</v>
      </c>
      <c r="I264" s="90" t="s">
        <v>67</v>
      </c>
      <c r="J264" s="90" t="s">
        <v>67</v>
      </c>
      <c r="K264" s="90" t="s">
        <v>68</v>
      </c>
      <c r="L264" s="90" t="s">
        <v>69</v>
      </c>
    </row>
    <row r="265" spans="1:12" x14ac:dyDescent="0.3">
      <c r="A265">
        <v>3224</v>
      </c>
      <c r="B265" s="83">
        <v>44017.1875</v>
      </c>
      <c r="C265">
        <v>1.3935181550298201</v>
      </c>
      <c r="D265">
        <v>0</v>
      </c>
      <c r="E265" s="90" t="s">
        <v>73</v>
      </c>
      <c r="F265">
        <v>4</v>
      </c>
      <c r="G265">
        <v>1</v>
      </c>
      <c r="H265" s="83">
        <v>44267.474075231483</v>
      </c>
      <c r="I265" s="90" t="s">
        <v>67</v>
      </c>
      <c r="J265" s="90" t="s">
        <v>67</v>
      </c>
      <c r="K265" s="90" t="s">
        <v>68</v>
      </c>
      <c r="L265" s="90" t="s">
        <v>69</v>
      </c>
    </row>
    <row r="266" spans="1:12" x14ac:dyDescent="0.3">
      <c r="A266">
        <v>3225</v>
      </c>
      <c r="B266" s="83">
        <v>44017.166666666664</v>
      </c>
      <c r="C266">
        <v>1.332258889163026</v>
      </c>
      <c r="D266">
        <v>0</v>
      </c>
      <c r="E266" s="90" t="s">
        <v>73</v>
      </c>
      <c r="F266">
        <v>4</v>
      </c>
      <c r="G266">
        <v>1</v>
      </c>
      <c r="H266" s="83">
        <v>44267.474075231483</v>
      </c>
      <c r="I266" s="90" t="s">
        <v>67</v>
      </c>
      <c r="J266" s="90" t="s">
        <v>67</v>
      </c>
      <c r="K266" s="90" t="s">
        <v>68</v>
      </c>
      <c r="L266" s="90" t="s">
        <v>69</v>
      </c>
    </row>
    <row r="267" spans="1:12" x14ac:dyDescent="0.3">
      <c r="A267">
        <v>3226</v>
      </c>
      <c r="B267" s="83">
        <v>44017.145833333336</v>
      </c>
      <c r="C267">
        <v>1.3638189924319493</v>
      </c>
      <c r="D267">
        <v>0</v>
      </c>
      <c r="E267" s="90" t="s">
        <v>73</v>
      </c>
      <c r="F267">
        <v>4</v>
      </c>
      <c r="G267">
        <v>1</v>
      </c>
      <c r="H267" s="83">
        <v>44267.474075231483</v>
      </c>
      <c r="I267" s="90" t="s">
        <v>67</v>
      </c>
      <c r="J267" s="90" t="s">
        <v>67</v>
      </c>
      <c r="K267" s="90" t="s">
        <v>68</v>
      </c>
      <c r="L267" s="90" t="s">
        <v>69</v>
      </c>
    </row>
    <row r="268" spans="1:12" x14ac:dyDescent="0.3">
      <c r="A268">
        <v>3227</v>
      </c>
      <c r="B268" s="83">
        <v>44017.125</v>
      </c>
      <c r="C268">
        <v>1.379610478189685</v>
      </c>
      <c r="D268">
        <v>0</v>
      </c>
      <c r="E268" s="90" t="s">
        <v>73</v>
      </c>
      <c r="F268">
        <v>4</v>
      </c>
      <c r="G268">
        <v>1</v>
      </c>
      <c r="H268" s="83">
        <v>44267.474075231483</v>
      </c>
      <c r="I268" s="90" t="s">
        <v>67</v>
      </c>
      <c r="J268" s="90" t="s">
        <v>67</v>
      </c>
      <c r="K268" s="90" t="s">
        <v>68</v>
      </c>
      <c r="L268" s="90" t="s">
        <v>69</v>
      </c>
    </row>
    <row r="269" spans="1:12" x14ac:dyDescent="0.3">
      <c r="A269">
        <v>3228</v>
      </c>
      <c r="B269" s="83">
        <v>44017.104166666664</v>
      </c>
      <c r="C269">
        <v>1.3962907578865225</v>
      </c>
      <c r="D269">
        <v>0</v>
      </c>
      <c r="E269" s="90" t="s">
        <v>73</v>
      </c>
      <c r="F269">
        <v>4</v>
      </c>
      <c r="G269">
        <v>1</v>
      </c>
      <c r="H269" s="83">
        <v>44267.474075231483</v>
      </c>
      <c r="I269" s="90" t="s">
        <v>67</v>
      </c>
      <c r="J269" s="90" t="s">
        <v>67</v>
      </c>
      <c r="K269" s="90" t="s">
        <v>68</v>
      </c>
      <c r="L269" s="90" t="s">
        <v>69</v>
      </c>
    </row>
    <row r="270" spans="1:12" x14ac:dyDescent="0.3">
      <c r="A270">
        <v>3229</v>
      </c>
      <c r="B270" s="83">
        <v>44017.083333333336</v>
      </c>
      <c r="C270">
        <v>1.4290264635703447</v>
      </c>
      <c r="D270">
        <v>0</v>
      </c>
      <c r="E270" s="90" t="s">
        <v>73</v>
      </c>
      <c r="F270">
        <v>4</v>
      </c>
      <c r="G270">
        <v>1</v>
      </c>
      <c r="H270" s="83">
        <v>44267.474075231483</v>
      </c>
      <c r="I270" s="90" t="s">
        <v>67</v>
      </c>
      <c r="J270" s="90" t="s">
        <v>67</v>
      </c>
      <c r="K270" s="90" t="s">
        <v>68</v>
      </c>
      <c r="L270" s="90" t="s">
        <v>69</v>
      </c>
    </row>
    <row r="271" spans="1:12" x14ac:dyDescent="0.3">
      <c r="A271">
        <v>3230</v>
      </c>
      <c r="B271" s="83">
        <v>44017.0625</v>
      </c>
      <c r="C271">
        <v>1.4521680947317928</v>
      </c>
      <c r="D271">
        <v>0</v>
      </c>
      <c r="E271" s="90" t="s">
        <v>73</v>
      </c>
      <c r="F271">
        <v>4</v>
      </c>
      <c r="G271">
        <v>1</v>
      </c>
      <c r="H271" s="83">
        <v>44267.474075231483</v>
      </c>
      <c r="I271" s="90" t="s">
        <v>67</v>
      </c>
      <c r="J271" s="90" t="s">
        <v>67</v>
      </c>
      <c r="K271" s="90" t="s">
        <v>68</v>
      </c>
      <c r="L271" s="90" t="s">
        <v>69</v>
      </c>
    </row>
    <row r="272" spans="1:12" x14ac:dyDescent="0.3">
      <c r="A272">
        <v>3231</v>
      </c>
      <c r="B272" s="83">
        <v>44018.020833333336</v>
      </c>
      <c r="C272">
        <v>1.5402897089790426</v>
      </c>
      <c r="D272">
        <v>0</v>
      </c>
      <c r="E272" s="90" t="s">
        <v>73</v>
      </c>
      <c r="F272">
        <v>4</v>
      </c>
      <c r="G272">
        <v>1</v>
      </c>
      <c r="H272" s="83">
        <v>44267.474075231483</v>
      </c>
      <c r="I272" s="90" t="s">
        <v>67</v>
      </c>
      <c r="J272" s="90" t="s">
        <v>67</v>
      </c>
      <c r="K272" s="90" t="s">
        <v>68</v>
      </c>
      <c r="L272" s="90" t="s">
        <v>69</v>
      </c>
    </row>
    <row r="273" spans="1:12" x14ac:dyDescent="0.3">
      <c r="A273">
        <v>3232</v>
      </c>
      <c r="B273" s="83">
        <v>44017.041666666664</v>
      </c>
      <c r="C273">
        <v>1.4886958853957828</v>
      </c>
      <c r="D273">
        <v>0</v>
      </c>
      <c r="E273" s="90" t="s">
        <v>73</v>
      </c>
      <c r="F273">
        <v>4</v>
      </c>
      <c r="G273">
        <v>1</v>
      </c>
      <c r="H273" s="83">
        <v>44267.474075231483</v>
      </c>
      <c r="I273" s="90" t="s">
        <v>67</v>
      </c>
      <c r="J273" s="90" t="s">
        <v>67</v>
      </c>
      <c r="K273" s="90" t="s">
        <v>68</v>
      </c>
      <c r="L273" s="90" t="s">
        <v>69</v>
      </c>
    </row>
    <row r="274" spans="1:12" x14ac:dyDescent="0.3">
      <c r="A274">
        <v>3233</v>
      </c>
      <c r="B274" s="83">
        <v>44018.041666666664</v>
      </c>
      <c r="C274">
        <v>1.4591957090317813</v>
      </c>
      <c r="D274">
        <v>0</v>
      </c>
      <c r="E274" s="90" t="s">
        <v>73</v>
      </c>
      <c r="F274">
        <v>4</v>
      </c>
      <c r="G274">
        <v>1</v>
      </c>
      <c r="H274" s="83">
        <v>44267.474075231483</v>
      </c>
      <c r="I274" s="90" t="s">
        <v>67</v>
      </c>
      <c r="J274" s="90" t="s">
        <v>67</v>
      </c>
      <c r="K274" s="90" t="s">
        <v>68</v>
      </c>
      <c r="L274" s="90" t="s">
        <v>69</v>
      </c>
    </row>
    <row r="275" spans="1:12" x14ac:dyDescent="0.3">
      <c r="A275">
        <v>3234</v>
      </c>
      <c r="B275" s="83">
        <v>44018.083333333336</v>
      </c>
      <c r="C275">
        <v>1.40974838852382</v>
      </c>
      <c r="D275">
        <v>0</v>
      </c>
      <c r="E275" s="90" t="s">
        <v>73</v>
      </c>
      <c r="F275">
        <v>4</v>
      </c>
      <c r="G275">
        <v>1</v>
      </c>
      <c r="H275" s="83">
        <v>44267.474075231483</v>
      </c>
      <c r="I275" s="90" t="s">
        <v>67</v>
      </c>
      <c r="J275" s="90" t="s">
        <v>67</v>
      </c>
      <c r="K275" s="90" t="s">
        <v>68</v>
      </c>
      <c r="L275" s="90" t="s">
        <v>69</v>
      </c>
    </row>
    <row r="276" spans="1:12" x14ac:dyDescent="0.3">
      <c r="A276">
        <v>3235</v>
      </c>
      <c r="B276" s="83">
        <v>44018.4375</v>
      </c>
      <c r="C276">
        <v>2.2373955561040542</v>
      </c>
      <c r="D276">
        <v>3.6547688800495037</v>
      </c>
      <c r="E276" s="90" t="s">
        <v>73</v>
      </c>
      <c r="F276">
        <v>4</v>
      </c>
      <c r="G276">
        <v>1</v>
      </c>
      <c r="H276" s="83">
        <v>44267.474075231483</v>
      </c>
      <c r="I276" s="90" t="s">
        <v>67</v>
      </c>
      <c r="J276" s="90" t="s">
        <v>67</v>
      </c>
      <c r="K276" s="90" t="s">
        <v>68</v>
      </c>
      <c r="L276" s="90" t="s">
        <v>69</v>
      </c>
    </row>
    <row r="277" spans="1:12" x14ac:dyDescent="0.3">
      <c r="A277">
        <v>3236</v>
      </c>
      <c r="B277" s="83">
        <v>44018.416666666664</v>
      </c>
      <c r="C277">
        <v>2.2838500678551741</v>
      </c>
      <c r="D277">
        <v>3.5738204488043928</v>
      </c>
      <c r="E277" s="90" t="s">
        <v>73</v>
      </c>
      <c r="F277">
        <v>4</v>
      </c>
      <c r="G277">
        <v>1</v>
      </c>
      <c r="H277" s="83">
        <v>44267.474075231483</v>
      </c>
      <c r="I277" s="90" t="s">
        <v>67</v>
      </c>
      <c r="J277" s="90" t="s">
        <v>67</v>
      </c>
      <c r="K277" s="90" t="s">
        <v>68</v>
      </c>
      <c r="L277" s="90" t="s">
        <v>69</v>
      </c>
    </row>
    <row r="278" spans="1:12" x14ac:dyDescent="0.3">
      <c r="A278">
        <v>3237</v>
      </c>
      <c r="B278" s="83">
        <v>44018.395833333336</v>
      </c>
      <c r="C278">
        <v>2.3418079376075158</v>
      </c>
      <c r="D278">
        <v>2.7744627997808897</v>
      </c>
      <c r="E278" s="90" t="s">
        <v>73</v>
      </c>
      <c r="F278">
        <v>4</v>
      </c>
      <c r="G278">
        <v>1</v>
      </c>
      <c r="H278" s="83">
        <v>44267.474075231483</v>
      </c>
      <c r="I278" s="90" t="s">
        <v>67</v>
      </c>
      <c r="J278" s="90" t="s">
        <v>67</v>
      </c>
      <c r="K278" s="90" t="s">
        <v>68</v>
      </c>
      <c r="L278" s="90" t="s">
        <v>69</v>
      </c>
    </row>
    <row r="279" spans="1:12" x14ac:dyDescent="0.3">
      <c r="A279">
        <v>3238</v>
      </c>
      <c r="B279" s="83">
        <v>44018.375</v>
      </c>
      <c r="C279">
        <v>2.4033766399173162</v>
      </c>
      <c r="D279">
        <v>2.7666017908981666</v>
      </c>
      <c r="E279" s="90" t="s">
        <v>73</v>
      </c>
      <c r="F279">
        <v>4</v>
      </c>
      <c r="G279">
        <v>1</v>
      </c>
      <c r="H279" s="83">
        <v>44267.474075231483</v>
      </c>
      <c r="I279" s="90" t="s">
        <v>67</v>
      </c>
      <c r="J279" s="90" t="s">
        <v>67</v>
      </c>
      <c r="K279" s="90" t="s">
        <v>68</v>
      </c>
      <c r="L279" s="90" t="s">
        <v>69</v>
      </c>
    </row>
    <row r="280" spans="1:12" x14ac:dyDescent="0.3">
      <c r="A280">
        <v>3239</v>
      </c>
      <c r="B280" s="83">
        <v>44018.354166666664</v>
      </c>
      <c r="C280">
        <v>2.4284135294486919</v>
      </c>
      <c r="D280">
        <v>2.5321331176459538</v>
      </c>
      <c r="E280" s="90" t="s">
        <v>73</v>
      </c>
      <c r="F280">
        <v>4</v>
      </c>
      <c r="G280">
        <v>1</v>
      </c>
      <c r="H280" s="83">
        <v>44267.474075231483</v>
      </c>
      <c r="I280" s="90" t="s">
        <v>67</v>
      </c>
      <c r="J280" s="90" t="s">
        <v>67</v>
      </c>
      <c r="K280" s="90" t="s">
        <v>68</v>
      </c>
      <c r="L280" s="90" t="s">
        <v>69</v>
      </c>
    </row>
    <row r="281" spans="1:12" x14ac:dyDescent="0.3">
      <c r="A281">
        <v>3240</v>
      </c>
      <c r="B281" s="83">
        <v>44018.333333333336</v>
      </c>
      <c r="C281">
        <v>2.465304547573393</v>
      </c>
      <c r="D281">
        <v>2.4125120685891956</v>
      </c>
      <c r="E281" s="90" t="s">
        <v>73</v>
      </c>
      <c r="F281">
        <v>4</v>
      </c>
      <c r="G281">
        <v>1</v>
      </c>
      <c r="H281" s="83">
        <v>44267.474075231483</v>
      </c>
      <c r="I281" s="90" t="s">
        <v>67</v>
      </c>
      <c r="J281" s="90" t="s">
        <v>67</v>
      </c>
      <c r="K281" s="90" t="s">
        <v>68</v>
      </c>
      <c r="L281" s="90" t="s">
        <v>69</v>
      </c>
    </row>
    <row r="282" spans="1:12" x14ac:dyDescent="0.3">
      <c r="A282">
        <v>3241</v>
      </c>
      <c r="B282" s="83">
        <v>44018.3125</v>
      </c>
      <c r="C282">
        <v>2.5646678328448398</v>
      </c>
      <c r="D282">
        <v>1.9033959740659454</v>
      </c>
      <c r="E282" s="90" t="s">
        <v>73</v>
      </c>
      <c r="F282">
        <v>4</v>
      </c>
      <c r="G282">
        <v>1</v>
      </c>
      <c r="H282" s="83">
        <v>44267.474075231483</v>
      </c>
      <c r="I282" s="90" t="s">
        <v>67</v>
      </c>
      <c r="J282" s="90" t="s">
        <v>67</v>
      </c>
      <c r="K282" s="90" t="s">
        <v>68</v>
      </c>
      <c r="L282" s="90" t="s">
        <v>69</v>
      </c>
    </row>
    <row r="283" spans="1:12" x14ac:dyDescent="0.3">
      <c r="A283">
        <v>3242</v>
      </c>
      <c r="B283" s="83">
        <v>44018.291666666664</v>
      </c>
      <c r="C283">
        <v>2.5808554457842123</v>
      </c>
      <c r="D283">
        <v>1.532354677908355</v>
      </c>
      <c r="E283" s="90" t="s">
        <v>73</v>
      </c>
      <c r="F283">
        <v>4</v>
      </c>
      <c r="G283">
        <v>1</v>
      </c>
      <c r="H283" s="83">
        <v>44267.474075231483</v>
      </c>
      <c r="I283" s="90" t="s">
        <v>67</v>
      </c>
      <c r="J283" s="90" t="s">
        <v>67</v>
      </c>
      <c r="K283" s="90" t="s">
        <v>68</v>
      </c>
      <c r="L283" s="90" t="s">
        <v>69</v>
      </c>
    </row>
    <row r="284" spans="1:12" x14ac:dyDescent="0.3">
      <c r="A284">
        <v>3243</v>
      </c>
      <c r="B284" s="83">
        <v>44018.270833333336</v>
      </c>
      <c r="C284">
        <v>2.5917555944099995</v>
      </c>
      <c r="D284">
        <v>0.88114105037655632</v>
      </c>
      <c r="E284" s="90" t="s">
        <v>73</v>
      </c>
      <c r="F284">
        <v>4</v>
      </c>
      <c r="G284">
        <v>1</v>
      </c>
      <c r="H284" s="83">
        <v>44267.474075231483</v>
      </c>
      <c r="I284" s="90" t="s">
        <v>67</v>
      </c>
      <c r="J284" s="90" t="s">
        <v>67</v>
      </c>
      <c r="K284" s="90" t="s">
        <v>68</v>
      </c>
      <c r="L284" s="90" t="s">
        <v>69</v>
      </c>
    </row>
    <row r="285" spans="1:12" x14ac:dyDescent="0.3">
      <c r="A285">
        <v>3244</v>
      </c>
      <c r="B285" s="83">
        <v>44018.25</v>
      </c>
      <c r="C285">
        <v>2.4601816876407212</v>
      </c>
      <c r="D285">
        <v>0.61475587453516878</v>
      </c>
      <c r="E285" s="90" t="s">
        <v>73</v>
      </c>
      <c r="F285">
        <v>4</v>
      </c>
      <c r="G285">
        <v>1</v>
      </c>
      <c r="H285" s="83">
        <v>44267.474075231483</v>
      </c>
      <c r="I285" s="90" t="s">
        <v>67</v>
      </c>
      <c r="J285" s="90" t="s">
        <v>67</v>
      </c>
      <c r="K285" s="90" t="s">
        <v>68</v>
      </c>
      <c r="L285" s="90" t="s">
        <v>69</v>
      </c>
    </row>
    <row r="286" spans="1:12" x14ac:dyDescent="0.3">
      <c r="A286">
        <v>3245</v>
      </c>
      <c r="B286" s="83">
        <v>44018.229166666664</v>
      </c>
      <c r="C286">
        <v>2.0825232394031135</v>
      </c>
      <c r="D286">
        <v>0.1500326558007451</v>
      </c>
      <c r="E286" s="90" t="s">
        <v>73</v>
      </c>
      <c r="F286">
        <v>4</v>
      </c>
      <c r="G286">
        <v>1</v>
      </c>
      <c r="H286" s="83">
        <v>44267.474075231483</v>
      </c>
      <c r="I286" s="90" t="s">
        <v>67</v>
      </c>
      <c r="J286" s="90" t="s">
        <v>67</v>
      </c>
      <c r="K286" s="90" t="s">
        <v>68</v>
      </c>
      <c r="L286" s="90" t="s">
        <v>69</v>
      </c>
    </row>
    <row r="287" spans="1:12" x14ac:dyDescent="0.3">
      <c r="A287">
        <v>3246</v>
      </c>
      <c r="B287" s="83">
        <v>44018.208333333336</v>
      </c>
      <c r="C287">
        <v>1.8287887213018681</v>
      </c>
      <c r="D287">
        <v>0.12603864032098228</v>
      </c>
      <c r="E287" s="90" t="s">
        <v>73</v>
      </c>
      <c r="F287">
        <v>4</v>
      </c>
      <c r="G287">
        <v>1</v>
      </c>
      <c r="H287" s="83">
        <v>44267.474075231483</v>
      </c>
      <c r="I287" s="90" t="s">
        <v>67</v>
      </c>
      <c r="J287" s="90" t="s">
        <v>67</v>
      </c>
      <c r="K287" s="90" t="s">
        <v>68</v>
      </c>
      <c r="L287" s="90" t="s">
        <v>69</v>
      </c>
    </row>
    <row r="288" spans="1:12" x14ac:dyDescent="0.3">
      <c r="A288">
        <v>3247</v>
      </c>
      <c r="B288" s="83">
        <v>44018.1875</v>
      </c>
      <c r="C288">
        <v>1.5779458272981723</v>
      </c>
      <c r="D288">
        <v>3.1165160749128576E-2</v>
      </c>
      <c r="E288" s="90" t="s">
        <v>73</v>
      </c>
      <c r="F288">
        <v>4</v>
      </c>
      <c r="G288">
        <v>1</v>
      </c>
      <c r="H288" s="83">
        <v>44267.474075231483</v>
      </c>
      <c r="I288" s="90" t="s">
        <v>67</v>
      </c>
      <c r="J288" s="90" t="s">
        <v>67</v>
      </c>
      <c r="K288" s="90" t="s">
        <v>68</v>
      </c>
      <c r="L288" s="90" t="s">
        <v>69</v>
      </c>
    </row>
    <row r="289" spans="1:12" x14ac:dyDescent="0.3">
      <c r="A289">
        <v>3248</v>
      </c>
      <c r="B289" s="83">
        <v>44018.166666666664</v>
      </c>
      <c r="C289">
        <v>1.4775497133340629</v>
      </c>
      <c r="D289">
        <v>3.1165160749128576E-2</v>
      </c>
      <c r="E289" s="90" t="s">
        <v>73</v>
      </c>
      <c r="F289">
        <v>4</v>
      </c>
      <c r="G289">
        <v>1</v>
      </c>
      <c r="H289" s="83">
        <v>44267.474075231483</v>
      </c>
      <c r="I289" s="90" t="s">
        <v>67</v>
      </c>
      <c r="J289" s="90" t="s">
        <v>67</v>
      </c>
      <c r="K289" s="90" t="s">
        <v>68</v>
      </c>
      <c r="L289" s="90" t="s">
        <v>69</v>
      </c>
    </row>
    <row r="290" spans="1:12" x14ac:dyDescent="0.3">
      <c r="A290">
        <v>3249</v>
      </c>
      <c r="B290" s="83">
        <v>44018.145833333336</v>
      </c>
      <c r="C290">
        <v>1.4201542110950824</v>
      </c>
      <c r="D290">
        <v>0</v>
      </c>
      <c r="E290" s="90" t="s">
        <v>73</v>
      </c>
      <c r="F290">
        <v>4</v>
      </c>
      <c r="G290">
        <v>1</v>
      </c>
      <c r="H290" s="83">
        <v>44267.474075231483</v>
      </c>
      <c r="I290" s="90" t="s">
        <v>67</v>
      </c>
      <c r="J290" s="90" t="s">
        <v>67</v>
      </c>
      <c r="K290" s="90" t="s">
        <v>68</v>
      </c>
      <c r="L290" s="90" t="s">
        <v>69</v>
      </c>
    </row>
    <row r="291" spans="1:12" x14ac:dyDescent="0.3">
      <c r="A291">
        <v>3250</v>
      </c>
      <c r="B291" s="83">
        <v>44018.125</v>
      </c>
      <c r="C291">
        <v>1.4381183369601442</v>
      </c>
      <c r="D291">
        <v>0</v>
      </c>
      <c r="E291" s="90" t="s">
        <v>73</v>
      </c>
      <c r="F291">
        <v>4</v>
      </c>
      <c r="G291">
        <v>1</v>
      </c>
      <c r="H291" s="83">
        <v>44267.474075231483</v>
      </c>
      <c r="I291" s="90" t="s">
        <v>67</v>
      </c>
      <c r="J291" s="90" t="s">
        <v>67</v>
      </c>
      <c r="K291" s="90" t="s">
        <v>68</v>
      </c>
      <c r="L291" s="90" t="s">
        <v>69</v>
      </c>
    </row>
    <row r="292" spans="1:12" x14ac:dyDescent="0.3">
      <c r="A292">
        <v>3251</v>
      </c>
      <c r="B292" s="83">
        <v>44018.104166666664</v>
      </c>
      <c r="C292">
        <v>1.3787289152294442</v>
      </c>
      <c r="D292">
        <v>0</v>
      </c>
      <c r="E292" s="90" t="s">
        <v>73</v>
      </c>
      <c r="F292">
        <v>4</v>
      </c>
      <c r="G292">
        <v>1</v>
      </c>
      <c r="H292" s="83">
        <v>44267.474075231483</v>
      </c>
      <c r="I292" s="90" t="s">
        <v>67</v>
      </c>
      <c r="J292" s="90" t="s">
        <v>67</v>
      </c>
      <c r="K292" s="90" t="s">
        <v>68</v>
      </c>
      <c r="L292" s="90" t="s">
        <v>69</v>
      </c>
    </row>
    <row r="293" spans="1:12" x14ac:dyDescent="0.3">
      <c r="A293">
        <v>3252</v>
      </c>
      <c r="B293" s="83">
        <v>44018.0625</v>
      </c>
      <c r="C293">
        <v>1.4125567822855076</v>
      </c>
      <c r="D293">
        <v>0</v>
      </c>
      <c r="E293" s="90" t="s">
        <v>73</v>
      </c>
      <c r="F293">
        <v>4</v>
      </c>
      <c r="G293">
        <v>1</v>
      </c>
      <c r="H293" s="83">
        <v>44267.474075231483</v>
      </c>
      <c r="I293" s="90" t="s">
        <v>67</v>
      </c>
      <c r="J293" s="90" t="s">
        <v>67</v>
      </c>
      <c r="K293" s="90" t="s">
        <v>68</v>
      </c>
      <c r="L293" s="90" t="s">
        <v>69</v>
      </c>
    </row>
    <row r="294" spans="1:12" x14ac:dyDescent="0.3">
      <c r="A294">
        <v>3253</v>
      </c>
      <c r="B294" s="83">
        <v>44017.020833333336</v>
      </c>
      <c r="C294">
        <v>1.5695644581186443</v>
      </c>
      <c r="D294">
        <v>0</v>
      </c>
      <c r="E294" s="90" t="s">
        <v>73</v>
      </c>
      <c r="F294">
        <v>4</v>
      </c>
      <c r="G294">
        <v>1</v>
      </c>
      <c r="H294" s="83">
        <v>44267.474075231483</v>
      </c>
      <c r="I294" s="90" t="s">
        <v>67</v>
      </c>
      <c r="J294" s="90" t="s">
        <v>67</v>
      </c>
      <c r="K294" s="90" t="s">
        <v>68</v>
      </c>
      <c r="L294" s="90" t="s">
        <v>69</v>
      </c>
    </row>
    <row r="295" spans="1:12" x14ac:dyDescent="0.3">
      <c r="A295">
        <v>3254</v>
      </c>
      <c r="B295" s="83">
        <v>44017</v>
      </c>
      <c r="C295">
        <v>1.6234658125099002</v>
      </c>
      <c r="D295">
        <v>0</v>
      </c>
      <c r="E295" s="90" t="s">
        <v>73</v>
      </c>
      <c r="F295">
        <v>4</v>
      </c>
      <c r="G295">
        <v>1</v>
      </c>
      <c r="H295" s="83">
        <v>44267.474075231483</v>
      </c>
      <c r="I295" s="90" t="s">
        <v>67</v>
      </c>
      <c r="J295" s="90" t="s">
        <v>67</v>
      </c>
      <c r="K295" s="90" t="s">
        <v>68</v>
      </c>
      <c r="L295" s="90" t="s">
        <v>69</v>
      </c>
    </row>
    <row r="296" spans="1:12" x14ac:dyDescent="0.3">
      <c r="A296">
        <v>3255</v>
      </c>
      <c r="B296" s="83">
        <v>44016.979166666664</v>
      </c>
      <c r="C296">
        <v>1.6075265223987478</v>
      </c>
      <c r="D296">
        <v>0</v>
      </c>
      <c r="E296" s="90" t="s">
        <v>73</v>
      </c>
      <c r="F296">
        <v>4</v>
      </c>
      <c r="G296">
        <v>1</v>
      </c>
      <c r="H296" s="83">
        <v>44267.474075231483</v>
      </c>
      <c r="I296" s="90" t="s">
        <v>67</v>
      </c>
      <c r="J296" s="90" t="s">
        <v>67</v>
      </c>
      <c r="K296" s="90" t="s">
        <v>68</v>
      </c>
      <c r="L296" s="90" t="s">
        <v>69</v>
      </c>
    </row>
    <row r="297" spans="1:12" x14ac:dyDescent="0.3">
      <c r="A297">
        <v>3256</v>
      </c>
      <c r="B297" s="83">
        <v>44016.5</v>
      </c>
      <c r="C297">
        <v>2.4299871340125994</v>
      </c>
      <c r="D297">
        <v>2.0286128453274297</v>
      </c>
      <c r="E297" s="90" t="s">
        <v>73</v>
      </c>
      <c r="F297">
        <v>4</v>
      </c>
      <c r="G297">
        <v>1</v>
      </c>
      <c r="H297" s="83">
        <v>44267.474075231483</v>
      </c>
      <c r="I297" s="90" t="s">
        <v>67</v>
      </c>
      <c r="J297" s="90" t="s">
        <v>67</v>
      </c>
      <c r="K297" s="90" t="s">
        <v>68</v>
      </c>
      <c r="L297" s="90" t="s">
        <v>69</v>
      </c>
    </row>
    <row r="298" spans="1:12" x14ac:dyDescent="0.3">
      <c r="A298">
        <v>3257</v>
      </c>
      <c r="B298" s="83">
        <v>44016.479166666664</v>
      </c>
      <c r="C298">
        <v>2.3943816767081514</v>
      </c>
      <c r="D298">
        <v>1.953334300676298</v>
      </c>
      <c r="E298" s="90" t="s">
        <v>73</v>
      </c>
      <c r="F298">
        <v>4</v>
      </c>
      <c r="G298">
        <v>1</v>
      </c>
      <c r="H298" s="83">
        <v>44267.474075231483</v>
      </c>
      <c r="I298" s="90" t="s">
        <v>67</v>
      </c>
      <c r="J298" s="90" t="s">
        <v>67</v>
      </c>
      <c r="K298" s="90" t="s">
        <v>68</v>
      </c>
      <c r="L298" s="90" t="s">
        <v>69</v>
      </c>
    </row>
    <row r="299" spans="1:12" x14ac:dyDescent="0.3">
      <c r="A299">
        <v>3258</v>
      </c>
      <c r="B299" s="83">
        <v>44016.458333333336</v>
      </c>
      <c r="C299">
        <v>2.4396528779573226</v>
      </c>
      <c r="D299">
        <v>1.8627428364730476</v>
      </c>
      <c r="E299" s="90" t="s">
        <v>73</v>
      </c>
      <c r="F299">
        <v>4</v>
      </c>
      <c r="G299">
        <v>1</v>
      </c>
      <c r="H299" s="83">
        <v>44267.474075231483</v>
      </c>
      <c r="I299" s="90" t="s">
        <v>67</v>
      </c>
      <c r="J299" s="90" t="s">
        <v>67</v>
      </c>
      <c r="K299" s="90" t="s">
        <v>68</v>
      </c>
      <c r="L299" s="90" t="s">
        <v>69</v>
      </c>
    </row>
    <row r="300" spans="1:12" x14ac:dyDescent="0.3">
      <c r="A300">
        <v>3259</v>
      </c>
      <c r="B300" s="83">
        <v>44016.4375</v>
      </c>
      <c r="C300">
        <v>2.380856061768172</v>
      </c>
      <c r="D300">
        <v>2.1061490803943133</v>
      </c>
      <c r="E300" s="90" t="s">
        <v>73</v>
      </c>
      <c r="F300">
        <v>4</v>
      </c>
      <c r="G300">
        <v>1</v>
      </c>
      <c r="H300" s="83">
        <v>44267.474075231483</v>
      </c>
      <c r="I300" s="90" t="s">
        <v>67</v>
      </c>
      <c r="J300" s="90" t="s">
        <v>67</v>
      </c>
      <c r="K300" s="90" t="s">
        <v>68</v>
      </c>
      <c r="L300" s="90" t="s">
        <v>69</v>
      </c>
    </row>
    <row r="301" spans="1:12" x14ac:dyDescent="0.3">
      <c r="A301">
        <v>3260</v>
      </c>
      <c r="B301" s="83">
        <v>44016.416666666664</v>
      </c>
      <c r="C301">
        <v>2.4307686458157014</v>
      </c>
      <c r="D301">
        <v>1.9111468300719889</v>
      </c>
      <c r="E301" s="90" t="s">
        <v>73</v>
      </c>
      <c r="F301">
        <v>4</v>
      </c>
      <c r="G301">
        <v>1</v>
      </c>
      <c r="H301" s="83">
        <v>44267.474075231483</v>
      </c>
      <c r="I301" s="90" t="s">
        <v>67</v>
      </c>
      <c r="J301" s="90" t="s">
        <v>67</v>
      </c>
      <c r="K301" s="90" t="s">
        <v>68</v>
      </c>
      <c r="L301" s="90" t="s">
        <v>69</v>
      </c>
    </row>
    <row r="302" spans="1:12" x14ac:dyDescent="0.3">
      <c r="A302">
        <v>3261</v>
      </c>
      <c r="B302" s="83">
        <v>44016.395833333336</v>
      </c>
      <c r="C302">
        <v>2.5687529031914345</v>
      </c>
      <c r="D302">
        <v>1.586542615457279</v>
      </c>
      <c r="E302" s="90" t="s">
        <v>73</v>
      </c>
      <c r="F302">
        <v>4</v>
      </c>
      <c r="G302">
        <v>1</v>
      </c>
      <c r="H302" s="83">
        <v>44267.474075231483</v>
      </c>
      <c r="I302" s="90" t="s">
        <v>67</v>
      </c>
      <c r="J302" s="90" t="s">
        <v>67</v>
      </c>
      <c r="K302" s="90" t="s">
        <v>68</v>
      </c>
      <c r="L302" s="90" t="s">
        <v>69</v>
      </c>
    </row>
    <row r="303" spans="1:12" x14ac:dyDescent="0.3">
      <c r="A303">
        <v>3262</v>
      </c>
      <c r="B303" s="83">
        <v>44016.375</v>
      </c>
      <c r="C303">
        <v>2.6558849669829638</v>
      </c>
      <c r="D303">
        <v>1.5479181617347213</v>
      </c>
      <c r="E303" s="90" t="s">
        <v>73</v>
      </c>
      <c r="F303">
        <v>4</v>
      </c>
      <c r="G303">
        <v>1</v>
      </c>
      <c r="H303" s="83">
        <v>44267.474075231483</v>
      </c>
      <c r="I303" s="90" t="s">
        <v>67</v>
      </c>
      <c r="J303" s="90" t="s">
        <v>67</v>
      </c>
      <c r="K303" s="90" t="s">
        <v>68</v>
      </c>
      <c r="L303" s="90" t="s">
        <v>69</v>
      </c>
    </row>
    <row r="304" spans="1:12" x14ac:dyDescent="0.3">
      <c r="A304">
        <v>3263</v>
      </c>
      <c r="B304" s="83">
        <v>44016.354166666664</v>
      </c>
      <c r="C304">
        <v>2.7320620462951144</v>
      </c>
      <c r="D304">
        <v>0.94883568134772867</v>
      </c>
      <c r="E304" s="90" t="s">
        <v>73</v>
      </c>
      <c r="F304">
        <v>4</v>
      </c>
      <c r="G304">
        <v>1</v>
      </c>
      <c r="H304" s="83">
        <v>44267.474075231483</v>
      </c>
      <c r="I304" s="90" t="s">
        <v>67</v>
      </c>
      <c r="J304" s="90" t="s">
        <v>67</v>
      </c>
      <c r="K304" s="90" t="s">
        <v>68</v>
      </c>
      <c r="L304" s="90" t="s">
        <v>69</v>
      </c>
    </row>
    <row r="305" spans="1:12" x14ac:dyDescent="0.3">
      <c r="A305">
        <v>3264</v>
      </c>
      <c r="B305" s="83">
        <v>44016.333333333336</v>
      </c>
      <c r="C305">
        <v>2.7526333681897857</v>
      </c>
      <c r="D305">
        <v>0.78550198839045438</v>
      </c>
      <c r="E305" s="90" t="s">
        <v>73</v>
      </c>
      <c r="F305">
        <v>4</v>
      </c>
      <c r="G305">
        <v>1</v>
      </c>
      <c r="H305" s="83">
        <v>44267.474075231483</v>
      </c>
      <c r="I305" s="90" t="s">
        <v>67</v>
      </c>
      <c r="J305" s="90" t="s">
        <v>67</v>
      </c>
      <c r="K305" s="90" t="s">
        <v>68</v>
      </c>
      <c r="L305" s="90" t="s">
        <v>69</v>
      </c>
    </row>
    <row r="306" spans="1:12" x14ac:dyDescent="0.3">
      <c r="A306">
        <v>3265</v>
      </c>
      <c r="B306" s="83">
        <v>44016.3125</v>
      </c>
      <c r="C306">
        <v>2.6178784787455558</v>
      </c>
      <c r="D306">
        <v>0.72108793172484875</v>
      </c>
      <c r="E306" s="90" t="s">
        <v>73</v>
      </c>
      <c r="F306">
        <v>4</v>
      </c>
      <c r="G306">
        <v>1</v>
      </c>
      <c r="H306" s="83">
        <v>44267.474075231483</v>
      </c>
      <c r="I306" s="90" t="s">
        <v>67</v>
      </c>
      <c r="J306" s="90" t="s">
        <v>67</v>
      </c>
      <c r="K306" s="90" t="s">
        <v>68</v>
      </c>
      <c r="L306" s="90" t="s">
        <v>69</v>
      </c>
    </row>
    <row r="307" spans="1:12" x14ac:dyDescent="0.3">
      <c r="A307">
        <v>3266</v>
      </c>
      <c r="B307" s="83">
        <v>44016.291666666664</v>
      </c>
      <c r="C307">
        <v>2.5415942507926323</v>
      </c>
      <c r="D307">
        <v>0.59958869123169956</v>
      </c>
      <c r="E307" s="90" t="s">
        <v>73</v>
      </c>
      <c r="F307">
        <v>4</v>
      </c>
      <c r="G307">
        <v>1</v>
      </c>
      <c r="H307" s="83">
        <v>44267.474075231483</v>
      </c>
      <c r="I307" s="90" t="s">
        <v>67</v>
      </c>
      <c r="J307" s="90" t="s">
        <v>67</v>
      </c>
      <c r="K307" s="90" t="s">
        <v>68</v>
      </c>
      <c r="L307" s="90" t="s">
        <v>69</v>
      </c>
    </row>
    <row r="308" spans="1:12" x14ac:dyDescent="0.3">
      <c r="A308">
        <v>3267</v>
      </c>
      <c r="B308" s="83">
        <v>44016.270833333336</v>
      </c>
      <c r="C308">
        <v>2.2335434459407546</v>
      </c>
      <c r="D308">
        <v>0.44093581212594513</v>
      </c>
      <c r="E308" s="90" t="s">
        <v>73</v>
      </c>
      <c r="F308">
        <v>4</v>
      </c>
      <c r="G308">
        <v>1</v>
      </c>
      <c r="H308" s="83">
        <v>44267.474075231483</v>
      </c>
      <c r="I308" s="90" t="s">
        <v>67</v>
      </c>
      <c r="J308" s="90" t="s">
        <v>67</v>
      </c>
      <c r="K308" s="90" t="s">
        <v>68</v>
      </c>
      <c r="L308" s="90" t="s">
        <v>69</v>
      </c>
    </row>
    <row r="309" spans="1:12" x14ac:dyDescent="0.3">
      <c r="A309">
        <v>3268</v>
      </c>
      <c r="B309" s="83">
        <v>44016.25</v>
      </c>
      <c r="C309">
        <v>2.0029458409461038</v>
      </c>
      <c r="D309">
        <v>0.2600410584828271</v>
      </c>
      <c r="E309" s="90" t="s">
        <v>73</v>
      </c>
      <c r="F309">
        <v>4</v>
      </c>
      <c r="G309">
        <v>1</v>
      </c>
      <c r="H309" s="83">
        <v>44267.474075231483</v>
      </c>
      <c r="I309" s="90" t="s">
        <v>67</v>
      </c>
      <c r="J309" s="90" t="s">
        <v>67</v>
      </c>
      <c r="K309" s="90" t="s">
        <v>68</v>
      </c>
      <c r="L309" s="90" t="s">
        <v>69</v>
      </c>
    </row>
    <row r="310" spans="1:12" x14ac:dyDescent="0.3">
      <c r="A310">
        <v>3269</v>
      </c>
      <c r="B310" s="83">
        <v>44016.229166666664</v>
      </c>
      <c r="C310">
        <v>1.7302264803095107</v>
      </c>
      <c r="D310">
        <v>4.5643473637832277E-2</v>
      </c>
      <c r="E310" s="90" t="s">
        <v>73</v>
      </c>
      <c r="F310">
        <v>4</v>
      </c>
      <c r="G310">
        <v>1</v>
      </c>
      <c r="H310" s="83">
        <v>44267.474075231483</v>
      </c>
      <c r="I310" s="90" t="s">
        <v>67</v>
      </c>
      <c r="J310" s="90" t="s">
        <v>67</v>
      </c>
      <c r="K310" s="90" t="s">
        <v>68</v>
      </c>
      <c r="L310" s="90" t="s">
        <v>69</v>
      </c>
    </row>
    <row r="311" spans="1:12" x14ac:dyDescent="0.3">
      <c r="A311">
        <v>3270</v>
      </c>
      <c r="B311" s="83">
        <v>44016.208333333336</v>
      </c>
      <c r="C311">
        <v>1.6193046385669454</v>
      </c>
      <c r="D311">
        <v>4.5643473637832277E-2</v>
      </c>
      <c r="E311" s="90" t="s">
        <v>73</v>
      </c>
      <c r="F311">
        <v>4</v>
      </c>
      <c r="G311">
        <v>1</v>
      </c>
      <c r="H311" s="83">
        <v>44267.474075231483</v>
      </c>
      <c r="I311" s="90" t="s">
        <v>67</v>
      </c>
      <c r="J311" s="90" t="s">
        <v>67</v>
      </c>
      <c r="K311" s="90" t="s">
        <v>68</v>
      </c>
      <c r="L311" s="90" t="s">
        <v>69</v>
      </c>
    </row>
    <row r="312" spans="1:12" x14ac:dyDescent="0.3">
      <c r="A312">
        <v>3271</v>
      </c>
      <c r="B312" s="83">
        <v>44016.1875</v>
      </c>
      <c r="C312">
        <v>1.4635774660679381</v>
      </c>
      <c r="D312">
        <v>0</v>
      </c>
      <c r="E312" s="90" t="s">
        <v>73</v>
      </c>
      <c r="F312">
        <v>4</v>
      </c>
      <c r="G312">
        <v>1</v>
      </c>
      <c r="H312" s="83">
        <v>44267.474075231483</v>
      </c>
      <c r="I312" s="90" t="s">
        <v>67</v>
      </c>
      <c r="J312" s="90" t="s">
        <v>67</v>
      </c>
      <c r="K312" s="90" t="s">
        <v>68</v>
      </c>
      <c r="L312" s="90" t="s">
        <v>69</v>
      </c>
    </row>
    <row r="313" spans="1:12" x14ac:dyDescent="0.3">
      <c r="A313">
        <v>3272</v>
      </c>
      <c r="B313" s="83">
        <v>44016.166666666664</v>
      </c>
      <c r="C313">
        <v>1.3803185085306422</v>
      </c>
      <c r="D313">
        <v>0</v>
      </c>
      <c r="E313" s="90" t="s">
        <v>73</v>
      </c>
      <c r="F313">
        <v>4</v>
      </c>
      <c r="G313">
        <v>1</v>
      </c>
      <c r="H313" s="83">
        <v>44267.474075231483</v>
      </c>
      <c r="I313" s="90" t="s">
        <v>67</v>
      </c>
      <c r="J313" s="90" t="s">
        <v>67</v>
      </c>
      <c r="K313" s="90" t="s">
        <v>68</v>
      </c>
      <c r="L313" s="90" t="s">
        <v>69</v>
      </c>
    </row>
    <row r="314" spans="1:12" x14ac:dyDescent="0.3">
      <c r="A314">
        <v>3273</v>
      </c>
      <c r="B314" s="83">
        <v>44016.520833333336</v>
      </c>
      <c r="C314">
        <v>2.3820963542207543</v>
      </c>
      <c r="D314">
        <v>2.0199525262920046</v>
      </c>
      <c r="E314" s="90" t="s">
        <v>73</v>
      </c>
      <c r="F314">
        <v>4</v>
      </c>
      <c r="G314">
        <v>1</v>
      </c>
      <c r="H314" s="83">
        <v>44267.474075231483</v>
      </c>
      <c r="I314" s="90" t="s">
        <v>67</v>
      </c>
      <c r="J314" s="90" t="s">
        <v>67</v>
      </c>
      <c r="K314" s="90" t="s">
        <v>68</v>
      </c>
      <c r="L314" s="90" t="s">
        <v>69</v>
      </c>
    </row>
    <row r="315" spans="1:12" x14ac:dyDescent="0.3">
      <c r="A315">
        <v>3274</v>
      </c>
      <c r="B315" s="83">
        <v>44016.541666666664</v>
      </c>
      <c r="C315">
        <v>2.381788060617223</v>
      </c>
      <c r="D315">
        <v>1.6490815151659848</v>
      </c>
      <c r="E315" s="90" t="s">
        <v>73</v>
      </c>
      <c r="F315">
        <v>4</v>
      </c>
      <c r="G315">
        <v>1</v>
      </c>
      <c r="H315" s="83">
        <v>44267.474075231483</v>
      </c>
      <c r="I315" s="90" t="s">
        <v>67</v>
      </c>
      <c r="J315" s="90" t="s">
        <v>67</v>
      </c>
      <c r="K315" s="90" t="s">
        <v>68</v>
      </c>
      <c r="L315" s="90" t="s">
        <v>69</v>
      </c>
    </row>
    <row r="316" spans="1:12" x14ac:dyDescent="0.3">
      <c r="A316">
        <v>3275</v>
      </c>
      <c r="B316" s="83">
        <v>44016.5625</v>
      </c>
      <c r="C316">
        <v>2.3695459507291421</v>
      </c>
      <c r="D316">
        <v>1.4800224645162969</v>
      </c>
      <c r="E316" s="90" t="s">
        <v>73</v>
      </c>
      <c r="F316">
        <v>4</v>
      </c>
      <c r="G316">
        <v>1</v>
      </c>
      <c r="H316" s="83">
        <v>44267.474075231483</v>
      </c>
      <c r="I316" s="90" t="s">
        <v>67</v>
      </c>
      <c r="J316" s="90" t="s">
        <v>67</v>
      </c>
      <c r="K316" s="90" t="s">
        <v>68</v>
      </c>
      <c r="L316" s="90" t="s">
        <v>69</v>
      </c>
    </row>
    <row r="317" spans="1:12" x14ac:dyDescent="0.3">
      <c r="A317">
        <v>3276</v>
      </c>
      <c r="B317" s="83">
        <v>44016.583333333336</v>
      </c>
      <c r="C317">
        <v>2.3563126543747637</v>
      </c>
      <c r="D317">
        <v>2.0199750541439947</v>
      </c>
      <c r="E317" s="90" t="s">
        <v>73</v>
      </c>
      <c r="F317">
        <v>4</v>
      </c>
      <c r="G317">
        <v>1</v>
      </c>
      <c r="H317" s="83">
        <v>44267.474075231483</v>
      </c>
      <c r="I317" s="90" t="s">
        <v>67</v>
      </c>
      <c r="J317" s="90" t="s">
        <v>67</v>
      </c>
      <c r="K317" s="90" t="s">
        <v>68</v>
      </c>
      <c r="L317" s="90" t="s">
        <v>69</v>
      </c>
    </row>
    <row r="318" spans="1:12" x14ac:dyDescent="0.3">
      <c r="A318">
        <v>3277</v>
      </c>
      <c r="B318" s="83">
        <v>44016.958333333336</v>
      </c>
      <c r="C318">
        <v>1.7117046726913361</v>
      </c>
      <c r="D318">
        <v>0</v>
      </c>
      <c r="E318" s="90" t="s">
        <v>73</v>
      </c>
      <c r="F318">
        <v>4</v>
      </c>
      <c r="G318">
        <v>1</v>
      </c>
      <c r="H318" s="83">
        <v>44267.474075231483</v>
      </c>
      <c r="I318" s="90" t="s">
        <v>67</v>
      </c>
      <c r="J318" s="90" t="s">
        <v>67</v>
      </c>
      <c r="K318" s="90" t="s">
        <v>68</v>
      </c>
      <c r="L318" s="90" t="s">
        <v>69</v>
      </c>
    </row>
    <row r="319" spans="1:12" x14ac:dyDescent="0.3">
      <c r="A319">
        <v>3278</v>
      </c>
      <c r="B319" s="83">
        <v>44016.9375</v>
      </c>
      <c r="C319">
        <v>1.7926326896492786</v>
      </c>
      <c r="D319">
        <v>0</v>
      </c>
      <c r="E319" s="90" t="s">
        <v>73</v>
      </c>
      <c r="F319">
        <v>4</v>
      </c>
      <c r="G319">
        <v>1</v>
      </c>
      <c r="H319" s="83">
        <v>44267.474075231483</v>
      </c>
      <c r="I319" s="90" t="s">
        <v>67</v>
      </c>
      <c r="J319" s="90" t="s">
        <v>67</v>
      </c>
      <c r="K319" s="90" t="s">
        <v>68</v>
      </c>
      <c r="L319" s="90" t="s">
        <v>69</v>
      </c>
    </row>
    <row r="320" spans="1:12" x14ac:dyDescent="0.3">
      <c r="A320">
        <v>3279</v>
      </c>
      <c r="B320" s="83">
        <v>44016.916666666664</v>
      </c>
      <c r="C320">
        <v>1.9905870089341802</v>
      </c>
      <c r="D320">
        <v>0</v>
      </c>
      <c r="E320" s="90" t="s">
        <v>73</v>
      </c>
      <c r="F320">
        <v>4</v>
      </c>
      <c r="G320">
        <v>1</v>
      </c>
      <c r="H320" s="83">
        <v>44267.474075231483</v>
      </c>
      <c r="I320" s="90" t="s">
        <v>67</v>
      </c>
      <c r="J320" s="90" t="s">
        <v>67</v>
      </c>
      <c r="K320" s="90" t="s">
        <v>68</v>
      </c>
      <c r="L320" s="90" t="s">
        <v>69</v>
      </c>
    </row>
    <row r="321" spans="1:12" x14ac:dyDescent="0.3">
      <c r="A321">
        <v>3280</v>
      </c>
      <c r="B321" s="83">
        <v>44016.895833333336</v>
      </c>
      <c r="C321">
        <v>2.2106989338894238</v>
      </c>
      <c r="D321">
        <v>0</v>
      </c>
      <c r="E321" s="90" t="s">
        <v>73</v>
      </c>
      <c r="F321">
        <v>4</v>
      </c>
      <c r="G321">
        <v>1</v>
      </c>
      <c r="H321" s="83">
        <v>44267.474075231483</v>
      </c>
      <c r="I321" s="90" t="s">
        <v>67</v>
      </c>
      <c r="J321" s="90" t="s">
        <v>67</v>
      </c>
      <c r="K321" s="90" t="s">
        <v>68</v>
      </c>
      <c r="L321" s="90" t="s">
        <v>69</v>
      </c>
    </row>
    <row r="322" spans="1:12" x14ac:dyDescent="0.3">
      <c r="A322">
        <v>3281</v>
      </c>
      <c r="B322" s="83">
        <v>44016.875</v>
      </c>
      <c r="C322">
        <v>2.4305769113956512</v>
      </c>
      <c r="D322">
        <v>0</v>
      </c>
      <c r="E322" s="90" t="s">
        <v>73</v>
      </c>
      <c r="F322">
        <v>4</v>
      </c>
      <c r="G322">
        <v>1</v>
      </c>
      <c r="H322" s="83">
        <v>44267.474075231483</v>
      </c>
      <c r="I322" s="90" t="s">
        <v>67</v>
      </c>
      <c r="J322" s="90" t="s">
        <v>67</v>
      </c>
      <c r="K322" s="90" t="s">
        <v>68</v>
      </c>
      <c r="L322" s="90" t="s">
        <v>69</v>
      </c>
    </row>
    <row r="323" spans="1:12" x14ac:dyDescent="0.3">
      <c r="A323">
        <v>3282</v>
      </c>
      <c r="B323" s="83">
        <v>44016.854166666664</v>
      </c>
      <c r="C323">
        <v>2.5880181333465151</v>
      </c>
      <c r="D323">
        <v>0</v>
      </c>
      <c r="E323" s="90" t="s">
        <v>73</v>
      </c>
      <c r="F323">
        <v>4</v>
      </c>
      <c r="G323">
        <v>1</v>
      </c>
      <c r="H323" s="83">
        <v>44267.474075231483</v>
      </c>
      <c r="I323" s="90" t="s">
        <v>67</v>
      </c>
      <c r="J323" s="90" t="s">
        <v>67</v>
      </c>
      <c r="K323" s="90" t="s">
        <v>68</v>
      </c>
      <c r="L323" s="90" t="s">
        <v>69</v>
      </c>
    </row>
    <row r="324" spans="1:12" x14ac:dyDescent="0.3">
      <c r="A324">
        <v>3283</v>
      </c>
      <c r="B324" s="83">
        <v>44016.833333333336</v>
      </c>
      <c r="C324">
        <v>2.6563088663736227</v>
      </c>
      <c r="D324">
        <v>0</v>
      </c>
      <c r="E324" s="90" t="s">
        <v>73</v>
      </c>
      <c r="F324">
        <v>4</v>
      </c>
      <c r="G324">
        <v>1</v>
      </c>
      <c r="H324" s="83">
        <v>44267.474075231483</v>
      </c>
      <c r="I324" s="90" t="s">
        <v>67</v>
      </c>
      <c r="J324" s="90" t="s">
        <v>67</v>
      </c>
      <c r="K324" s="90" t="s">
        <v>68</v>
      </c>
      <c r="L324" s="90" t="s">
        <v>69</v>
      </c>
    </row>
    <row r="325" spans="1:12" x14ac:dyDescent="0.3">
      <c r="A325">
        <v>3284</v>
      </c>
      <c r="B325" s="83">
        <v>44016.8125</v>
      </c>
      <c r="C325">
        <v>2.7546500606557247</v>
      </c>
      <c r="D325">
        <v>8.4155121968285895E-2</v>
      </c>
      <c r="E325" s="90" t="s">
        <v>73</v>
      </c>
      <c r="F325">
        <v>4</v>
      </c>
      <c r="G325">
        <v>1</v>
      </c>
      <c r="H325" s="83">
        <v>44267.474075231483</v>
      </c>
      <c r="I325" s="90" t="s">
        <v>67</v>
      </c>
      <c r="J325" s="90" t="s">
        <v>67</v>
      </c>
      <c r="K325" s="90" t="s">
        <v>68</v>
      </c>
      <c r="L325" s="90" t="s">
        <v>69</v>
      </c>
    </row>
    <row r="326" spans="1:12" x14ac:dyDescent="0.3">
      <c r="A326">
        <v>3285</v>
      </c>
      <c r="B326" s="83">
        <v>44021.958333333336</v>
      </c>
      <c r="C326">
        <v>1.6739887675445777</v>
      </c>
      <c r="D326">
        <v>0</v>
      </c>
      <c r="E326" s="90" t="s">
        <v>73</v>
      </c>
      <c r="F326">
        <v>4</v>
      </c>
      <c r="G326">
        <v>1</v>
      </c>
      <c r="H326" s="83">
        <v>44267.474075231483</v>
      </c>
      <c r="I326" s="90" t="s">
        <v>67</v>
      </c>
      <c r="J326" s="90" t="s">
        <v>67</v>
      </c>
      <c r="K326" s="90" t="s">
        <v>68</v>
      </c>
      <c r="L326" s="90" t="s">
        <v>69</v>
      </c>
    </row>
    <row r="327" spans="1:12" x14ac:dyDescent="0.3">
      <c r="A327">
        <v>3286</v>
      </c>
      <c r="B327" s="83">
        <v>44016.791666666664</v>
      </c>
      <c r="C327">
        <v>2.8170269063092928</v>
      </c>
      <c r="D327">
        <v>0.11300989590639277</v>
      </c>
      <c r="E327" s="90" t="s">
        <v>73</v>
      </c>
      <c r="F327">
        <v>4</v>
      </c>
      <c r="G327">
        <v>1</v>
      </c>
      <c r="H327" s="83">
        <v>44267.474075231483</v>
      </c>
      <c r="I327" s="90" t="s">
        <v>67</v>
      </c>
      <c r="J327" s="90" t="s">
        <v>67</v>
      </c>
      <c r="K327" s="90" t="s">
        <v>68</v>
      </c>
      <c r="L327" s="90" t="s">
        <v>69</v>
      </c>
    </row>
    <row r="328" spans="1:12" x14ac:dyDescent="0.3">
      <c r="A328">
        <v>3287</v>
      </c>
      <c r="B328" s="83">
        <v>44016.75</v>
      </c>
      <c r="C328">
        <v>2.9250035717361542</v>
      </c>
      <c r="D328">
        <v>0.39140348755262272</v>
      </c>
      <c r="E328" s="90" t="s">
        <v>73</v>
      </c>
      <c r="F328">
        <v>4</v>
      </c>
      <c r="G328">
        <v>1</v>
      </c>
      <c r="H328" s="83">
        <v>44267.474075231483</v>
      </c>
      <c r="I328" s="90" t="s">
        <v>67</v>
      </c>
      <c r="J328" s="90" t="s">
        <v>67</v>
      </c>
      <c r="K328" s="90" t="s">
        <v>68</v>
      </c>
      <c r="L328" s="90" t="s">
        <v>69</v>
      </c>
    </row>
    <row r="329" spans="1:12" x14ac:dyDescent="0.3">
      <c r="A329">
        <v>3288</v>
      </c>
      <c r="B329" s="83">
        <v>44016.729166666664</v>
      </c>
      <c r="C329">
        <v>3.0071697049565307</v>
      </c>
      <c r="D329">
        <v>0.71205434301546533</v>
      </c>
      <c r="E329" s="90" t="s">
        <v>73</v>
      </c>
      <c r="F329">
        <v>4</v>
      </c>
      <c r="G329">
        <v>1</v>
      </c>
      <c r="H329" s="83">
        <v>44267.474075231483</v>
      </c>
      <c r="I329" s="90" t="s">
        <v>67</v>
      </c>
      <c r="J329" s="90" t="s">
        <v>67</v>
      </c>
      <c r="K329" s="90" t="s">
        <v>68</v>
      </c>
      <c r="L329" s="90" t="s">
        <v>69</v>
      </c>
    </row>
    <row r="330" spans="1:12" x14ac:dyDescent="0.3">
      <c r="A330">
        <v>3289</v>
      </c>
      <c r="B330" s="83">
        <v>44016.708333333336</v>
      </c>
      <c r="C330">
        <v>3.021231719728771</v>
      </c>
      <c r="D330">
        <v>0.98205408218448798</v>
      </c>
      <c r="E330" s="90" t="s">
        <v>73</v>
      </c>
      <c r="F330">
        <v>4</v>
      </c>
      <c r="G330">
        <v>1</v>
      </c>
      <c r="H330" s="83">
        <v>44267.474075231483</v>
      </c>
      <c r="I330" s="90" t="s">
        <v>67</v>
      </c>
      <c r="J330" s="90" t="s">
        <v>67</v>
      </c>
      <c r="K330" s="90" t="s">
        <v>68</v>
      </c>
      <c r="L330" s="90" t="s">
        <v>69</v>
      </c>
    </row>
    <row r="331" spans="1:12" x14ac:dyDescent="0.3">
      <c r="A331">
        <v>3290</v>
      </c>
      <c r="B331" s="83">
        <v>44016.6875</v>
      </c>
      <c r="C331">
        <v>2.9800961847266891</v>
      </c>
      <c r="D331">
        <v>1.3082336331578266</v>
      </c>
      <c r="E331" s="90" t="s">
        <v>73</v>
      </c>
      <c r="F331">
        <v>4</v>
      </c>
      <c r="G331">
        <v>1</v>
      </c>
      <c r="H331" s="83">
        <v>44267.474075231483</v>
      </c>
      <c r="I331" s="90" t="s">
        <v>67</v>
      </c>
      <c r="J331" s="90" t="s">
        <v>67</v>
      </c>
      <c r="K331" s="90" t="s">
        <v>68</v>
      </c>
      <c r="L331" s="90" t="s">
        <v>69</v>
      </c>
    </row>
    <row r="332" spans="1:12" x14ac:dyDescent="0.3">
      <c r="A332">
        <v>3291</v>
      </c>
      <c r="B332" s="83">
        <v>44016.666666666664</v>
      </c>
      <c r="C332">
        <v>2.8569861266302938</v>
      </c>
      <c r="D332">
        <v>1.38155090322461</v>
      </c>
      <c r="E332" s="90" t="s">
        <v>73</v>
      </c>
      <c r="F332">
        <v>4</v>
      </c>
      <c r="G332">
        <v>1</v>
      </c>
      <c r="H332" s="83">
        <v>44267.474075231483</v>
      </c>
      <c r="I332" s="90" t="s">
        <v>67</v>
      </c>
      <c r="J332" s="90" t="s">
        <v>67</v>
      </c>
      <c r="K332" s="90" t="s">
        <v>68</v>
      </c>
      <c r="L332" s="90" t="s">
        <v>69</v>
      </c>
    </row>
    <row r="333" spans="1:12" x14ac:dyDescent="0.3">
      <c r="A333">
        <v>3292</v>
      </c>
      <c r="B333" s="83">
        <v>44016.645833333336</v>
      </c>
      <c r="C333">
        <v>2.6857941904996365</v>
      </c>
      <c r="D333">
        <v>1.6691096261757523</v>
      </c>
      <c r="E333" s="90" t="s">
        <v>73</v>
      </c>
      <c r="F333">
        <v>4</v>
      </c>
      <c r="G333">
        <v>1</v>
      </c>
      <c r="H333" s="83">
        <v>44267.474075231483</v>
      </c>
      <c r="I333" s="90" t="s">
        <v>67</v>
      </c>
      <c r="J333" s="90" t="s">
        <v>67</v>
      </c>
      <c r="K333" s="90" t="s">
        <v>68</v>
      </c>
      <c r="L333" s="90" t="s">
        <v>69</v>
      </c>
    </row>
    <row r="334" spans="1:12" x14ac:dyDescent="0.3">
      <c r="A334">
        <v>3293</v>
      </c>
      <c r="B334" s="83">
        <v>44016.625</v>
      </c>
      <c r="C334">
        <v>2.4911271558361725</v>
      </c>
      <c r="D334">
        <v>1.8013530079027471</v>
      </c>
      <c r="E334" s="90" t="s">
        <v>73</v>
      </c>
      <c r="F334">
        <v>4</v>
      </c>
      <c r="G334">
        <v>1</v>
      </c>
      <c r="H334" s="83">
        <v>44267.474075231483</v>
      </c>
      <c r="I334" s="90" t="s">
        <v>67</v>
      </c>
      <c r="J334" s="90" t="s">
        <v>67</v>
      </c>
      <c r="K334" s="90" t="s">
        <v>68</v>
      </c>
      <c r="L334" s="90" t="s">
        <v>69</v>
      </c>
    </row>
    <row r="335" spans="1:12" x14ac:dyDescent="0.3">
      <c r="A335">
        <v>3294</v>
      </c>
      <c r="B335" s="83">
        <v>44016.604166666664</v>
      </c>
      <c r="C335">
        <v>2.4445357474457521</v>
      </c>
      <c r="D335">
        <v>1.7685309896079526</v>
      </c>
      <c r="E335" s="90" t="s">
        <v>73</v>
      </c>
      <c r="F335">
        <v>4</v>
      </c>
      <c r="G335">
        <v>1</v>
      </c>
      <c r="H335" s="83">
        <v>44267.474075231483</v>
      </c>
      <c r="I335" s="90" t="s">
        <v>67</v>
      </c>
      <c r="J335" s="90" t="s">
        <v>67</v>
      </c>
      <c r="K335" s="90" t="s">
        <v>68</v>
      </c>
      <c r="L335" s="90" t="s">
        <v>69</v>
      </c>
    </row>
    <row r="336" spans="1:12" x14ac:dyDescent="0.3">
      <c r="A336">
        <v>3295</v>
      </c>
      <c r="B336" s="83">
        <v>44016.770833333336</v>
      </c>
      <c r="C336">
        <v>2.8844886413559792</v>
      </c>
      <c r="D336">
        <v>0.31905306999309108</v>
      </c>
      <c r="E336" s="90" t="s">
        <v>73</v>
      </c>
      <c r="F336">
        <v>4</v>
      </c>
      <c r="G336">
        <v>1</v>
      </c>
      <c r="H336" s="83">
        <v>44267.474075231483</v>
      </c>
      <c r="I336" s="90" t="s">
        <v>67</v>
      </c>
      <c r="J336" s="90" t="s">
        <v>67</v>
      </c>
      <c r="K336" s="90" t="s">
        <v>68</v>
      </c>
      <c r="L336" s="90" t="s">
        <v>69</v>
      </c>
    </row>
    <row r="337" spans="1:12" x14ac:dyDescent="0.3">
      <c r="A337">
        <v>3296</v>
      </c>
      <c r="B337" s="83">
        <v>44021.979166666664</v>
      </c>
      <c r="C337">
        <v>1.5901821288675939</v>
      </c>
      <c r="D337">
        <v>0</v>
      </c>
      <c r="E337" s="90" t="s">
        <v>73</v>
      </c>
      <c r="F337">
        <v>4</v>
      </c>
      <c r="G337">
        <v>1</v>
      </c>
      <c r="H337" s="83">
        <v>44267.474075231483</v>
      </c>
      <c r="I337" s="90" t="s">
        <v>67</v>
      </c>
      <c r="J337" s="90" t="s">
        <v>67</v>
      </c>
      <c r="K337" s="90" t="s">
        <v>68</v>
      </c>
      <c r="L337" s="90" t="s">
        <v>69</v>
      </c>
    </row>
    <row r="338" spans="1:12" x14ac:dyDescent="0.3">
      <c r="A338">
        <v>3297</v>
      </c>
      <c r="B338" s="83">
        <v>44017.270833333336</v>
      </c>
      <c r="C338">
        <v>1.9730205564653231</v>
      </c>
      <c r="D338">
        <v>0.65849829615459332</v>
      </c>
      <c r="E338" s="90" t="s">
        <v>73</v>
      </c>
      <c r="F338">
        <v>4</v>
      </c>
      <c r="G338">
        <v>2</v>
      </c>
      <c r="H338" s="83">
        <v>44267.769747094906</v>
      </c>
      <c r="I338" s="90" t="s">
        <v>74</v>
      </c>
      <c r="J338" s="90" t="s">
        <v>75</v>
      </c>
      <c r="K338" s="90" t="s">
        <v>76</v>
      </c>
      <c r="L338" s="90" t="s">
        <v>77</v>
      </c>
    </row>
    <row r="339" spans="1:12" x14ac:dyDescent="0.3">
      <c r="A339">
        <v>3298</v>
      </c>
      <c r="B339" s="83">
        <v>44019.75</v>
      </c>
      <c r="C339">
        <v>3.0004695824273351</v>
      </c>
      <c r="D339">
        <v>0.61784406154876692</v>
      </c>
      <c r="E339" s="90" t="s">
        <v>73</v>
      </c>
      <c r="F339">
        <v>4</v>
      </c>
      <c r="G339">
        <v>2</v>
      </c>
      <c r="H339" s="83">
        <v>44267.769747094906</v>
      </c>
      <c r="I339" s="90" t="s">
        <v>74</v>
      </c>
      <c r="J339" s="90" t="s">
        <v>75</v>
      </c>
      <c r="K339" s="90" t="s">
        <v>76</v>
      </c>
      <c r="L339" s="90" t="s">
        <v>77</v>
      </c>
    </row>
    <row r="340" spans="1:12" x14ac:dyDescent="0.3">
      <c r="A340">
        <v>3299</v>
      </c>
      <c r="B340" s="83">
        <v>44019.729166666664</v>
      </c>
      <c r="C340">
        <v>3.0106883044296562</v>
      </c>
      <c r="D340">
        <v>0.97026887818857155</v>
      </c>
      <c r="E340" s="90" t="s">
        <v>73</v>
      </c>
      <c r="F340">
        <v>4</v>
      </c>
      <c r="G340">
        <v>2</v>
      </c>
      <c r="H340" s="83">
        <v>44267.769747094906</v>
      </c>
      <c r="I340" s="90" t="s">
        <v>74</v>
      </c>
      <c r="J340" s="90" t="s">
        <v>75</v>
      </c>
      <c r="K340" s="90" t="s">
        <v>76</v>
      </c>
      <c r="L340" s="90" t="s">
        <v>77</v>
      </c>
    </row>
    <row r="341" spans="1:12" x14ac:dyDescent="0.3">
      <c r="A341">
        <v>3300</v>
      </c>
      <c r="B341" s="83">
        <v>44019.708333333336</v>
      </c>
      <c r="C341">
        <v>3.0212200681209853</v>
      </c>
      <c r="D341">
        <v>1.2728095827316703</v>
      </c>
      <c r="E341" s="90" t="s">
        <v>73</v>
      </c>
      <c r="F341">
        <v>4</v>
      </c>
      <c r="G341">
        <v>2</v>
      </c>
      <c r="H341" s="83">
        <v>44267.769747094906</v>
      </c>
      <c r="I341" s="90" t="s">
        <v>74</v>
      </c>
      <c r="J341" s="90" t="s">
        <v>75</v>
      </c>
      <c r="K341" s="90" t="s">
        <v>76</v>
      </c>
      <c r="L341" s="90" t="s">
        <v>77</v>
      </c>
    </row>
    <row r="342" spans="1:12" x14ac:dyDescent="0.3">
      <c r="A342">
        <v>3301</v>
      </c>
      <c r="B342" s="83">
        <v>44019.6875</v>
      </c>
      <c r="C342">
        <v>2.8463379803422577</v>
      </c>
      <c r="D342">
        <v>1.7927331473399784</v>
      </c>
      <c r="E342" s="90" t="s">
        <v>73</v>
      </c>
      <c r="F342">
        <v>4</v>
      </c>
      <c r="G342">
        <v>2</v>
      </c>
      <c r="H342" s="83">
        <v>44267.769747094906</v>
      </c>
      <c r="I342" s="90" t="s">
        <v>74</v>
      </c>
      <c r="J342" s="90" t="s">
        <v>75</v>
      </c>
      <c r="K342" s="90" t="s">
        <v>76</v>
      </c>
      <c r="L342" s="90" t="s">
        <v>77</v>
      </c>
    </row>
    <row r="343" spans="1:12" x14ac:dyDescent="0.3">
      <c r="A343">
        <v>3302</v>
      </c>
      <c r="B343" s="83">
        <v>44019.666666666664</v>
      </c>
      <c r="C343">
        <v>2.7154491877048339</v>
      </c>
      <c r="D343">
        <v>1.8786105295422562</v>
      </c>
      <c r="E343" s="90" t="s">
        <v>73</v>
      </c>
      <c r="F343">
        <v>4</v>
      </c>
      <c r="G343">
        <v>2</v>
      </c>
      <c r="H343" s="83">
        <v>44267.769747094906</v>
      </c>
      <c r="I343" s="90" t="s">
        <v>74</v>
      </c>
      <c r="J343" s="90" t="s">
        <v>75</v>
      </c>
      <c r="K343" s="90" t="s">
        <v>76</v>
      </c>
      <c r="L343" s="90" t="s">
        <v>77</v>
      </c>
    </row>
    <row r="344" spans="1:12" x14ac:dyDescent="0.3">
      <c r="A344">
        <v>3303</v>
      </c>
      <c r="B344" s="83">
        <v>44019.645833333336</v>
      </c>
      <c r="C344">
        <v>2.514764713488137</v>
      </c>
      <c r="D344">
        <v>2.3162297976114798</v>
      </c>
      <c r="E344" s="90" t="s">
        <v>73</v>
      </c>
      <c r="F344">
        <v>4</v>
      </c>
      <c r="G344">
        <v>2</v>
      </c>
      <c r="H344" s="83">
        <v>44267.769747094906</v>
      </c>
      <c r="I344" s="90" t="s">
        <v>74</v>
      </c>
      <c r="J344" s="90" t="s">
        <v>75</v>
      </c>
      <c r="K344" s="90" t="s">
        <v>76</v>
      </c>
      <c r="L344" s="90" t="s">
        <v>77</v>
      </c>
    </row>
    <row r="345" spans="1:12" x14ac:dyDescent="0.3">
      <c r="A345">
        <v>3304</v>
      </c>
      <c r="B345" s="83">
        <v>44019.625</v>
      </c>
      <c r="C345">
        <v>2.2934470828904576</v>
      </c>
      <c r="D345">
        <v>2.3031627273556143</v>
      </c>
      <c r="E345" s="90" t="s">
        <v>73</v>
      </c>
      <c r="F345">
        <v>4</v>
      </c>
      <c r="G345">
        <v>2</v>
      </c>
      <c r="H345" s="83">
        <v>44267.769747094906</v>
      </c>
      <c r="I345" s="90" t="s">
        <v>74</v>
      </c>
      <c r="J345" s="90" t="s">
        <v>75</v>
      </c>
      <c r="K345" s="90" t="s">
        <v>76</v>
      </c>
      <c r="L345" s="90" t="s">
        <v>77</v>
      </c>
    </row>
    <row r="346" spans="1:12" x14ac:dyDescent="0.3">
      <c r="A346">
        <v>3305</v>
      </c>
      <c r="B346" s="83">
        <v>44019.604166666664</v>
      </c>
      <c r="C346">
        <v>2.1016757665706818</v>
      </c>
      <c r="D346">
        <v>2.062896749470899</v>
      </c>
      <c r="E346" s="90" t="s">
        <v>73</v>
      </c>
      <c r="F346">
        <v>4</v>
      </c>
      <c r="G346">
        <v>2</v>
      </c>
      <c r="H346" s="83">
        <v>44267.769747094906</v>
      </c>
      <c r="I346" s="90" t="s">
        <v>74</v>
      </c>
      <c r="J346" s="90" t="s">
        <v>75</v>
      </c>
      <c r="K346" s="90" t="s">
        <v>76</v>
      </c>
      <c r="L346" s="90" t="s">
        <v>77</v>
      </c>
    </row>
    <row r="347" spans="1:12" x14ac:dyDescent="0.3">
      <c r="A347">
        <v>3306</v>
      </c>
      <c r="B347" s="83">
        <v>44019.583333333336</v>
      </c>
      <c r="C347">
        <v>1.9856804588786594</v>
      </c>
      <c r="D347">
        <v>2.1438668178997533</v>
      </c>
      <c r="E347" s="90" t="s">
        <v>73</v>
      </c>
      <c r="F347">
        <v>4</v>
      </c>
      <c r="G347">
        <v>2</v>
      </c>
      <c r="H347" s="83">
        <v>44267.769747094906</v>
      </c>
      <c r="I347" s="90" t="s">
        <v>74</v>
      </c>
      <c r="J347" s="90" t="s">
        <v>75</v>
      </c>
      <c r="K347" s="90" t="s">
        <v>76</v>
      </c>
      <c r="L347" s="90" t="s">
        <v>77</v>
      </c>
    </row>
    <row r="348" spans="1:12" x14ac:dyDescent="0.3">
      <c r="A348">
        <v>3307</v>
      </c>
      <c r="B348" s="83">
        <v>44019.5625</v>
      </c>
      <c r="C348">
        <v>1.9207197780943575</v>
      </c>
      <c r="D348">
        <v>2.1417629836816467</v>
      </c>
      <c r="E348" s="90" t="s">
        <v>73</v>
      </c>
      <c r="F348">
        <v>4</v>
      </c>
      <c r="G348">
        <v>2</v>
      </c>
      <c r="H348" s="83">
        <v>44267.769747094906</v>
      </c>
      <c r="I348" s="90" t="s">
        <v>74</v>
      </c>
      <c r="J348" s="90" t="s">
        <v>75</v>
      </c>
      <c r="K348" s="90" t="s">
        <v>76</v>
      </c>
      <c r="L348" s="90" t="s">
        <v>77</v>
      </c>
    </row>
    <row r="349" spans="1:12" x14ac:dyDescent="0.3">
      <c r="A349">
        <v>3308</v>
      </c>
      <c r="B349" s="83">
        <v>44019.541666666664</v>
      </c>
      <c r="C349">
        <v>1.9444182142178876</v>
      </c>
      <c r="D349">
        <v>2.1416714158906678</v>
      </c>
      <c r="E349" s="90" t="s">
        <v>73</v>
      </c>
      <c r="F349">
        <v>4</v>
      </c>
      <c r="G349">
        <v>2</v>
      </c>
      <c r="H349" s="83">
        <v>44267.769747094906</v>
      </c>
      <c r="I349" s="90" t="s">
        <v>74</v>
      </c>
      <c r="J349" s="90" t="s">
        <v>75</v>
      </c>
      <c r="K349" s="90" t="s">
        <v>76</v>
      </c>
      <c r="L349" s="90" t="s">
        <v>77</v>
      </c>
    </row>
    <row r="350" spans="1:12" x14ac:dyDescent="0.3">
      <c r="A350">
        <v>3309</v>
      </c>
      <c r="B350" s="83">
        <v>44019.520833333336</v>
      </c>
      <c r="C350">
        <v>1.9937628823684892</v>
      </c>
      <c r="D350">
        <v>2.4380959900406123</v>
      </c>
      <c r="E350" s="90" t="s">
        <v>73</v>
      </c>
      <c r="F350">
        <v>4</v>
      </c>
      <c r="G350">
        <v>2</v>
      </c>
      <c r="H350" s="83">
        <v>44267.769747094906</v>
      </c>
      <c r="I350" s="90" t="s">
        <v>74</v>
      </c>
      <c r="J350" s="90" t="s">
        <v>75</v>
      </c>
      <c r="K350" s="90" t="s">
        <v>76</v>
      </c>
      <c r="L350" s="90" t="s">
        <v>77</v>
      </c>
    </row>
    <row r="351" spans="1:12" x14ac:dyDescent="0.3">
      <c r="A351">
        <v>3310</v>
      </c>
      <c r="B351" s="83">
        <v>44019.5</v>
      </c>
      <c r="C351">
        <v>2.0642404818567175</v>
      </c>
      <c r="D351">
        <v>2.4380044222496333</v>
      </c>
      <c r="E351" s="90" t="s">
        <v>73</v>
      </c>
      <c r="F351">
        <v>4</v>
      </c>
      <c r="G351">
        <v>2</v>
      </c>
      <c r="H351" s="83">
        <v>44267.769747094906</v>
      </c>
      <c r="I351" s="90" t="s">
        <v>74</v>
      </c>
      <c r="J351" s="90" t="s">
        <v>75</v>
      </c>
      <c r="K351" s="90" t="s">
        <v>76</v>
      </c>
      <c r="L351" s="90" t="s">
        <v>77</v>
      </c>
    </row>
    <row r="352" spans="1:12" x14ac:dyDescent="0.3">
      <c r="A352">
        <v>3311</v>
      </c>
      <c r="B352" s="83">
        <v>44019.479166666664</v>
      </c>
      <c r="C352">
        <v>2.1551492046811882</v>
      </c>
      <c r="D352">
        <v>2.7388356582201618</v>
      </c>
      <c r="E352" s="90" t="s">
        <v>73</v>
      </c>
      <c r="F352">
        <v>4</v>
      </c>
      <c r="G352">
        <v>2</v>
      </c>
      <c r="H352" s="83">
        <v>44267.769747094906</v>
      </c>
      <c r="I352" s="90" t="s">
        <v>74</v>
      </c>
      <c r="J352" s="90" t="s">
        <v>75</v>
      </c>
      <c r="K352" s="90" t="s">
        <v>76</v>
      </c>
      <c r="L352" s="90" t="s">
        <v>77</v>
      </c>
    </row>
    <row r="353" spans="1:12" x14ac:dyDescent="0.3">
      <c r="A353">
        <v>3312</v>
      </c>
      <c r="B353" s="83">
        <v>44019.458333333336</v>
      </c>
      <c r="C353">
        <v>2.1959889133845851</v>
      </c>
      <c r="D353">
        <v>2.7387440904291829</v>
      </c>
      <c r="E353" s="90" t="s">
        <v>73</v>
      </c>
      <c r="F353">
        <v>4</v>
      </c>
      <c r="G353">
        <v>2</v>
      </c>
      <c r="H353" s="83">
        <v>44267.769747094906</v>
      </c>
      <c r="I353" s="90" t="s">
        <v>74</v>
      </c>
      <c r="J353" s="90" t="s">
        <v>75</v>
      </c>
      <c r="K353" s="90" t="s">
        <v>76</v>
      </c>
      <c r="L353" s="90" t="s">
        <v>77</v>
      </c>
    </row>
    <row r="354" spans="1:12" x14ac:dyDescent="0.3">
      <c r="A354">
        <v>3313</v>
      </c>
      <c r="B354" s="83">
        <v>44019.4375</v>
      </c>
      <c r="C354">
        <v>2.2221822742055997</v>
      </c>
      <c r="D354">
        <v>2.162422901797215</v>
      </c>
      <c r="E354" s="90" t="s">
        <v>73</v>
      </c>
      <c r="F354">
        <v>4</v>
      </c>
      <c r="G354">
        <v>2</v>
      </c>
      <c r="H354" s="83">
        <v>44267.769747094906</v>
      </c>
      <c r="I354" s="90" t="s">
        <v>74</v>
      </c>
      <c r="J354" s="90" t="s">
        <v>75</v>
      </c>
      <c r="K354" s="90" t="s">
        <v>76</v>
      </c>
      <c r="L354" s="90" t="s">
        <v>77</v>
      </c>
    </row>
    <row r="355" spans="1:12" x14ac:dyDescent="0.3">
      <c r="A355">
        <v>3314</v>
      </c>
      <c r="B355" s="83">
        <v>44019.416666666664</v>
      </c>
      <c r="C355">
        <v>2.2563615578237162</v>
      </c>
      <c r="D355">
        <v>2.162331334006236</v>
      </c>
      <c r="E355" s="90" t="s">
        <v>73</v>
      </c>
      <c r="F355">
        <v>4</v>
      </c>
      <c r="G355">
        <v>2</v>
      </c>
      <c r="H355" s="83">
        <v>44267.769747094906</v>
      </c>
      <c r="I355" s="90" t="s">
        <v>74</v>
      </c>
      <c r="J355" s="90" t="s">
        <v>75</v>
      </c>
      <c r="K355" s="90" t="s">
        <v>76</v>
      </c>
      <c r="L355" s="90" t="s">
        <v>77</v>
      </c>
    </row>
    <row r="356" spans="1:12" x14ac:dyDescent="0.3">
      <c r="A356">
        <v>3315</v>
      </c>
      <c r="B356" s="83">
        <v>44019.770833333336</v>
      </c>
      <c r="C356">
        <v>2.9433216555278299</v>
      </c>
      <c r="D356">
        <v>0.38653894059838473</v>
      </c>
      <c r="E356" s="90" t="s">
        <v>73</v>
      </c>
      <c r="F356">
        <v>4</v>
      </c>
      <c r="G356">
        <v>2</v>
      </c>
      <c r="H356" s="83">
        <v>44267.769747094906</v>
      </c>
      <c r="I356" s="90" t="s">
        <v>74</v>
      </c>
      <c r="J356" s="90" t="s">
        <v>75</v>
      </c>
      <c r="K356" s="90" t="s">
        <v>76</v>
      </c>
      <c r="L356" s="90" t="s">
        <v>77</v>
      </c>
    </row>
    <row r="357" spans="1:12" x14ac:dyDescent="0.3">
      <c r="A357">
        <v>3316</v>
      </c>
      <c r="B357" s="83">
        <v>44019.395833333336</v>
      </c>
      <c r="C357">
        <v>2.3425775173618137</v>
      </c>
      <c r="D357">
        <v>2.1321919129317095</v>
      </c>
      <c r="E357" s="90" t="s">
        <v>73</v>
      </c>
      <c r="F357">
        <v>4</v>
      </c>
      <c r="G357">
        <v>2</v>
      </c>
      <c r="H357" s="83">
        <v>44267.769747094906</v>
      </c>
      <c r="I357" s="90" t="s">
        <v>74</v>
      </c>
      <c r="J357" s="90" t="s">
        <v>75</v>
      </c>
      <c r="K357" s="90" t="s">
        <v>76</v>
      </c>
      <c r="L357" s="90" t="s">
        <v>77</v>
      </c>
    </row>
    <row r="358" spans="1:12" x14ac:dyDescent="0.3">
      <c r="A358">
        <v>3317</v>
      </c>
      <c r="B358" s="83">
        <v>44019.791666666664</v>
      </c>
      <c r="C358">
        <v>2.863801624039922</v>
      </c>
      <c r="D358">
        <v>7.2948161009838419E-2</v>
      </c>
      <c r="E358" s="90" t="s">
        <v>73</v>
      </c>
      <c r="F358">
        <v>4</v>
      </c>
      <c r="G358">
        <v>2</v>
      </c>
      <c r="H358" s="83">
        <v>44267.769747094906</v>
      </c>
      <c r="I358" s="90" t="s">
        <v>74</v>
      </c>
      <c r="J358" s="90" t="s">
        <v>75</v>
      </c>
      <c r="K358" s="90" t="s">
        <v>76</v>
      </c>
      <c r="L358" s="90" t="s">
        <v>77</v>
      </c>
    </row>
    <row r="359" spans="1:12" x14ac:dyDescent="0.3">
      <c r="A359">
        <v>3318</v>
      </c>
      <c r="B359" s="83">
        <v>44019.833333333336</v>
      </c>
      <c r="C359">
        <v>2.7571052468781061</v>
      </c>
      <c r="D359">
        <v>0</v>
      </c>
      <c r="E359" s="90" t="s">
        <v>73</v>
      </c>
      <c r="F359">
        <v>4</v>
      </c>
      <c r="G359">
        <v>2</v>
      </c>
      <c r="H359" s="83">
        <v>44267.769747094906</v>
      </c>
      <c r="I359" s="90" t="s">
        <v>74</v>
      </c>
      <c r="J359" s="90" t="s">
        <v>75</v>
      </c>
      <c r="K359" s="90" t="s">
        <v>76</v>
      </c>
      <c r="L359" s="90" t="s">
        <v>77</v>
      </c>
    </row>
    <row r="360" spans="1:12" x14ac:dyDescent="0.3">
      <c r="A360">
        <v>3319</v>
      </c>
      <c r="B360" s="83">
        <v>44020.1875</v>
      </c>
      <c r="C360">
        <v>1.5127759285472668</v>
      </c>
      <c r="D360">
        <v>3.5295779235111152E-2</v>
      </c>
      <c r="E360" s="90" t="s">
        <v>73</v>
      </c>
      <c r="F360">
        <v>4</v>
      </c>
      <c r="G360">
        <v>2</v>
      </c>
      <c r="H360" s="83">
        <v>44267.769747094906</v>
      </c>
      <c r="I360" s="90" t="s">
        <v>74</v>
      </c>
      <c r="J360" s="90" t="s">
        <v>75</v>
      </c>
      <c r="K360" s="90" t="s">
        <v>76</v>
      </c>
      <c r="L360" s="90" t="s">
        <v>77</v>
      </c>
    </row>
    <row r="361" spans="1:12" x14ac:dyDescent="0.3">
      <c r="A361">
        <v>3320</v>
      </c>
      <c r="B361" s="83">
        <v>44020.166666666664</v>
      </c>
      <c r="C361">
        <v>1.401448555324232</v>
      </c>
      <c r="D361">
        <v>3.607447937899444E-2</v>
      </c>
      <c r="E361" s="90" t="s">
        <v>73</v>
      </c>
      <c r="F361">
        <v>4</v>
      </c>
      <c r="G361">
        <v>2</v>
      </c>
      <c r="H361" s="83">
        <v>44267.769747094906</v>
      </c>
      <c r="I361" s="90" t="s">
        <v>74</v>
      </c>
      <c r="J361" s="90" t="s">
        <v>75</v>
      </c>
      <c r="K361" s="90" t="s">
        <v>76</v>
      </c>
      <c r="L361" s="90" t="s">
        <v>77</v>
      </c>
    </row>
    <row r="362" spans="1:12" x14ac:dyDescent="0.3">
      <c r="A362">
        <v>3321</v>
      </c>
      <c r="B362" s="83">
        <v>44020.145833333336</v>
      </c>
      <c r="C362">
        <v>1.3494930319831231</v>
      </c>
      <c r="D362">
        <v>0</v>
      </c>
      <c r="E362" s="90" t="s">
        <v>73</v>
      </c>
      <c r="F362">
        <v>4</v>
      </c>
      <c r="G362">
        <v>2</v>
      </c>
      <c r="H362" s="83">
        <v>44267.769747094906</v>
      </c>
      <c r="I362" s="90" t="s">
        <v>74</v>
      </c>
      <c r="J362" s="90" t="s">
        <v>75</v>
      </c>
      <c r="K362" s="90" t="s">
        <v>76</v>
      </c>
      <c r="L362" s="90" t="s">
        <v>77</v>
      </c>
    </row>
    <row r="363" spans="1:12" x14ac:dyDescent="0.3">
      <c r="A363">
        <v>3322</v>
      </c>
      <c r="B363" s="83">
        <v>44020.125</v>
      </c>
      <c r="C363">
        <v>1.369276379986847</v>
      </c>
      <c r="D363">
        <v>0</v>
      </c>
      <c r="E363" s="90" t="s">
        <v>73</v>
      </c>
      <c r="F363">
        <v>4</v>
      </c>
      <c r="G363">
        <v>2</v>
      </c>
      <c r="H363" s="83">
        <v>44267.769747094906</v>
      </c>
      <c r="I363" s="90" t="s">
        <v>74</v>
      </c>
      <c r="J363" s="90" t="s">
        <v>75</v>
      </c>
      <c r="K363" s="90" t="s">
        <v>76</v>
      </c>
      <c r="L363" s="90" t="s">
        <v>77</v>
      </c>
    </row>
    <row r="364" spans="1:12" x14ac:dyDescent="0.3">
      <c r="A364">
        <v>3323</v>
      </c>
      <c r="B364" s="83">
        <v>44020.104166666664</v>
      </c>
      <c r="C364">
        <v>1.3658559965773125</v>
      </c>
      <c r="D364">
        <v>0</v>
      </c>
      <c r="E364" s="90" t="s">
        <v>73</v>
      </c>
      <c r="F364">
        <v>4</v>
      </c>
      <c r="G364">
        <v>2</v>
      </c>
      <c r="H364" s="83">
        <v>44267.769747094906</v>
      </c>
      <c r="I364" s="90" t="s">
        <v>74</v>
      </c>
      <c r="J364" s="90" t="s">
        <v>75</v>
      </c>
      <c r="K364" s="90" t="s">
        <v>76</v>
      </c>
      <c r="L364" s="90" t="s">
        <v>77</v>
      </c>
    </row>
    <row r="365" spans="1:12" x14ac:dyDescent="0.3">
      <c r="A365">
        <v>3324</v>
      </c>
      <c r="B365" s="83">
        <v>44020.083333333336</v>
      </c>
      <c r="C365">
        <v>1.3985623534237368</v>
      </c>
      <c r="D365">
        <v>0</v>
      </c>
      <c r="E365" s="90" t="s">
        <v>73</v>
      </c>
      <c r="F365">
        <v>4</v>
      </c>
      <c r="G365">
        <v>2</v>
      </c>
      <c r="H365" s="83">
        <v>44267.769747094906</v>
      </c>
      <c r="I365" s="90" t="s">
        <v>74</v>
      </c>
      <c r="J365" s="90" t="s">
        <v>75</v>
      </c>
      <c r="K365" s="90" t="s">
        <v>76</v>
      </c>
      <c r="L365" s="90" t="s">
        <v>77</v>
      </c>
    </row>
    <row r="366" spans="1:12" x14ac:dyDescent="0.3">
      <c r="A366">
        <v>3325</v>
      </c>
      <c r="B366" s="83">
        <v>44020.0625</v>
      </c>
      <c r="C366">
        <v>1.4026313324620823</v>
      </c>
      <c r="D366">
        <v>0</v>
      </c>
      <c r="E366" s="90" t="s">
        <v>73</v>
      </c>
      <c r="F366">
        <v>4</v>
      </c>
      <c r="G366">
        <v>2</v>
      </c>
      <c r="H366" s="83">
        <v>44267.769747094906</v>
      </c>
      <c r="I366" s="90" t="s">
        <v>74</v>
      </c>
      <c r="J366" s="90" t="s">
        <v>75</v>
      </c>
      <c r="K366" s="90" t="s">
        <v>76</v>
      </c>
      <c r="L366" s="90" t="s">
        <v>77</v>
      </c>
    </row>
    <row r="367" spans="1:12" x14ac:dyDescent="0.3">
      <c r="A367">
        <v>3326</v>
      </c>
      <c r="B367" s="83">
        <v>44020.041666666664</v>
      </c>
      <c r="C367">
        <v>1.453572327690035</v>
      </c>
      <c r="D367">
        <v>0</v>
      </c>
      <c r="E367" s="90" t="s">
        <v>73</v>
      </c>
      <c r="F367">
        <v>4</v>
      </c>
      <c r="G367">
        <v>2</v>
      </c>
      <c r="H367" s="83">
        <v>44267.769747094906</v>
      </c>
      <c r="I367" s="90" t="s">
        <v>74</v>
      </c>
      <c r="J367" s="90" t="s">
        <v>75</v>
      </c>
      <c r="K367" s="90" t="s">
        <v>76</v>
      </c>
      <c r="L367" s="90" t="s">
        <v>77</v>
      </c>
    </row>
    <row r="368" spans="1:12" x14ac:dyDescent="0.3">
      <c r="A368">
        <v>3327</v>
      </c>
      <c r="B368" s="83">
        <v>44020.020833333336</v>
      </c>
      <c r="C368">
        <v>1.513757890915242</v>
      </c>
      <c r="D368">
        <v>0</v>
      </c>
      <c r="E368" s="90" t="s">
        <v>73</v>
      </c>
      <c r="F368">
        <v>4</v>
      </c>
      <c r="G368">
        <v>2</v>
      </c>
      <c r="H368" s="83">
        <v>44267.769747094906</v>
      </c>
      <c r="I368" s="90" t="s">
        <v>74</v>
      </c>
      <c r="J368" s="90" t="s">
        <v>75</v>
      </c>
      <c r="K368" s="90" t="s">
        <v>76</v>
      </c>
      <c r="L368" s="90" t="s">
        <v>77</v>
      </c>
    </row>
    <row r="369" spans="1:12" x14ac:dyDescent="0.3">
      <c r="A369">
        <v>3328</v>
      </c>
      <c r="B369" s="83">
        <v>44020</v>
      </c>
      <c r="C369">
        <v>1.5771120411480335</v>
      </c>
      <c r="D369">
        <v>0</v>
      </c>
      <c r="E369" s="90" t="s">
        <v>73</v>
      </c>
      <c r="F369">
        <v>4</v>
      </c>
      <c r="G369">
        <v>2</v>
      </c>
      <c r="H369" s="83">
        <v>44267.769747094906</v>
      </c>
      <c r="I369" s="90" t="s">
        <v>74</v>
      </c>
      <c r="J369" s="90" t="s">
        <v>75</v>
      </c>
      <c r="K369" s="90" t="s">
        <v>76</v>
      </c>
      <c r="L369" s="90" t="s">
        <v>77</v>
      </c>
    </row>
    <row r="370" spans="1:12" x14ac:dyDescent="0.3">
      <c r="A370">
        <v>3329</v>
      </c>
      <c r="B370" s="83">
        <v>44019.979166666664</v>
      </c>
      <c r="C370">
        <v>1.5668897671555753</v>
      </c>
      <c r="D370">
        <v>0</v>
      </c>
      <c r="E370" s="90" t="s">
        <v>73</v>
      </c>
      <c r="F370">
        <v>4</v>
      </c>
      <c r="G370">
        <v>2</v>
      </c>
      <c r="H370" s="83">
        <v>44267.769747094906</v>
      </c>
      <c r="I370" s="90" t="s">
        <v>74</v>
      </c>
      <c r="J370" s="90" t="s">
        <v>75</v>
      </c>
      <c r="K370" s="90" t="s">
        <v>76</v>
      </c>
      <c r="L370" s="90" t="s">
        <v>77</v>
      </c>
    </row>
    <row r="371" spans="1:12" x14ac:dyDescent="0.3">
      <c r="A371">
        <v>3330</v>
      </c>
      <c r="B371" s="83">
        <v>44019.958333333336</v>
      </c>
      <c r="C371">
        <v>1.6642940274363633</v>
      </c>
      <c r="D371">
        <v>0</v>
      </c>
      <c r="E371" s="90" t="s">
        <v>73</v>
      </c>
      <c r="F371">
        <v>4</v>
      </c>
      <c r="G371">
        <v>2</v>
      </c>
      <c r="H371" s="83">
        <v>44267.769747094906</v>
      </c>
      <c r="I371" s="90" t="s">
        <v>74</v>
      </c>
      <c r="J371" s="90" t="s">
        <v>75</v>
      </c>
      <c r="K371" s="90" t="s">
        <v>76</v>
      </c>
      <c r="L371" s="90" t="s">
        <v>77</v>
      </c>
    </row>
    <row r="372" spans="1:12" x14ac:dyDescent="0.3">
      <c r="A372">
        <v>3331</v>
      </c>
      <c r="B372" s="83">
        <v>44019.9375</v>
      </c>
      <c r="C372">
        <v>1.7736533118851887</v>
      </c>
      <c r="D372">
        <v>0</v>
      </c>
      <c r="E372" s="90" t="s">
        <v>73</v>
      </c>
      <c r="F372">
        <v>4</v>
      </c>
      <c r="G372">
        <v>2</v>
      </c>
      <c r="H372" s="83">
        <v>44267.769747094906</v>
      </c>
      <c r="I372" s="90" t="s">
        <v>74</v>
      </c>
      <c r="J372" s="90" t="s">
        <v>75</v>
      </c>
      <c r="K372" s="90" t="s">
        <v>76</v>
      </c>
      <c r="L372" s="90" t="s">
        <v>77</v>
      </c>
    </row>
    <row r="373" spans="1:12" x14ac:dyDescent="0.3">
      <c r="A373">
        <v>3332</v>
      </c>
      <c r="B373" s="83">
        <v>44019.916666666664</v>
      </c>
      <c r="C373">
        <v>1.9927362594906359</v>
      </c>
      <c r="D373">
        <v>0</v>
      </c>
      <c r="E373" s="90" t="s">
        <v>73</v>
      </c>
      <c r="F373">
        <v>4</v>
      </c>
      <c r="G373">
        <v>2</v>
      </c>
      <c r="H373" s="83">
        <v>44267.769747094906</v>
      </c>
      <c r="I373" s="90" t="s">
        <v>74</v>
      </c>
      <c r="J373" s="90" t="s">
        <v>75</v>
      </c>
      <c r="K373" s="90" t="s">
        <v>76</v>
      </c>
      <c r="L373" s="90" t="s">
        <v>77</v>
      </c>
    </row>
    <row r="374" spans="1:12" x14ac:dyDescent="0.3">
      <c r="A374">
        <v>3333</v>
      </c>
      <c r="B374" s="83">
        <v>44019.895833333336</v>
      </c>
      <c r="C374">
        <v>2.2234726136560234</v>
      </c>
      <c r="D374">
        <v>0</v>
      </c>
      <c r="E374" s="90" t="s">
        <v>73</v>
      </c>
      <c r="F374">
        <v>4</v>
      </c>
      <c r="G374">
        <v>2</v>
      </c>
      <c r="H374" s="83">
        <v>44267.769747094906</v>
      </c>
      <c r="I374" s="90" t="s">
        <v>74</v>
      </c>
      <c r="J374" s="90" t="s">
        <v>75</v>
      </c>
      <c r="K374" s="90" t="s">
        <v>76</v>
      </c>
      <c r="L374" s="90" t="s">
        <v>77</v>
      </c>
    </row>
    <row r="375" spans="1:12" x14ac:dyDescent="0.3">
      <c r="A375">
        <v>3334</v>
      </c>
      <c r="B375" s="83">
        <v>44019.875</v>
      </c>
      <c r="C375">
        <v>2.4649196557889219</v>
      </c>
      <c r="D375">
        <v>0</v>
      </c>
      <c r="E375" s="90" t="s">
        <v>73</v>
      </c>
      <c r="F375">
        <v>4</v>
      </c>
      <c r="G375">
        <v>2</v>
      </c>
      <c r="H375" s="83">
        <v>44267.769747094906</v>
      </c>
      <c r="I375" s="90" t="s">
        <v>74</v>
      </c>
      <c r="J375" s="90" t="s">
        <v>75</v>
      </c>
      <c r="K375" s="90" t="s">
        <v>76</v>
      </c>
      <c r="L375" s="90" t="s">
        <v>77</v>
      </c>
    </row>
    <row r="376" spans="1:12" x14ac:dyDescent="0.3">
      <c r="A376">
        <v>3335</v>
      </c>
      <c r="B376" s="83">
        <v>44019.854166666664</v>
      </c>
      <c r="C376">
        <v>2.6625090260255084</v>
      </c>
      <c r="D376">
        <v>4.483096284896293E-5</v>
      </c>
      <c r="E376" s="90" t="s">
        <v>73</v>
      </c>
      <c r="F376">
        <v>4</v>
      </c>
      <c r="G376">
        <v>2</v>
      </c>
      <c r="H376" s="83">
        <v>44267.769747094906</v>
      </c>
      <c r="I376" s="90" t="s">
        <v>74</v>
      </c>
      <c r="J376" s="90" t="s">
        <v>75</v>
      </c>
      <c r="K376" s="90" t="s">
        <v>76</v>
      </c>
      <c r="L376" s="90" t="s">
        <v>77</v>
      </c>
    </row>
    <row r="377" spans="1:12" x14ac:dyDescent="0.3">
      <c r="A377">
        <v>3336</v>
      </c>
      <c r="B377" s="83">
        <v>44019.8125</v>
      </c>
      <c r="C377">
        <v>2.8002584445658973</v>
      </c>
      <c r="D377">
        <v>6.7776564361425068E-2</v>
      </c>
      <c r="E377" s="90" t="s">
        <v>73</v>
      </c>
      <c r="F377">
        <v>4</v>
      </c>
      <c r="G377">
        <v>2</v>
      </c>
      <c r="H377" s="83">
        <v>44267.769747094906</v>
      </c>
      <c r="I377" s="90" t="s">
        <v>74</v>
      </c>
      <c r="J377" s="90" t="s">
        <v>75</v>
      </c>
      <c r="K377" s="90" t="s">
        <v>76</v>
      </c>
      <c r="L377" s="90" t="s">
        <v>77</v>
      </c>
    </row>
    <row r="378" spans="1:12" x14ac:dyDescent="0.3">
      <c r="A378">
        <v>3337</v>
      </c>
      <c r="B378" s="83">
        <v>44020.208333333336</v>
      </c>
      <c r="C378">
        <v>1.8404369411633574</v>
      </c>
      <c r="D378">
        <v>6.1164630409927534E-2</v>
      </c>
      <c r="E378" s="90" t="s">
        <v>73</v>
      </c>
      <c r="F378">
        <v>4</v>
      </c>
      <c r="G378">
        <v>2</v>
      </c>
      <c r="H378" s="83">
        <v>44267.769747094906</v>
      </c>
      <c r="I378" s="90" t="s">
        <v>74</v>
      </c>
      <c r="J378" s="90" t="s">
        <v>75</v>
      </c>
      <c r="K378" s="90" t="s">
        <v>76</v>
      </c>
      <c r="L378" s="90" t="s">
        <v>77</v>
      </c>
    </row>
    <row r="379" spans="1:12" x14ac:dyDescent="0.3">
      <c r="A379">
        <v>3338</v>
      </c>
      <c r="B379" s="83">
        <v>44019.375</v>
      </c>
      <c r="C379">
        <v>2.3903923378056513</v>
      </c>
      <c r="D379">
        <v>2.0002425960207324</v>
      </c>
      <c r="E379" s="90" t="s">
        <v>73</v>
      </c>
      <c r="F379">
        <v>4</v>
      </c>
      <c r="G379">
        <v>2</v>
      </c>
      <c r="H379" s="83">
        <v>44267.769747094906</v>
      </c>
      <c r="I379" s="90" t="s">
        <v>74</v>
      </c>
      <c r="J379" s="90" t="s">
        <v>75</v>
      </c>
      <c r="K379" s="90" t="s">
        <v>76</v>
      </c>
      <c r="L379" s="90" t="s">
        <v>77</v>
      </c>
    </row>
    <row r="380" spans="1:12" x14ac:dyDescent="0.3">
      <c r="A380">
        <v>3339</v>
      </c>
      <c r="B380" s="83">
        <v>44019.333333333336</v>
      </c>
      <c r="C380">
        <v>2.448831214940991</v>
      </c>
      <c r="D380">
        <v>1.3647919279112997</v>
      </c>
      <c r="E380" s="90" t="s">
        <v>73</v>
      </c>
      <c r="F380">
        <v>4</v>
      </c>
      <c r="G380">
        <v>2</v>
      </c>
      <c r="H380" s="83">
        <v>44267.769747094906</v>
      </c>
      <c r="I380" s="90" t="s">
        <v>74</v>
      </c>
      <c r="J380" s="90" t="s">
        <v>75</v>
      </c>
      <c r="K380" s="90" t="s">
        <v>76</v>
      </c>
      <c r="L380" s="90" t="s">
        <v>77</v>
      </c>
    </row>
    <row r="381" spans="1:12" x14ac:dyDescent="0.3">
      <c r="A381">
        <v>3340</v>
      </c>
      <c r="B381" s="83">
        <v>44018.875</v>
      </c>
      <c r="C381">
        <v>2.5227215262005265</v>
      </c>
      <c r="D381">
        <v>0</v>
      </c>
      <c r="E381" s="90" t="s">
        <v>73</v>
      </c>
      <c r="F381">
        <v>4</v>
      </c>
      <c r="G381">
        <v>2</v>
      </c>
      <c r="H381" s="83">
        <v>44267.769747094906</v>
      </c>
      <c r="I381" s="90" t="s">
        <v>74</v>
      </c>
      <c r="J381" s="90" t="s">
        <v>75</v>
      </c>
      <c r="K381" s="90" t="s">
        <v>76</v>
      </c>
      <c r="L381" s="90" t="s">
        <v>77</v>
      </c>
    </row>
    <row r="382" spans="1:12" x14ac:dyDescent="0.3">
      <c r="A382">
        <v>3341</v>
      </c>
      <c r="B382" s="83">
        <v>44018.854166666664</v>
      </c>
      <c r="C382">
        <v>2.651887984687638</v>
      </c>
      <c r="D382">
        <v>4.2629638200325504E-4</v>
      </c>
      <c r="E382" s="90" t="s">
        <v>73</v>
      </c>
      <c r="F382">
        <v>4</v>
      </c>
      <c r="G382">
        <v>2</v>
      </c>
      <c r="H382" s="83">
        <v>44267.769747094906</v>
      </c>
      <c r="I382" s="90" t="s">
        <v>74</v>
      </c>
      <c r="J382" s="90" t="s">
        <v>75</v>
      </c>
      <c r="K382" s="90" t="s">
        <v>76</v>
      </c>
      <c r="L382" s="90" t="s">
        <v>77</v>
      </c>
    </row>
    <row r="383" spans="1:12" x14ac:dyDescent="0.3">
      <c r="A383">
        <v>3342</v>
      </c>
      <c r="B383" s="83">
        <v>44018.833333333336</v>
      </c>
      <c r="C383">
        <v>2.7266226396339266</v>
      </c>
      <c r="D383">
        <v>0</v>
      </c>
      <c r="E383" s="90" t="s">
        <v>73</v>
      </c>
      <c r="F383">
        <v>4</v>
      </c>
      <c r="G383">
        <v>2</v>
      </c>
      <c r="H383" s="83">
        <v>44267.769747094906</v>
      </c>
      <c r="I383" s="90" t="s">
        <v>74</v>
      </c>
      <c r="J383" s="90" t="s">
        <v>75</v>
      </c>
      <c r="K383" s="90" t="s">
        <v>76</v>
      </c>
      <c r="L383" s="90" t="s">
        <v>77</v>
      </c>
    </row>
    <row r="384" spans="1:12" x14ac:dyDescent="0.3">
      <c r="A384">
        <v>3343</v>
      </c>
      <c r="B384" s="83">
        <v>44018.8125</v>
      </c>
      <c r="C384">
        <v>2.8254138437690468</v>
      </c>
      <c r="D384">
        <v>6.9242502833656516E-2</v>
      </c>
      <c r="E384" s="90" t="s">
        <v>73</v>
      </c>
      <c r="F384">
        <v>4</v>
      </c>
      <c r="G384">
        <v>2</v>
      </c>
      <c r="H384" s="83">
        <v>44267.769747094906</v>
      </c>
      <c r="I384" s="90" t="s">
        <v>74</v>
      </c>
      <c r="J384" s="90" t="s">
        <v>75</v>
      </c>
      <c r="K384" s="90" t="s">
        <v>76</v>
      </c>
      <c r="L384" s="90" t="s">
        <v>77</v>
      </c>
    </row>
    <row r="385" spans="1:12" x14ac:dyDescent="0.3">
      <c r="A385">
        <v>3344</v>
      </c>
      <c r="B385" s="83">
        <v>44018.791666666664</v>
      </c>
      <c r="C385">
        <v>2.8814827415947701</v>
      </c>
      <c r="D385">
        <v>8.8894332380725916E-2</v>
      </c>
      <c r="E385" s="90" t="s">
        <v>73</v>
      </c>
      <c r="F385">
        <v>4</v>
      </c>
      <c r="G385">
        <v>2</v>
      </c>
      <c r="H385" s="83">
        <v>44267.769747094906</v>
      </c>
      <c r="I385" s="90" t="s">
        <v>74</v>
      </c>
      <c r="J385" s="90" t="s">
        <v>75</v>
      </c>
      <c r="K385" s="90" t="s">
        <v>76</v>
      </c>
      <c r="L385" s="90" t="s">
        <v>77</v>
      </c>
    </row>
    <row r="386" spans="1:12" x14ac:dyDescent="0.3">
      <c r="A386">
        <v>3345</v>
      </c>
      <c r="B386" s="83">
        <v>44018.770833333336</v>
      </c>
      <c r="C386">
        <v>2.9580878939776074</v>
      </c>
      <c r="D386">
        <v>0.37024540370305131</v>
      </c>
      <c r="E386" s="90" t="s">
        <v>73</v>
      </c>
      <c r="F386">
        <v>4</v>
      </c>
      <c r="G386">
        <v>2</v>
      </c>
      <c r="H386" s="83">
        <v>44267.769747094906</v>
      </c>
      <c r="I386" s="90" t="s">
        <v>74</v>
      </c>
      <c r="J386" s="90" t="s">
        <v>75</v>
      </c>
      <c r="K386" s="90" t="s">
        <v>76</v>
      </c>
      <c r="L386" s="90" t="s">
        <v>77</v>
      </c>
    </row>
    <row r="387" spans="1:12" x14ac:dyDescent="0.3">
      <c r="A387">
        <v>3346</v>
      </c>
      <c r="B387" s="83">
        <v>44018.75</v>
      </c>
      <c r="C387">
        <v>3.0190456939181316</v>
      </c>
      <c r="D387">
        <v>0.617146704957243</v>
      </c>
      <c r="E387" s="90" t="s">
        <v>73</v>
      </c>
      <c r="F387">
        <v>4</v>
      </c>
      <c r="G387">
        <v>2</v>
      </c>
      <c r="H387" s="83">
        <v>44267.769747094906</v>
      </c>
      <c r="I387" s="90" t="s">
        <v>74</v>
      </c>
      <c r="J387" s="90" t="s">
        <v>75</v>
      </c>
      <c r="K387" s="90" t="s">
        <v>76</v>
      </c>
      <c r="L387" s="90" t="s">
        <v>77</v>
      </c>
    </row>
    <row r="388" spans="1:12" x14ac:dyDescent="0.3">
      <c r="A388">
        <v>3347</v>
      </c>
      <c r="B388" s="83">
        <v>44018.729166666664</v>
      </c>
      <c r="C388">
        <v>2.9807732854018636</v>
      </c>
      <c r="D388">
        <v>1.0331141650026745</v>
      </c>
      <c r="E388" s="90" t="s">
        <v>73</v>
      </c>
      <c r="F388">
        <v>4</v>
      </c>
      <c r="G388">
        <v>2</v>
      </c>
      <c r="H388" s="83">
        <v>44267.769747094906</v>
      </c>
      <c r="I388" s="90" t="s">
        <v>74</v>
      </c>
      <c r="J388" s="90" t="s">
        <v>75</v>
      </c>
      <c r="K388" s="90" t="s">
        <v>76</v>
      </c>
      <c r="L388" s="90" t="s">
        <v>77</v>
      </c>
    </row>
    <row r="389" spans="1:12" x14ac:dyDescent="0.3">
      <c r="A389">
        <v>3348</v>
      </c>
      <c r="B389" s="83">
        <v>44018.708333333336</v>
      </c>
      <c r="C389">
        <v>2.9870802649381516</v>
      </c>
      <c r="D389">
        <v>1.432316316254131</v>
      </c>
      <c r="E389" s="90" t="s">
        <v>73</v>
      </c>
      <c r="F389">
        <v>4</v>
      </c>
      <c r="G389">
        <v>2</v>
      </c>
      <c r="H389" s="83">
        <v>44267.769747094906</v>
      </c>
      <c r="I389" s="90" t="s">
        <v>74</v>
      </c>
      <c r="J389" s="90" t="s">
        <v>75</v>
      </c>
      <c r="K389" s="90" t="s">
        <v>76</v>
      </c>
      <c r="L389" s="90" t="s">
        <v>77</v>
      </c>
    </row>
    <row r="390" spans="1:12" x14ac:dyDescent="0.3">
      <c r="A390">
        <v>3349</v>
      </c>
      <c r="B390" s="83">
        <v>44018.6875</v>
      </c>
      <c r="C390">
        <v>2.7753266599111095</v>
      </c>
      <c r="D390">
        <v>2.1874491257958377</v>
      </c>
      <c r="E390" s="90" t="s">
        <v>73</v>
      </c>
      <c r="F390">
        <v>4</v>
      </c>
      <c r="G390">
        <v>2</v>
      </c>
      <c r="H390" s="83">
        <v>44267.769747094906</v>
      </c>
      <c r="I390" s="90" t="s">
        <v>74</v>
      </c>
      <c r="J390" s="90" t="s">
        <v>75</v>
      </c>
      <c r="K390" s="90" t="s">
        <v>76</v>
      </c>
      <c r="L390" s="90" t="s">
        <v>77</v>
      </c>
    </row>
    <row r="391" spans="1:12" x14ac:dyDescent="0.3">
      <c r="A391">
        <v>3350</v>
      </c>
      <c r="B391" s="83">
        <v>44018.666666666664</v>
      </c>
      <c r="C391">
        <v>2.6330107494251682</v>
      </c>
      <c r="D391">
        <v>2.3124968077659611</v>
      </c>
      <c r="E391" s="90" t="s">
        <v>73</v>
      </c>
      <c r="F391">
        <v>4</v>
      </c>
      <c r="G391">
        <v>2</v>
      </c>
      <c r="H391" s="83">
        <v>44267.769747094906</v>
      </c>
      <c r="I391" s="90" t="s">
        <v>74</v>
      </c>
      <c r="J391" s="90" t="s">
        <v>75</v>
      </c>
      <c r="K391" s="90" t="s">
        <v>76</v>
      </c>
      <c r="L391" s="90" t="s">
        <v>77</v>
      </c>
    </row>
    <row r="392" spans="1:12" x14ac:dyDescent="0.3">
      <c r="A392">
        <v>3351</v>
      </c>
      <c r="B392" s="83">
        <v>44018.645833333336</v>
      </c>
      <c r="C392">
        <v>2.5308554859547816</v>
      </c>
      <c r="D392">
        <v>2.2650121300505512</v>
      </c>
      <c r="E392" s="90" t="s">
        <v>73</v>
      </c>
      <c r="F392">
        <v>4</v>
      </c>
      <c r="G392">
        <v>2</v>
      </c>
      <c r="H392" s="83">
        <v>44267.769747094906</v>
      </c>
      <c r="I392" s="90" t="s">
        <v>74</v>
      </c>
      <c r="J392" s="90" t="s">
        <v>75</v>
      </c>
      <c r="K392" s="90" t="s">
        <v>76</v>
      </c>
      <c r="L392" s="90" t="s">
        <v>77</v>
      </c>
    </row>
    <row r="393" spans="1:12" x14ac:dyDescent="0.3">
      <c r="A393">
        <v>3352</v>
      </c>
      <c r="B393" s="83">
        <v>44018.625</v>
      </c>
      <c r="C393">
        <v>2.2987153834129459</v>
      </c>
      <c r="D393">
        <v>2.3055843134476133</v>
      </c>
      <c r="E393" s="90" t="s">
        <v>73</v>
      </c>
      <c r="F393">
        <v>4</v>
      </c>
      <c r="G393">
        <v>2</v>
      </c>
      <c r="H393" s="83">
        <v>44267.769747094906</v>
      </c>
      <c r="I393" s="90" t="s">
        <v>74</v>
      </c>
      <c r="J393" s="90" t="s">
        <v>75</v>
      </c>
      <c r="K393" s="90" t="s">
        <v>76</v>
      </c>
      <c r="L393" s="90" t="s">
        <v>77</v>
      </c>
    </row>
    <row r="394" spans="1:12" x14ac:dyDescent="0.3">
      <c r="A394">
        <v>3353</v>
      </c>
      <c r="B394" s="83">
        <v>44018.604166666664</v>
      </c>
      <c r="C394">
        <v>2.1595392211303439</v>
      </c>
      <c r="D394">
        <v>2.5459355430229573</v>
      </c>
      <c r="E394" s="90" t="s">
        <v>73</v>
      </c>
      <c r="F394">
        <v>4</v>
      </c>
      <c r="G394">
        <v>2</v>
      </c>
      <c r="H394" s="83">
        <v>44267.769747094906</v>
      </c>
      <c r="I394" s="90" t="s">
        <v>74</v>
      </c>
      <c r="J394" s="90" t="s">
        <v>75</v>
      </c>
      <c r="K394" s="90" t="s">
        <v>76</v>
      </c>
      <c r="L394" s="90" t="s">
        <v>77</v>
      </c>
    </row>
    <row r="395" spans="1:12" x14ac:dyDescent="0.3">
      <c r="A395">
        <v>3354</v>
      </c>
      <c r="B395" s="83">
        <v>44018.583333333336</v>
      </c>
      <c r="C395">
        <v>2.0334458281398686</v>
      </c>
      <c r="D395">
        <v>2.5580935388165642</v>
      </c>
      <c r="E395" s="90" t="s">
        <v>73</v>
      </c>
      <c r="F395">
        <v>4</v>
      </c>
      <c r="G395">
        <v>2</v>
      </c>
      <c r="H395" s="83">
        <v>44267.769747094906</v>
      </c>
      <c r="I395" s="90" t="s">
        <v>74</v>
      </c>
      <c r="J395" s="90" t="s">
        <v>75</v>
      </c>
      <c r="K395" s="90" t="s">
        <v>76</v>
      </c>
      <c r="L395" s="90" t="s">
        <v>77</v>
      </c>
    </row>
    <row r="396" spans="1:12" x14ac:dyDescent="0.3">
      <c r="A396">
        <v>3355</v>
      </c>
      <c r="B396" s="83">
        <v>44018.5625</v>
      </c>
      <c r="C396">
        <v>1.9785887339527608</v>
      </c>
      <c r="D396">
        <v>3.102148161569791</v>
      </c>
      <c r="E396" s="90" t="s">
        <v>73</v>
      </c>
      <c r="F396">
        <v>4</v>
      </c>
      <c r="G396">
        <v>2</v>
      </c>
      <c r="H396" s="83">
        <v>44267.769747094906</v>
      </c>
      <c r="I396" s="90" t="s">
        <v>74</v>
      </c>
      <c r="J396" s="90" t="s">
        <v>75</v>
      </c>
      <c r="K396" s="90" t="s">
        <v>76</v>
      </c>
      <c r="L396" s="90" t="s">
        <v>77</v>
      </c>
    </row>
    <row r="397" spans="1:12" x14ac:dyDescent="0.3">
      <c r="A397">
        <v>3356</v>
      </c>
      <c r="B397" s="83">
        <v>44018.541666666664</v>
      </c>
      <c r="C397">
        <v>2.0021914947975588</v>
      </c>
      <c r="D397">
        <v>3.1020565937788129</v>
      </c>
      <c r="E397" s="90" t="s">
        <v>73</v>
      </c>
      <c r="F397">
        <v>4</v>
      </c>
      <c r="G397">
        <v>2</v>
      </c>
      <c r="H397" s="83">
        <v>44267.769747094906</v>
      </c>
      <c r="I397" s="90" t="s">
        <v>74</v>
      </c>
      <c r="J397" s="90" t="s">
        <v>75</v>
      </c>
      <c r="K397" s="90" t="s">
        <v>76</v>
      </c>
      <c r="L397" s="90" t="s">
        <v>77</v>
      </c>
    </row>
    <row r="398" spans="1:12" x14ac:dyDescent="0.3">
      <c r="A398">
        <v>3357</v>
      </c>
      <c r="B398" s="83">
        <v>44018.895833333336</v>
      </c>
      <c r="C398">
        <v>2.2673905712940936</v>
      </c>
      <c r="D398">
        <v>0</v>
      </c>
      <c r="E398" s="90" t="s">
        <v>73</v>
      </c>
      <c r="F398">
        <v>4</v>
      </c>
      <c r="G398">
        <v>2</v>
      </c>
      <c r="H398" s="83">
        <v>44267.769747094906</v>
      </c>
      <c r="I398" s="90" t="s">
        <v>74</v>
      </c>
      <c r="J398" s="90" t="s">
        <v>75</v>
      </c>
      <c r="K398" s="90" t="s">
        <v>76</v>
      </c>
      <c r="L398" s="90" t="s">
        <v>77</v>
      </c>
    </row>
    <row r="399" spans="1:12" x14ac:dyDescent="0.3">
      <c r="A399">
        <v>3358</v>
      </c>
      <c r="B399" s="83">
        <v>44019.354166666664</v>
      </c>
      <c r="C399">
        <v>2.4072403693437452</v>
      </c>
      <c r="D399">
        <v>1.8203526318253496</v>
      </c>
      <c r="E399" s="90" t="s">
        <v>73</v>
      </c>
      <c r="F399">
        <v>4</v>
      </c>
      <c r="G399">
        <v>2</v>
      </c>
      <c r="H399" s="83">
        <v>44267.769747094906</v>
      </c>
      <c r="I399" s="90" t="s">
        <v>74</v>
      </c>
      <c r="J399" s="90" t="s">
        <v>75</v>
      </c>
      <c r="K399" s="90" t="s">
        <v>76</v>
      </c>
      <c r="L399" s="90" t="s">
        <v>77</v>
      </c>
    </row>
    <row r="400" spans="1:12" x14ac:dyDescent="0.3">
      <c r="A400">
        <v>3359</v>
      </c>
      <c r="B400" s="83">
        <v>44018.916666666664</v>
      </c>
      <c r="C400">
        <v>1.9909446089389253</v>
      </c>
      <c r="D400">
        <v>0</v>
      </c>
      <c r="E400" s="90" t="s">
        <v>73</v>
      </c>
      <c r="F400">
        <v>4</v>
      </c>
      <c r="G400">
        <v>2</v>
      </c>
      <c r="H400" s="83">
        <v>44267.769747094906</v>
      </c>
      <c r="I400" s="90" t="s">
        <v>74</v>
      </c>
      <c r="J400" s="90" t="s">
        <v>75</v>
      </c>
      <c r="K400" s="90" t="s">
        <v>76</v>
      </c>
      <c r="L400" s="90" t="s">
        <v>77</v>
      </c>
    </row>
    <row r="401" spans="1:12" x14ac:dyDescent="0.3">
      <c r="A401">
        <v>3360</v>
      </c>
      <c r="B401" s="83">
        <v>44018.958333333336</v>
      </c>
      <c r="C401">
        <v>1.6684767623916654</v>
      </c>
      <c r="D401">
        <v>0</v>
      </c>
      <c r="E401" s="90" t="s">
        <v>73</v>
      </c>
      <c r="F401">
        <v>4</v>
      </c>
      <c r="G401">
        <v>2</v>
      </c>
      <c r="H401" s="83">
        <v>44267.769747094906</v>
      </c>
      <c r="I401" s="90" t="s">
        <v>74</v>
      </c>
      <c r="J401" s="90" t="s">
        <v>75</v>
      </c>
      <c r="K401" s="90" t="s">
        <v>76</v>
      </c>
      <c r="L401" s="90" t="s">
        <v>77</v>
      </c>
    </row>
    <row r="402" spans="1:12" x14ac:dyDescent="0.3">
      <c r="A402">
        <v>3361</v>
      </c>
      <c r="B402" s="83">
        <v>44019.3125</v>
      </c>
      <c r="C402">
        <v>2.5915560878227191</v>
      </c>
      <c r="D402">
        <v>1.19610398137681</v>
      </c>
      <c r="E402" s="90" t="s">
        <v>73</v>
      </c>
      <c r="F402">
        <v>4</v>
      </c>
      <c r="G402">
        <v>2</v>
      </c>
      <c r="H402" s="83">
        <v>44267.769747094906</v>
      </c>
      <c r="I402" s="90" t="s">
        <v>74</v>
      </c>
      <c r="J402" s="90" t="s">
        <v>75</v>
      </c>
      <c r="K402" s="90" t="s">
        <v>76</v>
      </c>
      <c r="L402" s="90" t="s">
        <v>77</v>
      </c>
    </row>
    <row r="403" spans="1:12" x14ac:dyDescent="0.3">
      <c r="A403">
        <v>3362</v>
      </c>
      <c r="B403" s="83">
        <v>44019.291666666664</v>
      </c>
      <c r="C403">
        <v>2.6062922472587067</v>
      </c>
      <c r="D403">
        <v>0.8350886488285727</v>
      </c>
      <c r="E403" s="90" t="s">
        <v>73</v>
      </c>
      <c r="F403">
        <v>4</v>
      </c>
      <c r="G403">
        <v>2</v>
      </c>
      <c r="H403" s="83">
        <v>44267.769747094906</v>
      </c>
      <c r="I403" s="90" t="s">
        <v>74</v>
      </c>
      <c r="J403" s="90" t="s">
        <v>75</v>
      </c>
      <c r="K403" s="90" t="s">
        <v>76</v>
      </c>
      <c r="L403" s="90" t="s">
        <v>77</v>
      </c>
    </row>
    <row r="404" spans="1:12" x14ac:dyDescent="0.3">
      <c r="A404">
        <v>3363</v>
      </c>
      <c r="B404" s="83">
        <v>44019.270833333336</v>
      </c>
      <c r="C404">
        <v>2.6368630267693542</v>
      </c>
      <c r="D404">
        <v>0.69697224065003038</v>
      </c>
      <c r="E404" s="90" t="s">
        <v>73</v>
      </c>
      <c r="F404">
        <v>4</v>
      </c>
      <c r="G404">
        <v>2</v>
      </c>
      <c r="H404" s="83">
        <v>44267.769747094906</v>
      </c>
      <c r="I404" s="90" t="s">
        <v>74</v>
      </c>
      <c r="J404" s="90" t="s">
        <v>75</v>
      </c>
      <c r="K404" s="90" t="s">
        <v>76</v>
      </c>
      <c r="L404" s="90" t="s">
        <v>77</v>
      </c>
    </row>
    <row r="405" spans="1:12" x14ac:dyDescent="0.3">
      <c r="A405">
        <v>3364</v>
      </c>
      <c r="B405" s="83">
        <v>44019.25</v>
      </c>
      <c r="C405">
        <v>2.5233852290245342</v>
      </c>
      <c r="D405">
        <v>0.44897736088318763</v>
      </c>
      <c r="E405" s="90" t="s">
        <v>73</v>
      </c>
      <c r="F405">
        <v>4</v>
      </c>
      <c r="G405">
        <v>2</v>
      </c>
      <c r="H405" s="83">
        <v>44267.769747094906</v>
      </c>
      <c r="I405" s="90" t="s">
        <v>74</v>
      </c>
      <c r="J405" s="90" t="s">
        <v>75</v>
      </c>
      <c r="K405" s="90" t="s">
        <v>76</v>
      </c>
      <c r="L405" s="90" t="s">
        <v>77</v>
      </c>
    </row>
    <row r="406" spans="1:12" x14ac:dyDescent="0.3">
      <c r="A406">
        <v>3365</v>
      </c>
      <c r="B406" s="83">
        <v>44019.229166666664</v>
      </c>
      <c r="C406">
        <v>2.1438223657103328</v>
      </c>
      <c r="D406">
        <v>0.22184688016435722</v>
      </c>
      <c r="E406" s="90" t="s">
        <v>73</v>
      </c>
      <c r="F406">
        <v>4</v>
      </c>
      <c r="G406">
        <v>2</v>
      </c>
      <c r="H406" s="83">
        <v>44267.769747094906</v>
      </c>
      <c r="I406" s="90" t="s">
        <v>74</v>
      </c>
      <c r="J406" s="90" t="s">
        <v>75</v>
      </c>
      <c r="K406" s="90" t="s">
        <v>76</v>
      </c>
      <c r="L406" s="90" t="s">
        <v>77</v>
      </c>
    </row>
    <row r="407" spans="1:12" x14ac:dyDescent="0.3">
      <c r="A407">
        <v>3366</v>
      </c>
      <c r="B407" s="83">
        <v>44019.208333333336</v>
      </c>
      <c r="C407">
        <v>1.867042858817491</v>
      </c>
      <c r="D407">
        <v>0.13717827914518388</v>
      </c>
      <c r="E407" s="90" t="s">
        <v>73</v>
      </c>
      <c r="F407">
        <v>4</v>
      </c>
      <c r="G407">
        <v>2</v>
      </c>
      <c r="H407" s="83">
        <v>44267.769747094906</v>
      </c>
      <c r="I407" s="90" t="s">
        <v>74</v>
      </c>
      <c r="J407" s="90" t="s">
        <v>75</v>
      </c>
      <c r="K407" s="90" t="s">
        <v>76</v>
      </c>
      <c r="L407" s="90" t="s">
        <v>77</v>
      </c>
    </row>
    <row r="408" spans="1:12" x14ac:dyDescent="0.3">
      <c r="A408">
        <v>3367</v>
      </c>
      <c r="B408" s="83">
        <v>44019.1875</v>
      </c>
      <c r="C408">
        <v>1.5403479002927063</v>
      </c>
      <c r="D408">
        <v>5.8183719258329047E-2</v>
      </c>
      <c r="E408" s="90" t="s">
        <v>73</v>
      </c>
      <c r="F408">
        <v>4</v>
      </c>
      <c r="G408">
        <v>2</v>
      </c>
      <c r="H408" s="83">
        <v>44267.769747094906</v>
      </c>
      <c r="I408" s="90" t="s">
        <v>74</v>
      </c>
      <c r="J408" s="90" t="s">
        <v>75</v>
      </c>
      <c r="K408" s="90" t="s">
        <v>76</v>
      </c>
      <c r="L408" s="90" t="s">
        <v>77</v>
      </c>
    </row>
    <row r="409" spans="1:12" x14ac:dyDescent="0.3">
      <c r="A409">
        <v>3368</v>
      </c>
      <c r="B409" s="83">
        <v>44019.166666666664</v>
      </c>
      <c r="C409">
        <v>1.4365540167311046</v>
      </c>
      <c r="D409">
        <v>5.9119117967557172E-2</v>
      </c>
      <c r="E409" s="90" t="s">
        <v>73</v>
      </c>
      <c r="F409">
        <v>4</v>
      </c>
      <c r="G409">
        <v>2</v>
      </c>
      <c r="H409" s="83">
        <v>44267.769747094906</v>
      </c>
      <c r="I409" s="90" t="s">
        <v>74</v>
      </c>
      <c r="J409" s="90" t="s">
        <v>75</v>
      </c>
      <c r="K409" s="90" t="s">
        <v>76</v>
      </c>
      <c r="L409" s="90" t="s">
        <v>77</v>
      </c>
    </row>
    <row r="410" spans="1:12" x14ac:dyDescent="0.3">
      <c r="A410">
        <v>3369</v>
      </c>
      <c r="B410" s="83">
        <v>44019.145833333336</v>
      </c>
      <c r="C410">
        <v>1.3716975876134054</v>
      </c>
      <c r="D410">
        <v>0</v>
      </c>
      <c r="E410" s="90" t="s">
        <v>73</v>
      </c>
      <c r="F410">
        <v>4</v>
      </c>
      <c r="G410">
        <v>2</v>
      </c>
      <c r="H410" s="83">
        <v>44267.769747094906</v>
      </c>
      <c r="I410" s="90" t="s">
        <v>74</v>
      </c>
      <c r="J410" s="90" t="s">
        <v>75</v>
      </c>
      <c r="K410" s="90" t="s">
        <v>76</v>
      </c>
      <c r="L410" s="90" t="s">
        <v>77</v>
      </c>
    </row>
    <row r="411" spans="1:12" x14ac:dyDescent="0.3">
      <c r="A411">
        <v>3370</v>
      </c>
      <c r="B411" s="83">
        <v>44019.125</v>
      </c>
      <c r="C411">
        <v>1.3914809356171296</v>
      </c>
      <c r="D411">
        <v>0</v>
      </c>
      <c r="E411" s="90" t="s">
        <v>73</v>
      </c>
      <c r="F411">
        <v>4</v>
      </c>
      <c r="G411">
        <v>2</v>
      </c>
      <c r="H411" s="83">
        <v>44267.769747094906</v>
      </c>
      <c r="I411" s="90" t="s">
        <v>74</v>
      </c>
      <c r="J411" s="90" t="s">
        <v>75</v>
      </c>
      <c r="K411" s="90" t="s">
        <v>76</v>
      </c>
      <c r="L411" s="90" t="s">
        <v>77</v>
      </c>
    </row>
    <row r="412" spans="1:12" x14ac:dyDescent="0.3">
      <c r="A412">
        <v>3371</v>
      </c>
      <c r="B412" s="83">
        <v>44019.104166666664</v>
      </c>
      <c r="C412">
        <v>1.3986980685566071</v>
      </c>
      <c r="D412">
        <v>0</v>
      </c>
      <c r="E412" s="90" t="s">
        <v>73</v>
      </c>
      <c r="F412">
        <v>4</v>
      </c>
      <c r="G412">
        <v>2</v>
      </c>
      <c r="H412" s="83">
        <v>44267.769747094906</v>
      </c>
      <c r="I412" s="90" t="s">
        <v>74</v>
      </c>
      <c r="J412" s="90" t="s">
        <v>75</v>
      </c>
      <c r="K412" s="90" t="s">
        <v>76</v>
      </c>
      <c r="L412" s="90" t="s">
        <v>77</v>
      </c>
    </row>
    <row r="413" spans="1:12" x14ac:dyDescent="0.3">
      <c r="A413">
        <v>3372</v>
      </c>
      <c r="B413" s="83">
        <v>44019.083333333336</v>
      </c>
      <c r="C413">
        <v>1.4306152213279164</v>
      </c>
      <c r="D413">
        <v>0</v>
      </c>
      <c r="E413" s="90" t="s">
        <v>73</v>
      </c>
      <c r="F413">
        <v>4</v>
      </c>
      <c r="G413">
        <v>2</v>
      </c>
      <c r="H413" s="83">
        <v>44267.769747094906</v>
      </c>
      <c r="I413" s="90" t="s">
        <v>74</v>
      </c>
      <c r="J413" s="90" t="s">
        <v>75</v>
      </c>
      <c r="K413" s="90" t="s">
        <v>76</v>
      </c>
      <c r="L413" s="90" t="s">
        <v>77</v>
      </c>
    </row>
    <row r="414" spans="1:12" x14ac:dyDescent="0.3">
      <c r="A414">
        <v>3373</v>
      </c>
      <c r="B414" s="83">
        <v>44019.0625</v>
      </c>
      <c r="C414">
        <v>1.4346841487475614</v>
      </c>
      <c r="D414">
        <v>0</v>
      </c>
      <c r="E414" s="90" t="s">
        <v>73</v>
      </c>
      <c r="F414">
        <v>4</v>
      </c>
      <c r="G414">
        <v>2</v>
      </c>
      <c r="H414" s="83">
        <v>44267.769747094906</v>
      </c>
      <c r="I414" s="90" t="s">
        <v>74</v>
      </c>
      <c r="J414" s="90" t="s">
        <v>75</v>
      </c>
      <c r="K414" s="90" t="s">
        <v>76</v>
      </c>
      <c r="L414" s="90" t="s">
        <v>77</v>
      </c>
    </row>
    <row r="415" spans="1:12" x14ac:dyDescent="0.3">
      <c r="A415">
        <v>3374</v>
      </c>
      <c r="B415" s="83">
        <v>44019.041666666664</v>
      </c>
      <c r="C415">
        <v>1.4835531379857563</v>
      </c>
      <c r="D415">
        <v>0</v>
      </c>
      <c r="E415" s="90" t="s">
        <v>73</v>
      </c>
      <c r="F415">
        <v>4</v>
      </c>
      <c r="G415">
        <v>2</v>
      </c>
      <c r="H415" s="83">
        <v>44267.769747094906</v>
      </c>
      <c r="I415" s="90" t="s">
        <v>74</v>
      </c>
      <c r="J415" s="90" t="s">
        <v>75</v>
      </c>
      <c r="K415" s="90" t="s">
        <v>76</v>
      </c>
      <c r="L415" s="90" t="s">
        <v>77</v>
      </c>
    </row>
    <row r="416" spans="1:12" x14ac:dyDescent="0.3">
      <c r="A416">
        <v>3375</v>
      </c>
      <c r="B416" s="83">
        <v>44019.020833333336</v>
      </c>
      <c r="C416">
        <v>1.5430316741703276</v>
      </c>
      <c r="D416">
        <v>0</v>
      </c>
      <c r="E416" s="90" t="s">
        <v>73</v>
      </c>
      <c r="F416">
        <v>4</v>
      </c>
      <c r="G416">
        <v>2</v>
      </c>
      <c r="H416" s="83">
        <v>44267.769747094906</v>
      </c>
      <c r="I416" s="90" t="s">
        <v>74</v>
      </c>
      <c r="J416" s="90" t="s">
        <v>75</v>
      </c>
      <c r="K416" s="90" t="s">
        <v>76</v>
      </c>
      <c r="L416" s="90" t="s">
        <v>77</v>
      </c>
    </row>
    <row r="417" spans="1:12" x14ac:dyDescent="0.3">
      <c r="A417">
        <v>3376</v>
      </c>
      <c r="B417" s="83">
        <v>44019</v>
      </c>
      <c r="C417">
        <v>1.6066190893103429</v>
      </c>
      <c r="D417">
        <v>0</v>
      </c>
      <c r="E417" s="90" t="s">
        <v>73</v>
      </c>
      <c r="F417">
        <v>4</v>
      </c>
      <c r="G417">
        <v>2</v>
      </c>
      <c r="H417" s="83">
        <v>44267.769747094906</v>
      </c>
      <c r="I417" s="90" t="s">
        <v>74</v>
      </c>
      <c r="J417" s="90" t="s">
        <v>75</v>
      </c>
      <c r="K417" s="90" t="s">
        <v>76</v>
      </c>
      <c r="L417" s="90" t="s">
        <v>77</v>
      </c>
    </row>
    <row r="418" spans="1:12" x14ac:dyDescent="0.3">
      <c r="A418">
        <v>3377</v>
      </c>
      <c r="B418" s="83">
        <v>44018.979166666664</v>
      </c>
      <c r="C418">
        <v>1.5719583585128498</v>
      </c>
      <c r="D418">
        <v>0</v>
      </c>
      <c r="E418" s="90" t="s">
        <v>73</v>
      </c>
      <c r="F418">
        <v>4</v>
      </c>
      <c r="G418">
        <v>2</v>
      </c>
      <c r="H418" s="83">
        <v>44267.769747094906</v>
      </c>
      <c r="I418" s="90" t="s">
        <v>74</v>
      </c>
      <c r="J418" s="90" t="s">
        <v>75</v>
      </c>
      <c r="K418" s="90" t="s">
        <v>76</v>
      </c>
      <c r="L418" s="90" t="s">
        <v>77</v>
      </c>
    </row>
    <row r="419" spans="1:12" x14ac:dyDescent="0.3">
      <c r="A419">
        <v>3378</v>
      </c>
      <c r="B419" s="83">
        <v>44018.9375</v>
      </c>
      <c r="C419">
        <v>1.7796888129916839</v>
      </c>
      <c r="D419">
        <v>0</v>
      </c>
      <c r="E419" s="90" t="s">
        <v>73</v>
      </c>
      <c r="F419">
        <v>4</v>
      </c>
      <c r="G419">
        <v>2</v>
      </c>
      <c r="H419" s="83">
        <v>44267.769747094906</v>
      </c>
      <c r="I419" s="90" t="s">
        <v>74</v>
      </c>
      <c r="J419" s="90" t="s">
        <v>75</v>
      </c>
      <c r="K419" s="90" t="s">
        <v>76</v>
      </c>
      <c r="L419" s="90" t="s">
        <v>77</v>
      </c>
    </row>
    <row r="420" spans="1:12" x14ac:dyDescent="0.3">
      <c r="A420">
        <v>3379</v>
      </c>
      <c r="B420" s="83">
        <v>44018.520833333336</v>
      </c>
      <c r="C420">
        <v>2.0258133748394451</v>
      </c>
      <c r="D420">
        <v>2.9618630460158837</v>
      </c>
      <c r="E420" s="90" t="s">
        <v>73</v>
      </c>
      <c r="F420">
        <v>4</v>
      </c>
      <c r="G420">
        <v>2</v>
      </c>
      <c r="H420" s="83">
        <v>44267.769747094906</v>
      </c>
      <c r="I420" s="90" t="s">
        <v>74</v>
      </c>
      <c r="J420" s="90" t="s">
        <v>75</v>
      </c>
      <c r="K420" s="90" t="s">
        <v>76</v>
      </c>
      <c r="L420" s="90" t="s">
        <v>77</v>
      </c>
    </row>
    <row r="421" spans="1:12" x14ac:dyDescent="0.3">
      <c r="A421">
        <v>3380</v>
      </c>
      <c r="B421" s="83">
        <v>44020.229166666664</v>
      </c>
      <c r="C421">
        <v>2.089403488745301</v>
      </c>
      <c r="D421">
        <v>9.5000620920424994E-2</v>
      </c>
      <c r="E421" s="90" t="s">
        <v>73</v>
      </c>
      <c r="F421">
        <v>4</v>
      </c>
      <c r="G421">
        <v>2</v>
      </c>
      <c r="H421" s="83">
        <v>44267.769747094906</v>
      </c>
      <c r="I421" s="90" t="s">
        <v>74</v>
      </c>
      <c r="J421" s="90" t="s">
        <v>75</v>
      </c>
      <c r="K421" s="90" t="s">
        <v>76</v>
      </c>
      <c r="L421" s="90" t="s">
        <v>77</v>
      </c>
    </row>
    <row r="422" spans="1:12" x14ac:dyDescent="0.3">
      <c r="A422">
        <v>3381</v>
      </c>
      <c r="B422" s="83">
        <v>44020.270833333336</v>
      </c>
      <c r="C422">
        <v>2.60733026882385</v>
      </c>
      <c r="D422">
        <v>0.47701573481627951</v>
      </c>
      <c r="E422" s="90" t="s">
        <v>73</v>
      </c>
      <c r="F422">
        <v>4</v>
      </c>
      <c r="G422">
        <v>2</v>
      </c>
      <c r="H422" s="83">
        <v>44267.769747094906</v>
      </c>
      <c r="I422" s="90" t="s">
        <v>74</v>
      </c>
      <c r="J422" s="90" t="s">
        <v>75</v>
      </c>
      <c r="K422" s="90" t="s">
        <v>76</v>
      </c>
      <c r="L422" s="90" t="s">
        <v>77</v>
      </c>
    </row>
    <row r="423" spans="1:12" x14ac:dyDescent="0.3">
      <c r="A423">
        <v>3382</v>
      </c>
      <c r="B423" s="83">
        <v>44021.5</v>
      </c>
      <c r="C423">
        <v>2.3468113265325239</v>
      </c>
      <c r="D423">
        <v>1.865047760532762</v>
      </c>
      <c r="E423" s="90" t="s">
        <v>73</v>
      </c>
      <c r="F423">
        <v>4</v>
      </c>
      <c r="G423">
        <v>2</v>
      </c>
      <c r="H423" s="83">
        <v>44267.769747094906</v>
      </c>
      <c r="I423" s="90" t="s">
        <v>74</v>
      </c>
      <c r="J423" s="90" t="s">
        <v>75</v>
      </c>
      <c r="K423" s="90" t="s">
        <v>76</v>
      </c>
      <c r="L423" s="90" t="s">
        <v>77</v>
      </c>
    </row>
    <row r="424" spans="1:12" x14ac:dyDescent="0.3">
      <c r="A424">
        <v>3383</v>
      </c>
      <c r="B424" s="83">
        <v>44021.479166666664</v>
      </c>
      <c r="C424">
        <v>2.4543587086739005</v>
      </c>
      <c r="D424">
        <v>2.0511792259725015</v>
      </c>
      <c r="E424" s="90" t="s">
        <v>73</v>
      </c>
      <c r="F424">
        <v>4</v>
      </c>
      <c r="G424">
        <v>2</v>
      </c>
      <c r="H424" s="83">
        <v>44267.769747094906</v>
      </c>
      <c r="I424" s="90" t="s">
        <v>74</v>
      </c>
      <c r="J424" s="90" t="s">
        <v>75</v>
      </c>
      <c r="K424" s="90" t="s">
        <v>76</v>
      </c>
      <c r="L424" s="90" t="s">
        <v>77</v>
      </c>
    </row>
    <row r="425" spans="1:12" x14ac:dyDescent="0.3">
      <c r="A425">
        <v>3384</v>
      </c>
      <c r="B425" s="83">
        <v>44021.458333333336</v>
      </c>
      <c r="C425">
        <v>2.4854110113317298</v>
      </c>
      <c r="D425">
        <v>2.0509309596161787</v>
      </c>
      <c r="E425" s="90" t="s">
        <v>73</v>
      </c>
      <c r="F425">
        <v>4</v>
      </c>
      <c r="G425">
        <v>2</v>
      </c>
      <c r="H425" s="83">
        <v>44267.769747094906</v>
      </c>
      <c r="I425" s="90" t="s">
        <v>74</v>
      </c>
      <c r="J425" s="90" t="s">
        <v>75</v>
      </c>
      <c r="K425" s="90" t="s">
        <v>76</v>
      </c>
      <c r="L425" s="90" t="s">
        <v>77</v>
      </c>
    </row>
    <row r="426" spans="1:12" x14ac:dyDescent="0.3">
      <c r="A426">
        <v>3385</v>
      </c>
      <c r="B426" s="83">
        <v>44021.4375</v>
      </c>
      <c r="C426">
        <v>2.5425051659630653</v>
      </c>
      <c r="D426">
        <v>1.7824123823954654</v>
      </c>
      <c r="E426" s="90" t="s">
        <v>73</v>
      </c>
      <c r="F426">
        <v>4</v>
      </c>
      <c r="G426">
        <v>2</v>
      </c>
      <c r="H426" s="83">
        <v>44267.769747094906</v>
      </c>
      <c r="I426" s="90" t="s">
        <v>74</v>
      </c>
      <c r="J426" s="90" t="s">
        <v>75</v>
      </c>
      <c r="K426" s="90" t="s">
        <v>76</v>
      </c>
      <c r="L426" s="90" t="s">
        <v>77</v>
      </c>
    </row>
    <row r="427" spans="1:12" x14ac:dyDescent="0.3">
      <c r="A427">
        <v>3386</v>
      </c>
      <c r="B427" s="83">
        <v>44021.416666666664</v>
      </c>
      <c r="C427">
        <v>2.5707142464320936</v>
      </c>
      <c r="D427">
        <v>1.7819967307467519</v>
      </c>
      <c r="E427" s="90" t="s">
        <v>73</v>
      </c>
      <c r="F427">
        <v>4</v>
      </c>
      <c r="G427">
        <v>2</v>
      </c>
      <c r="H427" s="83">
        <v>44267.769747094906</v>
      </c>
      <c r="I427" s="90" t="s">
        <v>74</v>
      </c>
      <c r="J427" s="90" t="s">
        <v>75</v>
      </c>
      <c r="K427" s="90" t="s">
        <v>76</v>
      </c>
      <c r="L427" s="90" t="s">
        <v>77</v>
      </c>
    </row>
    <row r="428" spans="1:12" x14ac:dyDescent="0.3">
      <c r="A428">
        <v>3387</v>
      </c>
      <c r="B428" s="83">
        <v>44021.395833333336</v>
      </c>
      <c r="C428">
        <v>2.6130333018483562</v>
      </c>
      <c r="D428">
        <v>1.6084626612583537</v>
      </c>
      <c r="E428" s="90" t="s">
        <v>73</v>
      </c>
      <c r="F428">
        <v>4</v>
      </c>
      <c r="G428">
        <v>2</v>
      </c>
      <c r="H428" s="83">
        <v>44267.769747094906</v>
      </c>
      <c r="I428" s="90" t="s">
        <v>74</v>
      </c>
      <c r="J428" s="90" t="s">
        <v>75</v>
      </c>
      <c r="K428" s="90" t="s">
        <v>76</v>
      </c>
      <c r="L428" s="90" t="s">
        <v>77</v>
      </c>
    </row>
    <row r="429" spans="1:12" x14ac:dyDescent="0.3">
      <c r="A429">
        <v>3388</v>
      </c>
      <c r="B429" s="83">
        <v>44021.375</v>
      </c>
      <c r="C429">
        <v>2.6620862009711375</v>
      </c>
      <c r="D429">
        <v>1.5815786259761735</v>
      </c>
      <c r="E429" s="90" t="s">
        <v>73</v>
      </c>
      <c r="F429">
        <v>4</v>
      </c>
      <c r="G429">
        <v>2</v>
      </c>
      <c r="H429" s="83">
        <v>44267.769747094906</v>
      </c>
      <c r="I429" s="90" t="s">
        <v>74</v>
      </c>
      <c r="J429" s="90" t="s">
        <v>75</v>
      </c>
      <c r="K429" s="90" t="s">
        <v>76</v>
      </c>
      <c r="L429" s="90" t="s">
        <v>77</v>
      </c>
    </row>
    <row r="430" spans="1:12" x14ac:dyDescent="0.3">
      <c r="A430">
        <v>3389</v>
      </c>
      <c r="B430" s="83">
        <v>44021.354166666664</v>
      </c>
      <c r="C430">
        <v>2.7227000403015373</v>
      </c>
      <c r="D430">
        <v>0.89512638259015898</v>
      </c>
      <c r="E430" s="90" t="s">
        <v>73</v>
      </c>
      <c r="F430">
        <v>4</v>
      </c>
      <c r="G430">
        <v>2</v>
      </c>
      <c r="H430" s="83">
        <v>44267.769747094906</v>
      </c>
      <c r="I430" s="90" t="s">
        <v>74</v>
      </c>
      <c r="J430" s="90" t="s">
        <v>75</v>
      </c>
      <c r="K430" s="90" t="s">
        <v>76</v>
      </c>
      <c r="L430" s="90" t="s">
        <v>77</v>
      </c>
    </row>
    <row r="431" spans="1:12" x14ac:dyDescent="0.3">
      <c r="A431">
        <v>3390</v>
      </c>
      <c r="B431" s="83">
        <v>44021.333333333336</v>
      </c>
      <c r="C431">
        <v>2.7587195660855475</v>
      </c>
      <c r="D431">
        <v>0.80763777467698383</v>
      </c>
      <c r="E431" s="90" t="s">
        <v>73</v>
      </c>
      <c r="F431">
        <v>4</v>
      </c>
      <c r="G431">
        <v>2</v>
      </c>
      <c r="H431" s="83">
        <v>44267.769747094906</v>
      </c>
      <c r="I431" s="90" t="s">
        <v>74</v>
      </c>
      <c r="J431" s="90" t="s">
        <v>75</v>
      </c>
      <c r="K431" s="90" t="s">
        <v>76</v>
      </c>
      <c r="L431" s="90" t="s">
        <v>77</v>
      </c>
    </row>
    <row r="432" spans="1:12" x14ac:dyDescent="0.3">
      <c r="A432">
        <v>3391</v>
      </c>
      <c r="B432" s="83">
        <v>44021.3125</v>
      </c>
      <c r="C432">
        <v>2.6810194170988511</v>
      </c>
      <c r="D432">
        <v>0.70299323759206611</v>
      </c>
      <c r="E432" s="90" t="s">
        <v>73</v>
      </c>
      <c r="F432">
        <v>4</v>
      </c>
      <c r="G432">
        <v>2</v>
      </c>
      <c r="H432" s="83">
        <v>44267.769747094906</v>
      </c>
      <c r="I432" s="90" t="s">
        <v>74</v>
      </c>
      <c r="J432" s="90" t="s">
        <v>75</v>
      </c>
      <c r="K432" s="90" t="s">
        <v>76</v>
      </c>
      <c r="L432" s="90" t="s">
        <v>77</v>
      </c>
    </row>
    <row r="433" spans="1:12" x14ac:dyDescent="0.3">
      <c r="A433">
        <v>3392</v>
      </c>
      <c r="B433" s="83">
        <v>44021.291666666664</v>
      </c>
      <c r="C433">
        <v>2.6941455892685613</v>
      </c>
      <c r="D433">
        <v>0.60552794293865508</v>
      </c>
      <c r="E433" s="90" t="s">
        <v>73</v>
      </c>
      <c r="F433">
        <v>4</v>
      </c>
      <c r="G433">
        <v>2</v>
      </c>
      <c r="H433" s="83">
        <v>44267.769747094906</v>
      </c>
      <c r="I433" s="90" t="s">
        <v>74</v>
      </c>
      <c r="J433" s="90" t="s">
        <v>75</v>
      </c>
      <c r="K433" s="90" t="s">
        <v>76</v>
      </c>
      <c r="L433" s="90" t="s">
        <v>77</v>
      </c>
    </row>
    <row r="434" spans="1:12" x14ac:dyDescent="0.3">
      <c r="A434">
        <v>3393</v>
      </c>
      <c r="B434" s="83">
        <v>44021.270833333336</v>
      </c>
      <c r="C434">
        <v>2.5945405659930301</v>
      </c>
      <c r="D434">
        <v>0.39637341029818879</v>
      </c>
      <c r="E434" s="90" t="s">
        <v>73</v>
      </c>
      <c r="F434">
        <v>4</v>
      </c>
      <c r="G434">
        <v>2</v>
      </c>
      <c r="H434" s="83">
        <v>44267.769747094906</v>
      </c>
      <c r="I434" s="90" t="s">
        <v>74</v>
      </c>
      <c r="J434" s="90" t="s">
        <v>75</v>
      </c>
      <c r="K434" s="90" t="s">
        <v>76</v>
      </c>
      <c r="L434" s="90" t="s">
        <v>77</v>
      </c>
    </row>
    <row r="435" spans="1:12" x14ac:dyDescent="0.3">
      <c r="A435">
        <v>3394</v>
      </c>
      <c r="B435" s="83">
        <v>44021.25</v>
      </c>
      <c r="C435">
        <v>2.4980406169969172</v>
      </c>
      <c r="D435">
        <v>0.30258378667327507</v>
      </c>
      <c r="E435" s="90" t="s">
        <v>73</v>
      </c>
      <c r="F435">
        <v>4</v>
      </c>
      <c r="G435">
        <v>2</v>
      </c>
      <c r="H435" s="83">
        <v>44267.769747094906</v>
      </c>
      <c r="I435" s="90" t="s">
        <v>74</v>
      </c>
      <c r="J435" s="90" t="s">
        <v>75</v>
      </c>
      <c r="K435" s="90" t="s">
        <v>76</v>
      </c>
      <c r="L435" s="90" t="s">
        <v>77</v>
      </c>
    </row>
    <row r="436" spans="1:12" x14ac:dyDescent="0.3">
      <c r="A436">
        <v>3395</v>
      </c>
      <c r="B436" s="83">
        <v>44021.229166666664</v>
      </c>
      <c r="C436">
        <v>2.0944151460537359</v>
      </c>
      <c r="D436">
        <v>0.1376913167613949</v>
      </c>
      <c r="E436" s="90" t="s">
        <v>73</v>
      </c>
      <c r="F436">
        <v>4</v>
      </c>
      <c r="G436">
        <v>2</v>
      </c>
      <c r="H436" s="83">
        <v>44267.769747094906</v>
      </c>
      <c r="I436" s="90" t="s">
        <v>74</v>
      </c>
      <c r="J436" s="90" t="s">
        <v>75</v>
      </c>
      <c r="K436" s="90" t="s">
        <v>76</v>
      </c>
      <c r="L436" s="90" t="s">
        <v>77</v>
      </c>
    </row>
    <row r="437" spans="1:12" x14ac:dyDescent="0.3">
      <c r="A437">
        <v>3396</v>
      </c>
      <c r="B437" s="83">
        <v>44021.208333333336</v>
      </c>
      <c r="C437">
        <v>1.8403822908217986</v>
      </c>
      <c r="D437">
        <v>9.1267687248144991E-2</v>
      </c>
      <c r="E437" s="90" t="s">
        <v>73</v>
      </c>
      <c r="F437">
        <v>4</v>
      </c>
      <c r="G437">
        <v>2</v>
      </c>
      <c r="H437" s="83">
        <v>44267.769747094906</v>
      </c>
      <c r="I437" s="90" t="s">
        <v>74</v>
      </c>
      <c r="J437" s="90" t="s">
        <v>75</v>
      </c>
      <c r="K437" s="90" t="s">
        <v>76</v>
      </c>
      <c r="L437" s="90" t="s">
        <v>77</v>
      </c>
    </row>
    <row r="438" spans="1:12" x14ac:dyDescent="0.3">
      <c r="A438">
        <v>3397</v>
      </c>
      <c r="B438" s="83">
        <v>44021.1875</v>
      </c>
      <c r="C438">
        <v>1.5127759285472668</v>
      </c>
      <c r="D438">
        <v>3.5486398172328987E-2</v>
      </c>
      <c r="E438" s="90" t="s">
        <v>73</v>
      </c>
      <c r="F438">
        <v>4</v>
      </c>
      <c r="G438">
        <v>2</v>
      </c>
      <c r="H438" s="83">
        <v>44267.769747094906</v>
      </c>
      <c r="I438" s="90" t="s">
        <v>74</v>
      </c>
      <c r="J438" s="90" t="s">
        <v>75</v>
      </c>
      <c r="K438" s="90" t="s">
        <v>76</v>
      </c>
      <c r="L438" s="90" t="s">
        <v>77</v>
      </c>
    </row>
    <row r="439" spans="1:12" x14ac:dyDescent="0.3">
      <c r="A439">
        <v>3398</v>
      </c>
      <c r="B439" s="83">
        <v>44021.166666666664</v>
      </c>
      <c r="C439">
        <v>1.401448555324232</v>
      </c>
      <c r="D439">
        <v>3.6265098316212302E-2</v>
      </c>
      <c r="E439" s="90" t="s">
        <v>73</v>
      </c>
      <c r="F439">
        <v>4</v>
      </c>
      <c r="G439">
        <v>2</v>
      </c>
      <c r="H439" s="83">
        <v>44267.769747094906</v>
      </c>
      <c r="I439" s="90" t="s">
        <v>74</v>
      </c>
      <c r="J439" s="90" t="s">
        <v>75</v>
      </c>
      <c r="K439" s="90" t="s">
        <v>76</v>
      </c>
      <c r="L439" s="90" t="s">
        <v>77</v>
      </c>
    </row>
    <row r="440" spans="1:12" x14ac:dyDescent="0.3">
      <c r="A440">
        <v>3399</v>
      </c>
      <c r="B440" s="83">
        <v>44021.520833333336</v>
      </c>
      <c r="C440">
        <v>2.2852024165097964</v>
      </c>
      <c r="D440">
        <v>1.8652960268890852</v>
      </c>
      <c r="E440" s="90" t="s">
        <v>73</v>
      </c>
      <c r="F440">
        <v>4</v>
      </c>
      <c r="G440">
        <v>2</v>
      </c>
      <c r="H440" s="83">
        <v>44267.769747094906</v>
      </c>
      <c r="I440" s="90" t="s">
        <v>74</v>
      </c>
      <c r="J440" s="90" t="s">
        <v>75</v>
      </c>
      <c r="K440" s="90" t="s">
        <v>76</v>
      </c>
      <c r="L440" s="90" t="s">
        <v>77</v>
      </c>
    </row>
    <row r="441" spans="1:12" x14ac:dyDescent="0.3">
      <c r="A441">
        <v>3400</v>
      </c>
      <c r="B441" s="83">
        <v>44021.145833333336</v>
      </c>
      <c r="C441">
        <v>1.3494930319831231</v>
      </c>
      <c r="D441">
        <v>0</v>
      </c>
      <c r="E441" s="90" t="s">
        <v>73</v>
      </c>
      <c r="F441">
        <v>4</v>
      </c>
      <c r="G441">
        <v>2</v>
      </c>
      <c r="H441" s="83">
        <v>44267.769747094906</v>
      </c>
      <c r="I441" s="90" t="s">
        <v>74</v>
      </c>
      <c r="J441" s="90" t="s">
        <v>75</v>
      </c>
      <c r="K441" s="90" t="s">
        <v>76</v>
      </c>
      <c r="L441" s="90" t="s">
        <v>77</v>
      </c>
    </row>
    <row r="442" spans="1:12" x14ac:dyDescent="0.3">
      <c r="A442">
        <v>3401</v>
      </c>
      <c r="B442" s="83">
        <v>44021.541666666664</v>
      </c>
      <c r="C442">
        <v>2.3068108515145345</v>
      </c>
      <c r="D442">
        <v>2.1411907413327174</v>
      </c>
      <c r="E442" s="90" t="s">
        <v>73</v>
      </c>
      <c r="F442">
        <v>4</v>
      </c>
      <c r="G442">
        <v>2</v>
      </c>
      <c r="H442" s="83">
        <v>44267.769747094906</v>
      </c>
      <c r="I442" s="90" t="s">
        <v>74</v>
      </c>
      <c r="J442" s="90" t="s">
        <v>75</v>
      </c>
      <c r="K442" s="90" t="s">
        <v>76</v>
      </c>
      <c r="L442" s="90" t="s">
        <v>77</v>
      </c>
    </row>
    <row r="443" spans="1:12" x14ac:dyDescent="0.3">
      <c r="A443">
        <v>3402</v>
      </c>
      <c r="B443" s="83">
        <v>44021.583333333336</v>
      </c>
      <c r="C443">
        <v>2.4011287331641786</v>
      </c>
      <c r="D443">
        <v>1.6424588288667665</v>
      </c>
      <c r="E443" s="90" t="s">
        <v>73</v>
      </c>
      <c r="F443">
        <v>4</v>
      </c>
      <c r="G443">
        <v>2</v>
      </c>
      <c r="H443" s="83">
        <v>44267.769747094906</v>
      </c>
      <c r="I443" s="90" t="s">
        <v>74</v>
      </c>
      <c r="J443" s="90" t="s">
        <v>75</v>
      </c>
      <c r="K443" s="90" t="s">
        <v>76</v>
      </c>
      <c r="L443" s="90" t="s">
        <v>77</v>
      </c>
    </row>
    <row r="444" spans="1:12" x14ac:dyDescent="0.3">
      <c r="A444">
        <v>3403</v>
      </c>
      <c r="B444" s="83">
        <v>44021.9375</v>
      </c>
      <c r="C444">
        <v>1.7748414954375327</v>
      </c>
      <c r="D444">
        <v>0</v>
      </c>
      <c r="E444" s="90" t="s">
        <v>73</v>
      </c>
      <c r="F444">
        <v>4</v>
      </c>
      <c r="G444">
        <v>2</v>
      </c>
      <c r="H444" s="83">
        <v>44267.769747094906</v>
      </c>
      <c r="I444" s="90" t="s">
        <v>74</v>
      </c>
      <c r="J444" s="90" t="s">
        <v>75</v>
      </c>
      <c r="K444" s="90" t="s">
        <v>76</v>
      </c>
      <c r="L444" s="90" t="s">
        <v>77</v>
      </c>
    </row>
    <row r="445" spans="1:12" x14ac:dyDescent="0.3">
      <c r="A445">
        <v>3404</v>
      </c>
      <c r="B445" s="83">
        <v>44021.916666666664</v>
      </c>
      <c r="C445">
        <v>1.9939244430429803</v>
      </c>
      <c r="D445">
        <v>0</v>
      </c>
      <c r="E445" s="90" t="s">
        <v>73</v>
      </c>
      <c r="F445">
        <v>4</v>
      </c>
      <c r="G445">
        <v>2</v>
      </c>
      <c r="H445" s="83">
        <v>44267.769747094906</v>
      </c>
      <c r="I445" s="90" t="s">
        <v>74</v>
      </c>
      <c r="J445" s="90" t="s">
        <v>75</v>
      </c>
      <c r="K445" s="90" t="s">
        <v>76</v>
      </c>
      <c r="L445" s="90" t="s">
        <v>77</v>
      </c>
    </row>
    <row r="446" spans="1:12" x14ac:dyDescent="0.3">
      <c r="A446">
        <v>3405</v>
      </c>
      <c r="B446" s="83">
        <v>44021.895833333336</v>
      </c>
      <c r="C446">
        <v>2.2260763260118419</v>
      </c>
      <c r="D446">
        <v>0</v>
      </c>
      <c r="E446" s="90" t="s">
        <v>73</v>
      </c>
      <c r="F446">
        <v>4</v>
      </c>
      <c r="G446">
        <v>2</v>
      </c>
      <c r="H446" s="83">
        <v>44267.769747094906</v>
      </c>
      <c r="I446" s="90" t="s">
        <v>74</v>
      </c>
      <c r="J446" s="90" t="s">
        <v>75</v>
      </c>
      <c r="K446" s="90" t="s">
        <v>76</v>
      </c>
      <c r="L446" s="90" t="s">
        <v>77</v>
      </c>
    </row>
    <row r="447" spans="1:12" x14ac:dyDescent="0.3">
      <c r="A447">
        <v>3406</v>
      </c>
      <c r="B447" s="83">
        <v>44021.875</v>
      </c>
      <c r="C447">
        <v>2.4675233681447408</v>
      </c>
      <c r="D447">
        <v>0</v>
      </c>
      <c r="E447" s="90" t="s">
        <v>73</v>
      </c>
      <c r="F447">
        <v>4</v>
      </c>
      <c r="G447">
        <v>2</v>
      </c>
      <c r="H447" s="83">
        <v>44267.769747094906</v>
      </c>
      <c r="I447" s="90" t="s">
        <v>74</v>
      </c>
      <c r="J447" s="90" t="s">
        <v>75</v>
      </c>
      <c r="K447" s="90" t="s">
        <v>76</v>
      </c>
      <c r="L447" s="90" t="s">
        <v>77</v>
      </c>
    </row>
    <row r="448" spans="1:12" x14ac:dyDescent="0.3">
      <c r="A448">
        <v>3407</v>
      </c>
      <c r="B448" s="83">
        <v>44021.854166666664</v>
      </c>
      <c r="C448">
        <v>2.6579300986403829</v>
      </c>
      <c r="D448">
        <v>0</v>
      </c>
      <c r="E448" s="90" t="s">
        <v>73</v>
      </c>
      <c r="F448">
        <v>4</v>
      </c>
      <c r="G448">
        <v>2</v>
      </c>
      <c r="H448" s="83">
        <v>44267.769747094906</v>
      </c>
      <c r="I448" s="90" t="s">
        <v>74</v>
      </c>
      <c r="J448" s="90" t="s">
        <v>75</v>
      </c>
      <c r="K448" s="90" t="s">
        <v>76</v>
      </c>
      <c r="L448" s="90" t="s">
        <v>77</v>
      </c>
    </row>
    <row r="449" spans="1:12" x14ac:dyDescent="0.3">
      <c r="A449">
        <v>3408</v>
      </c>
      <c r="B449" s="83">
        <v>44021.833333333336</v>
      </c>
      <c r="C449">
        <v>2.7525263194929805</v>
      </c>
      <c r="D449">
        <v>0</v>
      </c>
      <c r="E449" s="90" t="s">
        <v>73</v>
      </c>
      <c r="F449">
        <v>4</v>
      </c>
      <c r="G449">
        <v>2</v>
      </c>
      <c r="H449" s="83">
        <v>44267.769747094906</v>
      </c>
      <c r="I449" s="90" t="s">
        <v>74</v>
      </c>
      <c r="J449" s="90" t="s">
        <v>75</v>
      </c>
      <c r="K449" s="90" t="s">
        <v>76</v>
      </c>
      <c r="L449" s="90" t="s">
        <v>77</v>
      </c>
    </row>
    <row r="450" spans="1:12" x14ac:dyDescent="0.3">
      <c r="A450">
        <v>3409</v>
      </c>
      <c r="B450" s="83">
        <v>44021.8125</v>
      </c>
      <c r="C450">
        <v>2.8149483585486981</v>
      </c>
      <c r="D450">
        <v>7.3966257425853305E-2</v>
      </c>
      <c r="E450" s="90" t="s">
        <v>73</v>
      </c>
      <c r="F450">
        <v>4</v>
      </c>
      <c r="G450">
        <v>2</v>
      </c>
      <c r="H450" s="83">
        <v>44267.769747094906</v>
      </c>
      <c r="I450" s="90" t="s">
        <v>74</v>
      </c>
      <c r="J450" s="90" t="s">
        <v>75</v>
      </c>
      <c r="K450" s="90" t="s">
        <v>76</v>
      </c>
      <c r="L450" s="90" t="s">
        <v>77</v>
      </c>
    </row>
    <row r="451" spans="1:12" x14ac:dyDescent="0.3">
      <c r="A451">
        <v>3410</v>
      </c>
      <c r="B451" s="83">
        <v>44021.791666666664</v>
      </c>
      <c r="C451">
        <v>2.8812234061240516</v>
      </c>
      <c r="D451">
        <v>9.003195577638276E-2</v>
      </c>
      <c r="E451" s="90" t="s">
        <v>73</v>
      </c>
      <c r="F451">
        <v>4</v>
      </c>
      <c r="G451">
        <v>2</v>
      </c>
      <c r="H451" s="83">
        <v>44267.769747094906</v>
      </c>
      <c r="I451" s="90" t="s">
        <v>74</v>
      </c>
      <c r="J451" s="90" t="s">
        <v>75</v>
      </c>
      <c r="K451" s="90" t="s">
        <v>76</v>
      </c>
      <c r="L451" s="90" t="s">
        <v>77</v>
      </c>
    </row>
    <row r="452" spans="1:12" x14ac:dyDescent="0.3">
      <c r="A452">
        <v>3411</v>
      </c>
      <c r="B452" s="83">
        <v>44021.770833333336</v>
      </c>
      <c r="C452">
        <v>2.9539590613988236</v>
      </c>
      <c r="D452">
        <v>0.20468319802853491</v>
      </c>
      <c r="E452" s="90" t="s">
        <v>73</v>
      </c>
      <c r="F452">
        <v>4</v>
      </c>
      <c r="G452">
        <v>2</v>
      </c>
      <c r="H452" s="83">
        <v>44267.769747094906</v>
      </c>
      <c r="I452" s="90" t="s">
        <v>74</v>
      </c>
      <c r="J452" s="90" t="s">
        <v>75</v>
      </c>
      <c r="K452" s="90" t="s">
        <v>76</v>
      </c>
      <c r="L452" s="90" t="s">
        <v>77</v>
      </c>
    </row>
    <row r="453" spans="1:12" x14ac:dyDescent="0.3">
      <c r="A453">
        <v>3412</v>
      </c>
      <c r="B453" s="83">
        <v>44021.75</v>
      </c>
      <c r="C453">
        <v>3.0003274550884327</v>
      </c>
      <c r="D453">
        <v>0.44684241788038226</v>
      </c>
      <c r="E453" s="90" t="s">
        <v>73</v>
      </c>
      <c r="F453">
        <v>4</v>
      </c>
      <c r="G453">
        <v>2</v>
      </c>
      <c r="H453" s="83">
        <v>44267.769747094906</v>
      </c>
      <c r="I453" s="90" t="s">
        <v>74</v>
      </c>
      <c r="J453" s="90" t="s">
        <v>75</v>
      </c>
      <c r="K453" s="90" t="s">
        <v>76</v>
      </c>
      <c r="L453" s="90" t="s">
        <v>77</v>
      </c>
    </row>
    <row r="454" spans="1:12" x14ac:dyDescent="0.3">
      <c r="A454">
        <v>3413</v>
      </c>
      <c r="B454" s="83">
        <v>44021.729166666664</v>
      </c>
      <c r="C454">
        <v>3.0840643388021216</v>
      </c>
      <c r="D454">
        <v>0.56722761170018621</v>
      </c>
      <c r="E454" s="90" t="s">
        <v>73</v>
      </c>
      <c r="F454">
        <v>4</v>
      </c>
      <c r="G454">
        <v>2</v>
      </c>
      <c r="H454" s="83">
        <v>44267.769747094906</v>
      </c>
      <c r="I454" s="90" t="s">
        <v>74</v>
      </c>
      <c r="J454" s="90" t="s">
        <v>75</v>
      </c>
      <c r="K454" s="90" t="s">
        <v>76</v>
      </c>
      <c r="L454" s="90" t="s">
        <v>77</v>
      </c>
    </row>
    <row r="455" spans="1:12" x14ac:dyDescent="0.3">
      <c r="A455">
        <v>3414</v>
      </c>
      <c r="B455" s="83">
        <v>44021.708333333336</v>
      </c>
      <c r="C455">
        <v>3.0995633700354133</v>
      </c>
      <c r="D455">
        <v>0.91199537383116125</v>
      </c>
      <c r="E455" s="90" t="s">
        <v>73</v>
      </c>
      <c r="F455">
        <v>4</v>
      </c>
      <c r="G455">
        <v>2</v>
      </c>
      <c r="H455" s="83">
        <v>44267.769747094906</v>
      </c>
      <c r="I455" s="90" t="s">
        <v>74</v>
      </c>
      <c r="J455" s="90" t="s">
        <v>75</v>
      </c>
      <c r="K455" s="90" t="s">
        <v>76</v>
      </c>
      <c r="L455" s="90" t="s">
        <v>77</v>
      </c>
    </row>
    <row r="456" spans="1:12" x14ac:dyDescent="0.3">
      <c r="A456">
        <v>3415</v>
      </c>
      <c r="B456" s="83">
        <v>44021.6875</v>
      </c>
      <c r="C456">
        <v>3.1040977714612512</v>
      </c>
      <c r="D456">
        <v>0.96875856107995262</v>
      </c>
      <c r="E456" s="90" t="s">
        <v>73</v>
      </c>
      <c r="F456">
        <v>4</v>
      </c>
      <c r="G456">
        <v>2</v>
      </c>
      <c r="H456" s="83">
        <v>44267.769747094906</v>
      </c>
      <c r="I456" s="90" t="s">
        <v>74</v>
      </c>
      <c r="J456" s="90" t="s">
        <v>75</v>
      </c>
      <c r="K456" s="90" t="s">
        <v>76</v>
      </c>
      <c r="L456" s="90" t="s">
        <v>77</v>
      </c>
    </row>
    <row r="457" spans="1:12" x14ac:dyDescent="0.3">
      <c r="A457">
        <v>3416</v>
      </c>
      <c r="B457" s="83">
        <v>44021.666666666664</v>
      </c>
      <c r="C457">
        <v>2.9516511770210152</v>
      </c>
      <c r="D457">
        <v>1.1965624206666239</v>
      </c>
      <c r="E457" s="90" t="s">
        <v>73</v>
      </c>
      <c r="F457">
        <v>4</v>
      </c>
      <c r="G457">
        <v>2</v>
      </c>
      <c r="H457" s="83">
        <v>44267.769747094906</v>
      </c>
      <c r="I457" s="90" t="s">
        <v>74</v>
      </c>
      <c r="J457" s="90" t="s">
        <v>75</v>
      </c>
      <c r="K457" s="90" t="s">
        <v>76</v>
      </c>
      <c r="L457" s="90" t="s">
        <v>77</v>
      </c>
    </row>
    <row r="458" spans="1:12" x14ac:dyDescent="0.3">
      <c r="A458">
        <v>3417</v>
      </c>
      <c r="B458" s="83">
        <v>44021.645833333336</v>
      </c>
      <c r="C458">
        <v>2.9375602020833971</v>
      </c>
      <c r="D458">
        <v>0.84108763413829024</v>
      </c>
      <c r="E458" s="90" t="s">
        <v>73</v>
      </c>
      <c r="F458">
        <v>4</v>
      </c>
      <c r="G458">
        <v>2</v>
      </c>
      <c r="H458" s="83">
        <v>44267.769747094906</v>
      </c>
      <c r="I458" s="90" t="s">
        <v>74</v>
      </c>
      <c r="J458" s="90" t="s">
        <v>75</v>
      </c>
      <c r="K458" s="90" t="s">
        <v>76</v>
      </c>
      <c r="L458" s="90" t="s">
        <v>77</v>
      </c>
    </row>
    <row r="459" spans="1:12" x14ac:dyDescent="0.3">
      <c r="A459">
        <v>3418</v>
      </c>
      <c r="B459" s="83">
        <v>44021.625</v>
      </c>
      <c r="C459">
        <v>2.725930124772999</v>
      </c>
      <c r="D459">
        <v>0.95562922419210206</v>
      </c>
      <c r="E459" s="90" t="s">
        <v>73</v>
      </c>
      <c r="F459">
        <v>4</v>
      </c>
      <c r="G459">
        <v>2</v>
      </c>
      <c r="H459" s="83">
        <v>44267.769747094906</v>
      </c>
      <c r="I459" s="90" t="s">
        <v>74</v>
      </c>
      <c r="J459" s="90" t="s">
        <v>75</v>
      </c>
      <c r="K459" s="90" t="s">
        <v>76</v>
      </c>
      <c r="L459" s="90" t="s">
        <v>77</v>
      </c>
    </row>
    <row r="460" spans="1:12" x14ac:dyDescent="0.3">
      <c r="A460">
        <v>3419</v>
      </c>
      <c r="B460" s="83">
        <v>44021.604166666664</v>
      </c>
      <c r="C460">
        <v>2.542406679481569</v>
      </c>
      <c r="D460">
        <v>1.6525734909530925</v>
      </c>
      <c r="E460" s="90" t="s">
        <v>73</v>
      </c>
      <c r="F460">
        <v>4</v>
      </c>
      <c r="G460">
        <v>2</v>
      </c>
      <c r="H460" s="83">
        <v>44267.769747094906</v>
      </c>
      <c r="I460" s="90" t="s">
        <v>74</v>
      </c>
      <c r="J460" s="90" t="s">
        <v>75</v>
      </c>
      <c r="K460" s="90" t="s">
        <v>76</v>
      </c>
      <c r="L460" s="90" t="s">
        <v>77</v>
      </c>
    </row>
    <row r="461" spans="1:12" x14ac:dyDescent="0.3">
      <c r="A461">
        <v>3420</v>
      </c>
      <c r="B461" s="83">
        <v>44021.5625</v>
      </c>
      <c r="C461">
        <v>2.2987994217963901</v>
      </c>
      <c r="D461">
        <v>2.046655682426255</v>
      </c>
      <c r="E461" s="90" t="s">
        <v>73</v>
      </c>
      <c r="F461">
        <v>4</v>
      </c>
      <c r="G461">
        <v>2</v>
      </c>
      <c r="H461" s="83">
        <v>44267.769747094906</v>
      </c>
      <c r="I461" s="90" t="s">
        <v>74</v>
      </c>
      <c r="J461" s="90" t="s">
        <v>75</v>
      </c>
      <c r="K461" s="90" t="s">
        <v>76</v>
      </c>
      <c r="L461" s="90" t="s">
        <v>77</v>
      </c>
    </row>
    <row r="462" spans="1:12" x14ac:dyDescent="0.3">
      <c r="A462">
        <v>3421</v>
      </c>
      <c r="B462" s="83">
        <v>44020.25</v>
      </c>
      <c r="C462">
        <v>2.5094611841360628</v>
      </c>
      <c r="D462">
        <v>0.29909834712878053</v>
      </c>
      <c r="E462" s="90" t="s">
        <v>73</v>
      </c>
      <c r="F462">
        <v>4</v>
      </c>
      <c r="G462">
        <v>2</v>
      </c>
      <c r="H462" s="83">
        <v>44267.769747094906</v>
      </c>
      <c r="I462" s="90" t="s">
        <v>74</v>
      </c>
      <c r="J462" s="90" t="s">
        <v>75</v>
      </c>
      <c r="K462" s="90" t="s">
        <v>76</v>
      </c>
      <c r="L462" s="90" t="s">
        <v>77</v>
      </c>
    </row>
    <row r="463" spans="1:12" x14ac:dyDescent="0.3">
      <c r="A463">
        <v>3422</v>
      </c>
      <c r="B463" s="83">
        <v>44021.125</v>
      </c>
      <c r="C463">
        <v>1.369276379986847</v>
      </c>
      <c r="D463">
        <v>0</v>
      </c>
      <c r="E463" s="90" t="s">
        <v>73</v>
      </c>
      <c r="F463">
        <v>4</v>
      </c>
      <c r="G463">
        <v>2</v>
      </c>
      <c r="H463" s="83">
        <v>44267.769747094906</v>
      </c>
      <c r="I463" s="90" t="s">
        <v>74</v>
      </c>
      <c r="J463" s="90" t="s">
        <v>75</v>
      </c>
      <c r="K463" s="90" t="s">
        <v>76</v>
      </c>
      <c r="L463" s="90" t="s">
        <v>77</v>
      </c>
    </row>
    <row r="464" spans="1:12" x14ac:dyDescent="0.3">
      <c r="A464">
        <v>3423</v>
      </c>
      <c r="B464" s="83">
        <v>44021.083333333336</v>
      </c>
      <c r="C464">
        <v>1.3985623534237368</v>
      </c>
      <c r="D464">
        <v>0</v>
      </c>
      <c r="E464" s="90" t="s">
        <v>73</v>
      </c>
      <c r="F464">
        <v>4</v>
      </c>
      <c r="G464">
        <v>2</v>
      </c>
      <c r="H464" s="83">
        <v>44267.769747094906</v>
      </c>
      <c r="I464" s="90" t="s">
        <v>74</v>
      </c>
      <c r="J464" s="90" t="s">
        <v>75</v>
      </c>
      <c r="K464" s="90" t="s">
        <v>76</v>
      </c>
      <c r="L464" s="90" t="s">
        <v>77</v>
      </c>
    </row>
    <row r="465" spans="1:12" x14ac:dyDescent="0.3">
      <c r="A465">
        <v>3424</v>
      </c>
      <c r="B465" s="83">
        <v>44020.625</v>
      </c>
      <c r="C465">
        <v>2.5826940018852214</v>
      </c>
      <c r="D465">
        <v>1.5040860627519319</v>
      </c>
      <c r="E465" s="90" t="s">
        <v>73</v>
      </c>
      <c r="F465">
        <v>4</v>
      </c>
      <c r="G465">
        <v>2</v>
      </c>
      <c r="H465" s="83">
        <v>44267.769747094906</v>
      </c>
      <c r="I465" s="90" t="s">
        <v>74</v>
      </c>
      <c r="J465" s="90" t="s">
        <v>75</v>
      </c>
      <c r="K465" s="90" t="s">
        <v>76</v>
      </c>
      <c r="L465" s="90" t="s">
        <v>77</v>
      </c>
    </row>
    <row r="466" spans="1:12" x14ac:dyDescent="0.3">
      <c r="A466">
        <v>3425</v>
      </c>
      <c r="B466" s="83">
        <v>44020.604166666664</v>
      </c>
      <c r="C466">
        <v>2.2148439626875556</v>
      </c>
      <c r="D466">
        <v>2.2997884341688275</v>
      </c>
      <c r="E466" s="90" t="s">
        <v>73</v>
      </c>
      <c r="F466">
        <v>4</v>
      </c>
      <c r="G466">
        <v>2</v>
      </c>
      <c r="H466" s="83">
        <v>44267.769747094906</v>
      </c>
      <c r="I466" s="90" t="s">
        <v>74</v>
      </c>
      <c r="J466" s="90" t="s">
        <v>75</v>
      </c>
      <c r="K466" s="90" t="s">
        <v>76</v>
      </c>
      <c r="L466" s="90" t="s">
        <v>77</v>
      </c>
    </row>
    <row r="467" spans="1:12" x14ac:dyDescent="0.3">
      <c r="A467">
        <v>3426</v>
      </c>
      <c r="B467" s="83">
        <v>44020.583333333336</v>
      </c>
      <c r="C467">
        <v>2.0836306606509312</v>
      </c>
      <c r="D467">
        <v>2.3467854815534546</v>
      </c>
      <c r="E467" s="90" t="s">
        <v>73</v>
      </c>
      <c r="F467">
        <v>4</v>
      </c>
      <c r="G467">
        <v>2</v>
      </c>
      <c r="H467" s="83">
        <v>44267.769747094906</v>
      </c>
      <c r="I467" s="90" t="s">
        <v>74</v>
      </c>
      <c r="J467" s="90" t="s">
        <v>75</v>
      </c>
      <c r="K467" s="90" t="s">
        <v>76</v>
      </c>
      <c r="L467" s="90" t="s">
        <v>77</v>
      </c>
    </row>
    <row r="468" spans="1:12" x14ac:dyDescent="0.3">
      <c r="A468">
        <v>3427</v>
      </c>
      <c r="B468" s="83">
        <v>44020.5625</v>
      </c>
      <c r="C468">
        <v>2.0668601168660894</v>
      </c>
      <c r="D468">
        <v>1.8281863377087548</v>
      </c>
      <c r="E468" s="90" t="s">
        <v>73</v>
      </c>
      <c r="F468">
        <v>4</v>
      </c>
      <c r="G468">
        <v>2</v>
      </c>
      <c r="H468" s="83">
        <v>44267.769747094906</v>
      </c>
      <c r="I468" s="90" t="s">
        <v>74</v>
      </c>
      <c r="J468" s="90" t="s">
        <v>75</v>
      </c>
      <c r="K468" s="90" t="s">
        <v>76</v>
      </c>
      <c r="L468" s="90" t="s">
        <v>77</v>
      </c>
    </row>
    <row r="469" spans="1:12" x14ac:dyDescent="0.3">
      <c r="A469">
        <v>3428</v>
      </c>
      <c r="B469" s="83">
        <v>44020.541666666664</v>
      </c>
      <c r="C469">
        <v>2.0803864253261013</v>
      </c>
      <c r="D469">
        <v>1.8280947699177768</v>
      </c>
      <c r="E469" s="90" t="s">
        <v>73</v>
      </c>
      <c r="F469">
        <v>4</v>
      </c>
      <c r="G469">
        <v>2</v>
      </c>
      <c r="H469" s="83">
        <v>44267.769747094906</v>
      </c>
      <c r="I469" s="90" t="s">
        <v>74</v>
      </c>
      <c r="J469" s="90" t="s">
        <v>75</v>
      </c>
      <c r="K469" s="90" t="s">
        <v>76</v>
      </c>
      <c r="L469" s="90" t="s">
        <v>77</v>
      </c>
    </row>
    <row r="470" spans="1:12" x14ac:dyDescent="0.3">
      <c r="A470">
        <v>3429</v>
      </c>
      <c r="B470" s="83">
        <v>44020.520833333336</v>
      </c>
      <c r="C470">
        <v>2.2504977740257757</v>
      </c>
      <c r="D470">
        <v>2.0943236767357778</v>
      </c>
      <c r="E470" s="90" t="s">
        <v>73</v>
      </c>
      <c r="F470">
        <v>4</v>
      </c>
      <c r="G470">
        <v>2</v>
      </c>
      <c r="H470" s="83">
        <v>44267.769747094906</v>
      </c>
      <c r="I470" s="90" t="s">
        <v>74</v>
      </c>
      <c r="J470" s="90" t="s">
        <v>75</v>
      </c>
      <c r="K470" s="90" t="s">
        <v>76</v>
      </c>
      <c r="L470" s="90" t="s">
        <v>77</v>
      </c>
    </row>
    <row r="471" spans="1:12" x14ac:dyDescent="0.3">
      <c r="A471">
        <v>3430</v>
      </c>
      <c r="B471" s="83">
        <v>44020.5</v>
      </c>
      <c r="C471">
        <v>2.3121067315179693</v>
      </c>
      <c r="D471">
        <v>2.0940754103794541</v>
      </c>
      <c r="E471" s="90" t="s">
        <v>73</v>
      </c>
      <c r="F471">
        <v>4</v>
      </c>
      <c r="G471">
        <v>2</v>
      </c>
      <c r="H471" s="83">
        <v>44267.769747094906</v>
      </c>
      <c r="I471" s="90" t="s">
        <v>74</v>
      </c>
      <c r="J471" s="90" t="s">
        <v>75</v>
      </c>
      <c r="K471" s="90" t="s">
        <v>76</v>
      </c>
      <c r="L471" s="90" t="s">
        <v>77</v>
      </c>
    </row>
    <row r="472" spans="1:12" x14ac:dyDescent="0.3">
      <c r="A472">
        <v>3431</v>
      </c>
      <c r="B472" s="83">
        <v>44020.479166666664</v>
      </c>
      <c r="C472">
        <v>2.5971348656937372</v>
      </c>
      <c r="D472">
        <v>1.3327120362067129</v>
      </c>
      <c r="E472" s="90" t="s">
        <v>73</v>
      </c>
      <c r="F472">
        <v>4</v>
      </c>
      <c r="G472">
        <v>2</v>
      </c>
      <c r="H472" s="83">
        <v>44267.769747094906</v>
      </c>
      <c r="I472" s="90" t="s">
        <v>74</v>
      </c>
      <c r="J472" s="90" t="s">
        <v>75</v>
      </c>
      <c r="K472" s="90" t="s">
        <v>76</v>
      </c>
      <c r="L472" s="90" t="s">
        <v>77</v>
      </c>
    </row>
    <row r="473" spans="1:12" x14ac:dyDescent="0.3">
      <c r="A473">
        <v>3432</v>
      </c>
      <c r="B473" s="83">
        <v>44020.458333333336</v>
      </c>
      <c r="C473">
        <v>2.6267037976081991</v>
      </c>
      <c r="D473">
        <v>1.2259714449478734</v>
      </c>
      <c r="E473" s="90" t="s">
        <v>73</v>
      </c>
      <c r="F473">
        <v>4</v>
      </c>
      <c r="G473">
        <v>2</v>
      </c>
      <c r="H473" s="83">
        <v>44267.769747094906</v>
      </c>
      <c r="I473" s="90" t="s">
        <v>74</v>
      </c>
      <c r="J473" s="90" t="s">
        <v>75</v>
      </c>
      <c r="K473" s="90" t="s">
        <v>76</v>
      </c>
      <c r="L473" s="90" t="s">
        <v>77</v>
      </c>
    </row>
    <row r="474" spans="1:12" x14ac:dyDescent="0.3">
      <c r="A474">
        <v>3433</v>
      </c>
      <c r="B474" s="83">
        <v>44020.4375</v>
      </c>
      <c r="C474">
        <v>2.5752437958520868</v>
      </c>
      <c r="D474">
        <v>1.1840386898857065</v>
      </c>
      <c r="E474" s="90" t="s">
        <v>73</v>
      </c>
      <c r="F474">
        <v>4</v>
      </c>
      <c r="G474">
        <v>2</v>
      </c>
      <c r="H474" s="83">
        <v>44267.769747094906</v>
      </c>
      <c r="I474" s="90" t="s">
        <v>74</v>
      </c>
      <c r="J474" s="90" t="s">
        <v>75</v>
      </c>
      <c r="K474" s="90" t="s">
        <v>76</v>
      </c>
      <c r="L474" s="90" t="s">
        <v>77</v>
      </c>
    </row>
    <row r="475" spans="1:12" x14ac:dyDescent="0.3">
      <c r="A475">
        <v>3434</v>
      </c>
      <c r="B475" s="83">
        <v>44020.416666666664</v>
      </c>
      <c r="C475">
        <v>2.60113431500486</v>
      </c>
      <c r="D475">
        <v>1.1740936035455265</v>
      </c>
      <c r="E475" s="90" t="s">
        <v>73</v>
      </c>
      <c r="F475">
        <v>4</v>
      </c>
      <c r="G475">
        <v>2</v>
      </c>
      <c r="H475" s="83">
        <v>44267.769747094906</v>
      </c>
      <c r="I475" s="90" t="s">
        <v>74</v>
      </c>
      <c r="J475" s="90" t="s">
        <v>75</v>
      </c>
      <c r="K475" s="90" t="s">
        <v>76</v>
      </c>
      <c r="L475" s="90" t="s">
        <v>77</v>
      </c>
    </row>
    <row r="476" spans="1:12" x14ac:dyDescent="0.3">
      <c r="A476">
        <v>3435</v>
      </c>
      <c r="B476" s="83">
        <v>44020.395833333336</v>
      </c>
      <c r="C476">
        <v>2.7010789440930636</v>
      </c>
      <c r="D476">
        <v>1.2054062199104372</v>
      </c>
      <c r="E476" s="90" t="s">
        <v>73</v>
      </c>
      <c r="F476">
        <v>4</v>
      </c>
      <c r="G476">
        <v>2</v>
      </c>
      <c r="H476" s="83">
        <v>44267.769747094906</v>
      </c>
      <c r="I476" s="90" t="s">
        <v>74</v>
      </c>
      <c r="J476" s="90" t="s">
        <v>75</v>
      </c>
      <c r="K476" s="90" t="s">
        <v>76</v>
      </c>
      <c r="L476" s="90" t="s">
        <v>77</v>
      </c>
    </row>
    <row r="477" spans="1:12" x14ac:dyDescent="0.3">
      <c r="A477">
        <v>3436</v>
      </c>
      <c r="B477" s="83">
        <v>44020.375</v>
      </c>
      <c r="C477">
        <v>2.7409073172666161</v>
      </c>
      <c r="D477">
        <v>1.1061904410180596</v>
      </c>
      <c r="E477" s="90" t="s">
        <v>73</v>
      </c>
      <c r="F477">
        <v>4</v>
      </c>
      <c r="G477">
        <v>2</v>
      </c>
      <c r="H477" s="83">
        <v>44267.769747094906</v>
      </c>
      <c r="I477" s="90" t="s">
        <v>74</v>
      </c>
      <c r="J477" s="90" t="s">
        <v>75</v>
      </c>
      <c r="K477" s="90" t="s">
        <v>76</v>
      </c>
      <c r="L477" s="90" t="s">
        <v>77</v>
      </c>
    </row>
    <row r="478" spans="1:12" x14ac:dyDescent="0.3">
      <c r="A478">
        <v>3437</v>
      </c>
      <c r="B478" s="83">
        <v>44020.354166666664</v>
      </c>
      <c r="C478">
        <v>2.7221144400993391</v>
      </c>
      <c r="D478">
        <v>0.9541419292108887</v>
      </c>
      <c r="E478" s="90" t="s">
        <v>73</v>
      </c>
      <c r="F478">
        <v>4</v>
      </c>
      <c r="G478">
        <v>2</v>
      </c>
      <c r="H478" s="83">
        <v>44267.769747094906</v>
      </c>
      <c r="I478" s="90" t="s">
        <v>74</v>
      </c>
      <c r="J478" s="90" t="s">
        <v>75</v>
      </c>
      <c r="K478" s="90" t="s">
        <v>76</v>
      </c>
      <c r="L478" s="90" t="s">
        <v>77</v>
      </c>
    </row>
    <row r="479" spans="1:12" x14ac:dyDescent="0.3">
      <c r="A479">
        <v>3438</v>
      </c>
      <c r="B479" s="83">
        <v>44020.333333333336</v>
      </c>
      <c r="C479">
        <v>2.7565239786170714</v>
      </c>
      <c r="D479">
        <v>0.84172575164929586</v>
      </c>
      <c r="E479" s="90" t="s">
        <v>73</v>
      </c>
      <c r="F479">
        <v>4</v>
      </c>
      <c r="G479">
        <v>2</v>
      </c>
      <c r="H479" s="83">
        <v>44267.769747094906</v>
      </c>
      <c r="I479" s="90" t="s">
        <v>74</v>
      </c>
      <c r="J479" s="90" t="s">
        <v>75</v>
      </c>
      <c r="K479" s="90" t="s">
        <v>76</v>
      </c>
      <c r="L479" s="90" t="s">
        <v>77</v>
      </c>
    </row>
    <row r="480" spans="1:12" x14ac:dyDescent="0.3">
      <c r="A480">
        <v>3439</v>
      </c>
      <c r="B480" s="83">
        <v>44020.3125</v>
      </c>
      <c r="C480">
        <v>2.6992967856243539</v>
      </c>
      <c r="D480">
        <v>0.74158965446314984</v>
      </c>
      <c r="E480" s="90" t="s">
        <v>73</v>
      </c>
      <c r="F480">
        <v>4</v>
      </c>
      <c r="G480">
        <v>2</v>
      </c>
      <c r="H480" s="83">
        <v>44267.769747094906</v>
      </c>
      <c r="I480" s="90" t="s">
        <v>74</v>
      </c>
      <c r="J480" s="90" t="s">
        <v>75</v>
      </c>
      <c r="K480" s="90" t="s">
        <v>76</v>
      </c>
      <c r="L480" s="90" t="s">
        <v>77</v>
      </c>
    </row>
    <row r="481" spans="1:12" x14ac:dyDescent="0.3">
      <c r="A481">
        <v>3440</v>
      </c>
      <c r="B481" s="83">
        <v>44020.291666666664</v>
      </c>
      <c r="C481">
        <v>2.7124229577940642</v>
      </c>
      <c r="D481">
        <v>0.63284949177491923</v>
      </c>
      <c r="E481" s="90" t="s">
        <v>73</v>
      </c>
      <c r="F481">
        <v>4</v>
      </c>
      <c r="G481">
        <v>2</v>
      </c>
      <c r="H481" s="83">
        <v>44267.769747094906</v>
      </c>
      <c r="I481" s="90" t="s">
        <v>74</v>
      </c>
      <c r="J481" s="90" t="s">
        <v>75</v>
      </c>
      <c r="K481" s="90" t="s">
        <v>76</v>
      </c>
      <c r="L481" s="90" t="s">
        <v>77</v>
      </c>
    </row>
    <row r="482" spans="1:12" x14ac:dyDescent="0.3">
      <c r="A482">
        <v>3441</v>
      </c>
      <c r="B482" s="83">
        <v>44020.645833333336</v>
      </c>
      <c r="C482">
        <v>2.7666091138051039</v>
      </c>
      <c r="D482">
        <v>1.4191226614267725</v>
      </c>
      <c r="E482" s="90" t="s">
        <v>73</v>
      </c>
      <c r="F482">
        <v>4</v>
      </c>
      <c r="G482">
        <v>2</v>
      </c>
      <c r="H482" s="83">
        <v>44267.769747094906</v>
      </c>
      <c r="I482" s="90" t="s">
        <v>74</v>
      </c>
      <c r="J482" s="90" t="s">
        <v>75</v>
      </c>
      <c r="K482" s="90" t="s">
        <v>76</v>
      </c>
      <c r="L482" s="90" t="s">
        <v>77</v>
      </c>
    </row>
    <row r="483" spans="1:12" x14ac:dyDescent="0.3">
      <c r="A483">
        <v>3442</v>
      </c>
      <c r="B483" s="83">
        <v>44021.104166666664</v>
      </c>
      <c r="C483">
        <v>1.3658559965773125</v>
      </c>
      <c r="D483">
        <v>0</v>
      </c>
      <c r="E483" s="90" t="s">
        <v>73</v>
      </c>
      <c r="F483">
        <v>4</v>
      </c>
      <c r="G483">
        <v>2</v>
      </c>
      <c r="H483" s="83">
        <v>44267.769747094906</v>
      </c>
      <c r="I483" s="90" t="s">
        <v>74</v>
      </c>
      <c r="J483" s="90" t="s">
        <v>75</v>
      </c>
      <c r="K483" s="90" t="s">
        <v>76</v>
      </c>
      <c r="L483" s="90" t="s">
        <v>77</v>
      </c>
    </row>
    <row r="484" spans="1:12" x14ac:dyDescent="0.3">
      <c r="A484">
        <v>3443</v>
      </c>
      <c r="B484" s="83">
        <v>44020.666666666664</v>
      </c>
      <c r="C484">
        <v>3.0387592397062186</v>
      </c>
      <c r="D484">
        <v>0.97262324877250739</v>
      </c>
      <c r="E484" s="90" t="s">
        <v>73</v>
      </c>
      <c r="F484">
        <v>4</v>
      </c>
      <c r="G484">
        <v>2</v>
      </c>
      <c r="H484" s="83">
        <v>44267.769747094906</v>
      </c>
      <c r="I484" s="90" t="s">
        <v>74</v>
      </c>
      <c r="J484" s="90" t="s">
        <v>75</v>
      </c>
      <c r="K484" s="90" t="s">
        <v>76</v>
      </c>
      <c r="L484" s="90" t="s">
        <v>77</v>
      </c>
    </row>
    <row r="485" spans="1:12" x14ac:dyDescent="0.3">
      <c r="A485">
        <v>3444</v>
      </c>
      <c r="B485" s="83">
        <v>44020.708333333336</v>
      </c>
      <c r="C485">
        <v>3.1057234546697186</v>
      </c>
      <c r="D485">
        <v>0.86006131425039789</v>
      </c>
      <c r="E485" s="90" t="s">
        <v>73</v>
      </c>
      <c r="F485">
        <v>4</v>
      </c>
      <c r="G485">
        <v>2</v>
      </c>
      <c r="H485" s="83">
        <v>44267.769747094906</v>
      </c>
      <c r="I485" s="90" t="s">
        <v>74</v>
      </c>
      <c r="J485" s="90" t="s">
        <v>75</v>
      </c>
      <c r="K485" s="90" t="s">
        <v>76</v>
      </c>
      <c r="L485" s="90" t="s">
        <v>77</v>
      </c>
    </row>
    <row r="486" spans="1:12" x14ac:dyDescent="0.3">
      <c r="A486">
        <v>3445</v>
      </c>
      <c r="B486" s="83">
        <v>44021.0625</v>
      </c>
      <c r="C486">
        <v>1.4026313324620823</v>
      </c>
      <c r="D486">
        <v>0</v>
      </c>
      <c r="E486" s="90" t="s">
        <v>73</v>
      </c>
      <c r="F486">
        <v>4</v>
      </c>
      <c r="G486">
        <v>2</v>
      </c>
      <c r="H486" s="83">
        <v>44267.769747094906</v>
      </c>
      <c r="I486" s="90" t="s">
        <v>74</v>
      </c>
      <c r="J486" s="90" t="s">
        <v>75</v>
      </c>
      <c r="K486" s="90" t="s">
        <v>76</v>
      </c>
      <c r="L486" s="90" t="s">
        <v>77</v>
      </c>
    </row>
    <row r="487" spans="1:12" x14ac:dyDescent="0.3">
      <c r="A487">
        <v>3446</v>
      </c>
      <c r="B487" s="83">
        <v>44021.041666666664</v>
      </c>
      <c r="C487">
        <v>1.453572327690035</v>
      </c>
      <c r="D487">
        <v>0</v>
      </c>
      <c r="E487" s="90" t="s">
        <v>73</v>
      </c>
      <c r="F487">
        <v>4</v>
      </c>
      <c r="G487">
        <v>2</v>
      </c>
      <c r="H487" s="83">
        <v>44267.769747094906</v>
      </c>
      <c r="I487" s="90" t="s">
        <v>74</v>
      </c>
      <c r="J487" s="90" t="s">
        <v>75</v>
      </c>
      <c r="K487" s="90" t="s">
        <v>76</v>
      </c>
      <c r="L487" s="90" t="s">
        <v>77</v>
      </c>
    </row>
    <row r="488" spans="1:12" x14ac:dyDescent="0.3">
      <c r="A488">
        <v>3447</v>
      </c>
      <c r="B488" s="83">
        <v>44021.020833333336</v>
      </c>
      <c r="C488">
        <v>1.5151734197187161</v>
      </c>
      <c r="D488">
        <v>0</v>
      </c>
      <c r="E488" s="90" t="s">
        <v>73</v>
      </c>
      <c r="F488">
        <v>4</v>
      </c>
      <c r="G488">
        <v>2</v>
      </c>
      <c r="H488" s="83">
        <v>44267.769747094906</v>
      </c>
      <c r="I488" s="90" t="s">
        <v>74</v>
      </c>
      <c r="J488" s="90" t="s">
        <v>75</v>
      </c>
      <c r="K488" s="90" t="s">
        <v>76</v>
      </c>
      <c r="L488" s="90" t="s">
        <v>77</v>
      </c>
    </row>
    <row r="489" spans="1:12" x14ac:dyDescent="0.3">
      <c r="A489">
        <v>3448</v>
      </c>
      <c r="B489" s="83">
        <v>44021</v>
      </c>
      <c r="C489">
        <v>1.578527569951508</v>
      </c>
      <c r="D489">
        <v>0</v>
      </c>
      <c r="E489" s="90" t="s">
        <v>73</v>
      </c>
      <c r="F489">
        <v>4</v>
      </c>
      <c r="G489">
        <v>2</v>
      </c>
      <c r="H489" s="83">
        <v>44267.769747094906</v>
      </c>
      <c r="I489" s="90" t="s">
        <v>74</v>
      </c>
      <c r="J489" s="90" t="s">
        <v>75</v>
      </c>
      <c r="K489" s="90" t="s">
        <v>76</v>
      </c>
      <c r="L489" s="90" t="s">
        <v>77</v>
      </c>
    </row>
    <row r="490" spans="1:12" x14ac:dyDescent="0.3">
      <c r="A490">
        <v>3449</v>
      </c>
      <c r="B490" s="83">
        <v>44020.979166666664</v>
      </c>
      <c r="C490">
        <v>1.5694934795113933</v>
      </c>
      <c r="D490">
        <v>0</v>
      </c>
      <c r="E490" s="90" t="s">
        <v>73</v>
      </c>
      <c r="F490">
        <v>4</v>
      </c>
      <c r="G490">
        <v>2</v>
      </c>
      <c r="H490" s="83">
        <v>44267.769747094906</v>
      </c>
      <c r="I490" s="90" t="s">
        <v>74</v>
      </c>
      <c r="J490" s="90" t="s">
        <v>75</v>
      </c>
      <c r="K490" s="90" t="s">
        <v>76</v>
      </c>
      <c r="L490" s="90" t="s">
        <v>77</v>
      </c>
    </row>
    <row r="491" spans="1:12" x14ac:dyDescent="0.3">
      <c r="A491">
        <v>3450</v>
      </c>
      <c r="B491" s="83">
        <v>44020.958333333336</v>
      </c>
      <c r="C491">
        <v>1.6668977397921814</v>
      </c>
      <c r="D491">
        <v>0</v>
      </c>
      <c r="E491" s="90" t="s">
        <v>73</v>
      </c>
      <c r="F491">
        <v>4</v>
      </c>
      <c r="G491">
        <v>2</v>
      </c>
      <c r="H491" s="83">
        <v>44267.769747094906</v>
      </c>
      <c r="I491" s="90" t="s">
        <v>74</v>
      </c>
      <c r="J491" s="90" t="s">
        <v>75</v>
      </c>
      <c r="K491" s="90" t="s">
        <v>76</v>
      </c>
      <c r="L491" s="90" t="s">
        <v>77</v>
      </c>
    </row>
    <row r="492" spans="1:12" x14ac:dyDescent="0.3">
      <c r="A492">
        <v>3451</v>
      </c>
      <c r="B492" s="83">
        <v>44020.9375</v>
      </c>
      <c r="C492">
        <v>1.7762570242410067</v>
      </c>
      <c r="D492">
        <v>0</v>
      </c>
      <c r="E492" s="90" t="s">
        <v>73</v>
      </c>
      <c r="F492">
        <v>4</v>
      </c>
      <c r="G492">
        <v>2</v>
      </c>
      <c r="H492" s="83">
        <v>44267.769747094906</v>
      </c>
      <c r="I492" s="90" t="s">
        <v>74</v>
      </c>
      <c r="J492" s="90" t="s">
        <v>75</v>
      </c>
      <c r="K492" s="90" t="s">
        <v>76</v>
      </c>
      <c r="L492" s="90" t="s">
        <v>77</v>
      </c>
    </row>
    <row r="493" spans="1:12" x14ac:dyDescent="0.3">
      <c r="A493">
        <v>3452</v>
      </c>
      <c r="B493" s="83">
        <v>44020.916666666664</v>
      </c>
      <c r="C493">
        <v>1.9953399718464544</v>
      </c>
      <c r="D493">
        <v>0</v>
      </c>
      <c r="E493" s="90" t="s">
        <v>73</v>
      </c>
      <c r="F493">
        <v>4</v>
      </c>
      <c r="G493">
        <v>2</v>
      </c>
      <c r="H493" s="83">
        <v>44267.769747094906</v>
      </c>
      <c r="I493" s="90" t="s">
        <v>74</v>
      </c>
      <c r="J493" s="90" t="s">
        <v>75</v>
      </c>
      <c r="K493" s="90" t="s">
        <v>76</v>
      </c>
      <c r="L493" s="90" t="s">
        <v>77</v>
      </c>
    </row>
    <row r="494" spans="1:12" x14ac:dyDescent="0.3">
      <c r="A494">
        <v>3453</v>
      </c>
      <c r="B494" s="83">
        <v>44020.895833333336</v>
      </c>
      <c r="C494">
        <v>2.2257114850372335</v>
      </c>
      <c r="D494">
        <v>0</v>
      </c>
      <c r="E494" s="90" t="s">
        <v>73</v>
      </c>
      <c r="F494">
        <v>4</v>
      </c>
      <c r="G494">
        <v>2</v>
      </c>
      <c r="H494" s="83">
        <v>44267.769747094906</v>
      </c>
      <c r="I494" s="90" t="s">
        <v>74</v>
      </c>
      <c r="J494" s="90" t="s">
        <v>75</v>
      </c>
      <c r="K494" s="90" t="s">
        <v>76</v>
      </c>
      <c r="L494" s="90" t="s">
        <v>77</v>
      </c>
    </row>
    <row r="495" spans="1:12" x14ac:dyDescent="0.3">
      <c r="A495">
        <v>3454</v>
      </c>
      <c r="B495" s="83">
        <v>44020.875</v>
      </c>
      <c r="C495">
        <v>2.4738722618222981</v>
      </c>
      <c r="D495">
        <v>0</v>
      </c>
      <c r="E495" s="90" t="s">
        <v>73</v>
      </c>
      <c r="F495">
        <v>4</v>
      </c>
      <c r="G495">
        <v>2</v>
      </c>
      <c r="H495" s="83">
        <v>44267.769747094906</v>
      </c>
      <c r="I495" s="90" t="s">
        <v>74</v>
      </c>
      <c r="J495" s="90" t="s">
        <v>75</v>
      </c>
      <c r="K495" s="90" t="s">
        <v>76</v>
      </c>
      <c r="L495" s="90" t="s">
        <v>77</v>
      </c>
    </row>
    <row r="496" spans="1:12" x14ac:dyDescent="0.3">
      <c r="A496">
        <v>3455</v>
      </c>
      <c r="B496" s="83">
        <v>44020.854166666664</v>
      </c>
      <c r="C496">
        <v>2.6520750848153392</v>
      </c>
      <c r="D496">
        <v>6.7277507776103418E-5</v>
      </c>
      <c r="E496" s="90" t="s">
        <v>73</v>
      </c>
      <c r="F496">
        <v>4</v>
      </c>
      <c r="G496">
        <v>2</v>
      </c>
      <c r="H496" s="83">
        <v>44267.769747094906</v>
      </c>
      <c r="I496" s="90" t="s">
        <v>74</v>
      </c>
      <c r="J496" s="90" t="s">
        <v>75</v>
      </c>
      <c r="K496" s="90" t="s">
        <v>76</v>
      </c>
      <c r="L496" s="90" t="s">
        <v>77</v>
      </c>
    </row>
    <row r="497" spans="1:12" x14ac:dyDescent="0.3">
      <c r="A497">
        <v>3456</v>
      </c>
      <c r="B497" s="83">
        <v>44020.833333333336</v>
      </c>
      <c r="C497">
        <v>2.7334229094034423</v>
      </c>
      <c r="D497">
        <v>0</v>
      </c>
      <c r="E497" s="90" t="s">
        <v>73</v>
      </c>
      <c r="F497">
        <v>4</v>
      </c>
      <c r="G497">
        <v>2</v>
      </c>
      <c r="H497" s="83">
        <v>44267.769747094906</v>
      </c>
      <c r="I497" s="90" t="s">
        <v>74</v>
      </c>
      <c r="J497" s="90" t="s">
        <v>75</v>
      </c>
      <c r="K497" s="90" t="s">
        <v>76</v>
      </c>
      <c r="L497" s="90" t="s">
        <v>77</v>
      </c>
    </row>
    <row r="498" spans="1:12" x14ac:dyDescent="0.3">
      <c r="A498">
        <v>3457</v>
      </c>
      <c r="B498" s="83">
        <v>44020.8125</v>
      </c>
      <c r="C498">
        <v>2.8250670803494558</v>
      </c>
      <c r="D498">
        <v>5.1991044988648871E-2</v>
      </c>
      <c r="E498" s="90" t="s">
        <v>73</v>
      </c>
      <c r="F498">
        <v>4</v>
      </c>
      <c r="G498">
        <v>2</v>
      </c>
      <c r="H498" s="83">
        <v>44267.769747094906</v>
      </c>
      <c r="I498" s="90" t="s">
        <v>74</v>
      </c>
      <c r="J498" s="90" t="s">
        <v>75</v>
      </c>
      <c r="K498" s="90" t="s">
        <v>76</v>
      </c>
      <c r="L498" s="90" t="s">
        <v>77</v>
      </c>
    </row>
    <row r="499" spans="1:12" x14ac:dyDescent="0.3">
      <c r="A499">
        <v>3458</v>
      </c>
      <c r="B499" s="83">
        <v>44020.791666666664</v>
      </c>
      <c r="C499">
        <v>2.8813725982979301</v>
      </c>
      <c r="D499">
        <v>5.716264163706225E-2</v>
      </c>
      <c r="E499" s="90" t="s">
        <v>73</v>
      </c>
      <c r="F499">
        <v>4</v>
      </c>
      <c r="G499">
        <v>2</v>
      </c>
      <c r="H499" s="83">
        <v>44267.769747094906</v>
      </c>
      <c r="I499" s="90" t="s">
        <v>74</v>
      </c>
      <c r="J499" s="90" t="s">
        <v>75</v>
      </c>
      <c r="K499" s="90" t="s">
        <v>76</v>
      </c>
      <c r="L499" s="90" t="s">
        <v>77</v>
      </c>
    </row>
    <row r="500" spans="1:12" x14ac:dyDescent="0.3">
      <c r="A500">
        <v>3459</v>
      </c>
      <c r="B500" s="83">
        <v>44020.770833333336</v>
      </c>
      <c r="C500">
        <v>2.9556994476905118</v>
      </c>
      <c r="D500">
        <v>0.25853166979750292</v>
      </c>
      <c r="E500" s="90" t="s">
        <v>73</v>
      </c>
      <c r="F500">
        <v>4</v>
      </c>
      <c r="G500">
        <v>2</v>
      </c>
      <c r="H500" s="83">
        <v>44267.769747094906</v>
      </c>
      <c r="I500" s="90" t="s">
        <v>74</v>
      </c>
      <c r="J500" s="90" t="s">
        <v>75</v>
      </c>
      <c r="K500" s="90" t="s">
        <v>76</v>
      </c>
      <c r="L500" s="90" t="s">
        <v>77</v>
      </c>
    </row>
    <row r="501" spans="1:12" x14ac:dyDescent="0.3">
      <c r="A501">
        <v>3460</v>
      </c>
      <c r="B501" s="83">
        <v>44020.75</v>
      </c>
      <c r="C501">
        <v>3.0128473745900166</v>
      </c>
      <c r="D501">
        <v>0.56524548496513893</v>
      </c>
      <c r="E501" s="90" t="s">
        <v>73</v>
      </c>
      <c r="F501">
        <v>4</v>
      </c>
      <c r="G501">
        <v>2</v>
      </c>
      <c r="H501" s="83">
        <v>44267.769747094906</v>
      </c>
      <c r="I501" s="90" t="s">
        <v>74</v>
      </c>
      <c r="J501" s="90" t="s">
        <v>75</v>
      </c>
      <c r="K501" s="90" t="s">
        <v>76</v>
      </c>
      <c r="L501" s="90" t="s">
        <v>77</v>
      </c>
    </row>
    <row r="502" spans="1:12" x14ac:dyDescent="0.3">
      <c r="A502">
        <v>3461</v>
      </c>
      <c r="B502" s="83">
        <v>44020.729166666664</v>
      </c>
      <c r="C502">
        <v>3.0896912022610294</v>
      </c>
      <c r="D502">
        <v>0.48003553980539992</v>
      </c>
      <c r="E502" s="90" t="s">
        <v>73</v>
      </c>
      <c r="F502">
        <v>4</v>
      </c>
      <c r="G502">
        <v>2</v>
      </c>
      <c r="H502" s="83">
        <v>44267.769747094906</v>
      </c>
      <c r="I502" s="90" t="s">
        <v>74</v>
      </c>
      <c r="J502" s="90" t="s">
        <v>75</v>
      </c>
      <c r="K502" s="90" t="s">
        <v>76</v>
      </c>
      <c r="L502" s="90" t="s">
        <v>77</v>
      </c>
    </row>
    <row r="503" spans="1:12" x14ac:dyDescent="0.3">
      <c r="A503">
        <v>3462</v>
      </c>
      <c r="B503" s="83">
        <v>44020.6875</v>
      </c>
      <c r="C503">
        <v>3.1787288138834033</v>
      </c>
      <c r="D503">
        <v>0.91854570491355803</v>
      </c>
      <c r="E503" s="90" t="s">
        <v>73</v>
      </c>
      <c r="F503">
        <v>4</v>
      </c>
      <c r="G503">
        <v>2</v>
      </c>
      <c r="H503" s="83">
        <v>44267.769747094906</v>
      </c>
      <c r="I503" s="90" t="s">
        <v>74</v>
      </c>
      <c r="J503" s="90" t="s">
        <v>75</v>
      </c>
      <c r="K503" s="90" t="s">
        <v>76</v>
      </c>
      <c r="L503" s="90" t="s">
        <v>77</v>
      </c>
    </row>
    <row r="504" spans="1:12" x14ac:dyDescent="0.3">
      <c r="A504">
        <v>3463</v>
      </c>
      <c r="B504" s="83">
        <v>44018.5</v>
      </c>
      <c r="C504">
        <v>2.090153829027551</v>
      </c>
      <c r="D504">
        <v>2.9617714782249047</v>
      </c>
      <c r="E504" s="90" t="s">
        <v>73</v>
      </c>
      <c r="F504">
        <v>4</v>
      </c>
      <c r="G504">
        <v>2</v>
      </c>
      <c r="H504" s="83">
        <v>44267.769747094906</v>
      </c>
      <c r="I504" s="90" t="s">
        <v>74</v>
      </c>
      <c r="J504" s="90" t="s">
        <v>75</v>
      </c>
      <c r="K504" s="90" t="s">
        <v>76</v>
      </c>
      <c r="L504" s="90" t="s">
        <v>77</v>
      </c>
    </row>
    <row r="505" spans="1:12" x14ac:dyDescent="0.3">
      <c r="A505">
        <v>3464</v>
      </c>
      <c r="B505" s="83">
        <v>44018.479166666664</v>
      </c>
      <c r="C505">
        <v>2.1635200905558376</v>
      </c>
      <c r="D505">
        <v>2.8731705962956555</v>
      </c>
      <c r="E505" s="90" t="s">
        <v>73</v>
      </c>
      <c r="F505">
        <v>4</v>
      </c>
      <c r="G505">
        <v>2</v>
      </c>
      <c r="H505" s="83">
        <v>44267.769747094906</v>
      </c>
      <c r="I505" s="90" t="s">
        <v>74</v>
      </c>
      <c r="J505" s="90" t="s">
        <v>75</v>
      </c>
      <c r="K505" s="90" t="s">
        <v>76</v>
      </c>
      <c r="L505" s="90" t="s">
        <v>77</v>
      </c>
    </row>
    <row r="506" spans="1:12" x14ac:dyDescent="0.3">
      <c r="A506">
        <v>3465</v>
      </c>
      <c r="B506" s="83">
        <v>44018.458333333336</v>
      </c>
      <c r="C506">
        <v>2.2177165168186721</v>
      </c>
      <c r="D506">
        <v>2.8730790285046774</v>
      </c>
      <c r="E506" s="90" t="s">
        <v>73</v>
      </c>
      <c r="F506">
        <v>4</v>
      </c>
      <c r="G506">
        <v>2</v>
      </c>
      <c r="H506" s="83">
        <v>44267.769747094906</v>
      </c>
      <c r="I506" s="90" t="s">
        <v>74</v>
      </c>
      <c r="J506" s="90" t="s">
        <v>75</v>
      </c>
      <c r="K506" s="90" t="s">
        <v>76</v>
      </c>
      <c r="L506" s="90" t="s">
        <v>77</v>
      </c>
    </row>
    <row r="507" spans="1:12" x14ac:dyDescent="0.3">
      <c r="A507">
        <v>3466</v>
      </c>
      <c r="B507" s="83">
        <v>44015.625</v>
      </c>
      <c r="C507">
        <v>2.7229137404328503</v>
      </c>
      <c r="D507">
        <v>0.96446832529892479</v>
      </c>
      <c r="E507" s="90" t="s">
        <v>73</v>
      </c>
      <c r="F507">
        <v>4</v>
      </c>
      <c r="G507">
        <v>2</v>
      </c>
      <c r="H507" s="83">
        <v>44267.769747094906</v>
      </c>
      <c r="I507" s="90" t="s">
        <v>74</v>
      </c>
      <c r="J507" s="90" t="s">
        <v>75</v>
      </c>
      <c r="K507" s="90" t="s">
        <v>76</v>
      </c>
      <c r="L507" s="90" t="s">
        <v>77</v>
      </c>
    </row>
    <row r="508" spans="1:12" x14ac:dyDescent="0.3">
      <c r="A508">
        <v>3467</v>
      </c>
      <c r="B508" s="83">
        <v>44015.604166666664</v>
      </c>
      <c r="C508">
        <v>2.3008882601986076</v>
      </c>
      <c r="D508">
        <v>2.1865780394725567</v>
      </c>
      <c r="E508" s="90" t="s">
        <v>73</v>
      </c>
      <c r="F508">
        <v>4</v>
      </c>
      <c r="G508">
        <v>2</v>
      </c>
      <c r="H508" s="83">
        <v>44267.769747094906</v>
      </c>
      <c r="I508" s="90" t="s">
        <v>74</v>
      </c>
      <c r="J508" s="90" t="s">
        <v>75</v>
      </c>
      <c r="K508" s="90" t="s">
        <v>76</v>
      </c>
      <c r="L508" s="90" t="s">
        <v>77</v>
      </c>
    </row>
    <row r="509" spans="1:12" x14ac:dyDescent="0.3">
      <c r="A509">
        <v>3468</v>
      </c>
      <c r="B509" s="83">
        <v>44015.583333333336</v>
      </c>
      <c r="C509">
        <v>2.1792634359918979</v>
      </c>
      <c r="D509">
        <v>2.2591149507738084</v>
      </c>
      <c r="E509" s="90" t="s">
        <v>73</v>
      </c>
      <c r="F509">
        <v>4</v>
      </c>
      <c r="G509">
        <v>2</v>
      </c>
      <c r="H509" s="83">
        <v>44267.769747094906</v>
      </c>
      <c r="I509" s="90" t="s">
        <v>74</v>
      </c>
      <c r="J509" s="90" t="s">
        <v>75</v>
      </c>
      <c r="K509" s="90" t="s">
        <v>76</v>
      </c>
      <c r="L509" s="90" t="s">
        <v>77</v>
      </c>
    </row>
    <row r="510" spans="1:12" x14ac:dyDescent="0.3">
      <c r="A510">
        <v>3469</v>
      </c>
      <c r="B510" s="83">
        <v>44015.5625</v>
      </c>
      <c r="C510">
        <v>2.1437554397769136</v>
      </c>
      <c r="D510">
        <v>2.0616365074720497</v>
      </c>
      <c r="E510" s="90" t="s">
        <v>73</v>
      </c>
      <c r="F510">
        <v>4</v>
      </c>
      <c r="G510">
        <v>2</v>
      </c>
      <c r="H510" s="83">
        <v>44267.769747094906</v>
      </c>
      <c r="I510" s="90" t="s">
        <v>74</v>
      </c>
      <c r="J510" s="90" t="s">
        <v>75</v>
      </c>
      <c r="K510" s="90" t="s">
        <v>76</v>
      </c>
      <c r="L510" s="90" t="s">
        <v>77</v>
      </c>
    </row>
    <row r="511" spans="1:12" x14ac:dyDescent="0.3">
      <c r="A511">
        <v>3470</v>
      </c>
      <c r="B511" s="83">
        <v>44015.541666666664</v>
      </c>
      <c r="C511">
        <v>2.1559729637330753</v>
      </c>
      <c r="D511">
        <v>2.0615449396810712</v>
      </c>
      <c r="E511" s="90" t="s">
        <v>73</v>
      </c>
      <c r="F511">
        <v>4</v>
      </c>
      <c r="G511">
        <v>2</v>
      </c>
      <c r="H511" s="83">
        <v>44267.769747094906</v>
      </c>
      <c r="I511" s="90" t="s">
        <v>74</v>
      </c>
      <c r="J511" s="90" t="s">
        <v>75</v>
      </c>
      <c r="K511" s="90" t="s">
        <v>76</v>
      </c>
      <c r="L511" s="90" t="s">
        <v>77</v>
      </c>
    </row>
    <row r="512" spans="1:12" x14ac:dyDescent="0.3">
      <c r="A512">
        <v>3471</v>
      </c>
      <c r="B512" s="83">
        <v>44015.520833333336</v>
      </c>
      <c r="C512">
        <v>2.2174522353905211</v>
      </c>
      <c r="D512">
        <v>2.0438310170075571</v>
      </c>
      <c r="E512" s="90" t="s">
        <v>73</v>
      </c>
      <c r="F512">
        <v>4</v>
      </c>
      <c r="G512">
        <v>2</v>
      </c>
      <c r="H512" s="83">
        <v>44267.769747094906</v>
      </c>
      <c r="I512" s="90" t="s">
        <v>74</v>
      </c>
      <c r="J512" s="90" t="s">
        <v>75</v>
      </c>
      <c r="K512" s="90" t="s">
        <v>76</v>
      </c>
      <c r="L512" s="90" t="s">
        <v>77</v>
      </c>
    </row>
    <row r="513" spans="1:12" x14ac:dyDescent="0.3">
      <c r="A513">
        <v>3472</v>
      </c>
      <c r="B513" s="83">
        <v>44015.5</v>
      </c>
      <c r="C513">
        <v>2.2782151109658026</v>
      </c>
      <c r="D513">
        <v>2.0435827506512343</v>
      </c>
      <c r="E513" s="90" t="s">
        <v>73</v>
      </c>
      <c r="F513">
        <v>4</v>
      </c>
      <c r="G513">
        <v>2</v>
      </c>
      <c r="H513" s="83">
        <v>44267.769747094906</v>
      </c>
      <c r="I513" s="90" t="s">
        <v>74</v>
      </c>
      <c r="J513" s="90" t="s">
        <v>75</v>
      </c>
      <c r="K513" s="90" t="s">
        <v>76</v>
      </c>
      <c r="L513" s="90" t="s">
        <v>77</v>
      </c>
    </row>
    <row r="514" spans="1:12" x14ac:dyDescent="0.3">
      <c r="A514">
        <v>3473</v>
      </c>
      <c r="B514" s="83">
        <v>44015.479166666664</v>
      </c>
      <c r="C514">
        <v>2.4087198369154006</v>
      </c>
      <c r="D514">
        <v>2.0287775457093633</v>
      </c>
      <c r="E514" s="90" t="s">
        <v>73</v>
      </c>
      <c r="F514">
        <v>4</v>
      </c>
      <c r="G514">
        <v>2</v>
      </c>
      <c r="H514" s="83">
        <v>44267.769747094906</v>
      </c>
      <c r="I514" s="90" t="s">
        <v>74</v>
      </c>
      <c r="J514" s="90" t="s">
        <v>75</v>
      </c>
      <c r="K514" s="90" t="s">
        <v>76</v>
      </c>
      <c r="L514" s="90" t="s">
        <v>77</v>
      </c>
    </row>
    <row r="515" spans="1:12" x14ac:dyDescent="0.3">
      <c r="A515">
        <v>3474</v>
      </c>
      <c r="B515" s="83">
        <v>44015.458333333336</v>
      </c>
      <c r="C515">
        <v>2.4370102254407837</v>
      </c>
      <c r="D515">
        <v>2.0285292793530401</v>
      </c>
      <c r="E515" s="90" t="s">
        <v>73</v>
      </c>
      <c r="F515">
        <v>4</v>
      </c>
      <c r="G515">
        <v>2</v>
      </c>
      <c r="H515" s="83">
        <v>44267.769747094906</v>
      </c>
      <c r="I515" s="90" t="s">
        <v>74</v>
      </c>
      <c r="J515" s="90" t="s">
        <v>75</v>
      </c>
      <c r="K515" s="90" t="s">
        <v>76</v>
      </c>
      <c r="L515" s="90" t="s">
        <v>77</v>
      </c>
    </row>
    <row r="516" spans="1:12" x14ac:dyDescent="0.3">
      <c r="A516">
        <v>3475</v>
      </c>
      <c r="B516" s="83">
        <v>44015.4375</v>
      </c>
      <c r="C516">
        <v>2.450975350206773</v>
      </c>
      <c r="D516">
        <v>2.0916851819458078</v>
      </c>
      <c r="E516" s="90" t="s">
        <v>73</v>
      </c>
      <c r="F516">
        <v>4</v>
      </c>
      <c r="G516">
        <v>2</v>
      </c>
      <c r="H516" s="83">
        <v>44267.769747094906</v>
      </c>
      <c r="I516" s="90" t="s">
        <v>74</v>
      </c>
      <c r="J516" s="90" t="s">
        <v>75</v>
      </c>
      <c r="K516" s="90" t="s">
        <v>76</v>
      </c>
      <c r="L516" s="90" t="s">
        <v>77</v>
      </c>
    </row>
    <row r="517" spans="1:12" x14ac:dyDescent="0.3">
      <c r="A517">
        <v>3476</v>
      </c>
      <c r="B517" s="83">
        <v>44015.416666666664</v>
      </c>
      <c r="C517">
        <v>2.480318283101882</v>
      </c>
      <c r="D517">
        <v>2.0495625964876032</v>
      </c>
      <c r="E517" s="90" t="s">
        <v>73</v>
      </c>
      <c r="F517">
        <v>4</v>
      </c>
      <c r="G517">
        <v>2</v>
      </c>
      <c r="H517" s="83">
        <v>44267.769747094906</v>
      </c>
      <c r="I517" s="90" t="s">
        <v>74</v>
      </c>
      <c r="J517" s="90" t="s">
        <v>75</v>
      </c>
      <c r="K517" s="90" t="s">
        <v>76</v>
      </c>
      <c r="L517" s="90" t="s">
        <v>77</v>
      </c>
    </row>
    <row r="518" spans="1:12" x14ac:dyDescent="0.3">
      <c r="A518">
        <v>3477</v>
      </c>
      <c r="B518" s="83">
        <v>44015.395833333336</v>
      </c>
      <c r="C518">
        <v>2.4320019454943824</v>
      </c>
      <c r="D518">
        <v>2.0562315324864935</v>
      </c>
      <c r="E518" s="90" t="s">
        <v>73</v>
      </c>
      <c r="F518">
        <v>4</v>
      </c>
      <c r="G518">
        <v>2</v>
      </c>
      <c r="H518" s="83">
        <v>44267.769747094906</v>
      </c>
      <c r="I518" s="90" t="s">
        <v>74</v>
      </c>
      <c r="J518" s="90" t="s">
        <v>75</v>
      </c>
      <c r="K518" s="90" t="s">
        <v>76</v>
      </c>
      <c r="L518" s="90" t="s">
        <v>77</v>
      </c>
    </row>
    <row r="519" spans="1:12" x14ac:dyDescent="0.3">
      <c r="A519">
        <v>3478</v>
      </c>
      <c r="B519" s="83">
        <v>44015.375</v>
      </c>
      <c r="C519">
        <v>2.4931609416255411</v>
      </c>
      <c r="D519">
        <v>1.9705496760089247</v>
      </c>
      <c r="E519" s="90" t="s">
        <v>73</v>
      </c>
      <c r="F519">
        <v>4</v>
      </c>
      <c r="G519">
        <v>2</v>
      </c>
      <c r="H519" s="83">
        <v>44267.769747094906</v>
      </c>
      <c r="I519" s="90" t="s">
        <v>74</v>
      </c>
      <c r="J519" s="90" t="s">
        <v>75</v>
      </c>
      <c r="K519" s="90" t="s">
        <v>76</v>
      </c>
      <c r="L519" s="90" t="s">
        <v>77</v>
      </c>
    </row>
    <row r="520" spans="1:12" x14ac:dyDescent="0.3">
      <c r="A520">
        <v>3479</v>
      </c>
      <c r="B520" s="83">
        <v>44015.354166666664</v>
      </c>
      <c r="C520">
        <v>2.6043446165827224</v>
      </c>
      <c r="D520">
        <v>1.8912944731717918</v>
      </c>
      <c r="E520" s="90" t="s">
        <v>73</v>
      </c>
      <c r="F520">
        <v>4</v>
      </c>
      <c r="G520">
        <v>2</v>
      </c>
      <c r="H520" s="83">
        <v>44267.769747094906</v>
      </c>
      <c r="I520" s="90" t="s">
        <v>74</v>
      </c>
      <c r="J520" s="90" t="s">
        <v>75</v>
      </c>
      <c r="K520" s="90" t="s">
        <v>76</v>
      </c>
      <c r="L520" s="90" t="s">
        <v>77</v>
      </c>
    </row>
    <row r="521" spans="1:12" x14ac:dyDescent="0.3">
      <c r="A521">
        <v>3480</v>
      </c>
      <c r="B521" s="83">
        <v>44015.333333333336</v>
      </c>
      <c r="C521">
        <v>2.6470689016564459</v>
      </c>
      <c r="D521">
        <v>1.4035581824674095</v>
      </c>
      <c r="E521" s="90" t="s">
        <v>73</v>
      </c>
      <c r="F521">
        <v>4</v>
      </c>
      <c r="G521">
        <v>2</v>
      </c>
      <c r="H521" s="83">
        <v>44267.769747094906</v>
      </c>
      <c r="I521" s="90" t="s">
        <v>74</v>
      </c>
      <c r="J521" s="90" t="s">
        <v>75</v>
      </c>
      <c r="K521" s="90" t="s">
        <v>76</v>
      </c>
      <c r="L521" s="90" t="s">
        <v>77</v>
      </c>
    </row>
    <row r="522" spans="1:12" x14ac:dyDescent="0.3">
      <c r="A522">
        <v>3481</v>
      </c>
      <c r="B522" s="83">
        <v>44015.3125</v>
      </c>
      <c r="C522">
        <v>2.6634646694084836</v>
      </c>
      <c r="D522">
        <v>1.3818326689233023</v>
      </c>
      <c r="E522" s="90" t="s">
        <v>73</v>
      </c>
      <c r="F522">
        <v>4</v>
      </c>
      <c r="G522">
        <v>2</v>
      </c>
      <c r="H522" s="83">
        <v>44267.769747094906</v>
      </c>
      <c r="I522" s="90" t="s">
        <v>74</v>
      </c>
      <c r="J522" s="90" t="s">
        <v>75</v>
      </c>
      <c r="K522" s="90" t="s">
        <v>76</v>
      </c>
      <c r="L522" s="90" t="s">
        <v>77</v>
      </c>
    </row>
    <row r="523" spans="1:12" x14ac:dyDescent="0.3">
      <c r="A523">
        <v>3482</v>
      </c>
      <c r="B523" s="83">
        <v>44015.291666666664</v>
      </c>
      <c r="C523">
        <v>2.6814534841040509</v>
      </c>
      <c r="D523">
        <v>0.95816483978074551</v>
      </c>
      <c r="E523" s="90" t="s">
        <v>73</v>
      </c>
      <c r="F523">
        <v>4</v>
      </c>
      <c r="G523">
        <v>2</v>
      </c>
      <c r="H523" s="83">
        <v>44267.769747094906</v>
      </c>
      <c r="I523" s="90" t="s">
        <v>74</v>
      </c>
      <c r="J523" s="90" t="s">
        <v>75</v>
      </c>
      <c r="K523" s="90" t="s">
        <v>76</v>
      </c>
      <c r="L523" s="90" t="s">
        <v>77</v>
      </c>
    </row>
    <row r="524" spans="1:12" x14ac:dyDescent="0.3">
      <c r="A524">
        <v>3483</v>
      </c>
      <c r="B524" s="83">
        <v>44015.645833333336</v>
      </c>
      <c r="C524">
        <v>2.9168360731018059</v>
      </c>
      <c r="D524">
        <v>0.99294038274255225</v>
      </c>
      <c r="E524" s="90" t="s">
        <v>73</v>
      </c>
      <c r="F524">
        <v>4</v>
      </c>
      <c r="G524">
        <v>2</v>
      </c>
      <c r="H524" s="83">
        <v>44267.769747094906</v>
      </c>
      <c r="I524" s="90" t="s">
        <v>74</v>
      </c>
      <c r="J524" s="90" t="s">
        <v>75</v>
      </c>
      <c r="K524" s="90" t="s">
        <v>76</v>
      </c>
      <c r="L524" s="90" t="s">
        <v>77</v>
      </c>
    </row>
    <row r="525" spans="1:12" x14ac:dyDescent="0.3">
      <c r="A525">
        <v>3484</v>
      </c>
      <c r="B525" s="83">
        <v>44015.270833333336</v>
      </c>
      <c r="C525">
        <v>2.60892183708811</v>
      </c>
      <c r="D525">
        <v>0.78212566599863231</v>
      </c>
      <c r="E525" s="90" t="s">
        <v>73</v>
      </c>
      <c r="F525">
        <v>4</v>
      </c>
      <c r="G525">
        <v>2</v>
      </c>
      <c r="H525" s="83">
        <v>44267.769747094906</v>
      </c>
      <c r="I525" s="90" t="s">
        <v>74</v>
      </c>
      <c r="J525" s="90" t="s">
        <v>75</v>
      </c>
      <c r="K525" s="90" t="s">
        <v>76</v>
      </c>
      <c r="L525" s="90" t="s">
        <v>77</v>
      </c>
    </row>
    <row r="526" spans="1:12" x14ac:dyDescent="0.3">
      <c r="A526">
        <v>3485</v>
      </c>
      <c r="B526" s="83">
        <v>44015.666666666664</v>
      </c>
      <c r="C526">
        <v>2.9621815301394974</v>
      </c>
      <c r="D526">
        <v>0.72269762105684954</v>
      </c>
      <c r="E526" s="90" t="s">
        <v>73</v>
      </c>
      <c r="F526">
        <v>4</v>
      </c>
      <c r="G526">
        <v>2</v>
      </c>
      <c r="H526" s="83">
        <v>44267.769747094906</v>
      </c>
      <c r="I526" s="90" t="s">
        <v>74</v>
      </c>
      <c r="J526" s="90" t="s">
        <v>75</v>
      </c>
      <c r="K526" s="90" t="s">
        <v>76</v>
      </c>
      <c r="L526" s="90" t="s">
        <v>77</v>
      </c>
    </row>
    <row r="527" spans="1:12" x14ac:dyDescent="0.3">
      <c r="A527">
        <v>3486</v>
      </c>
      <c r="B527" s="83">
        <v>44015.708333333336</v>
      </c>
      <c r="C527">
        <v>3.1368537489737141</v>
      </c>
      <c r="D527">
        <v>0.40664016889507576</v>
      </c>
      <c r="E527" s="90" t="s">
        <v>73</v>
      </c>
      <c r="F527">
        <v>4</v>
      </c>
      <c r="G527">
        <v>2</v>
      </c>
      <c r="H527" s="83">
        <v>44267.769747094906</v>
      </c>
      <c r="I527" s="90" t="s">
        <v>74</v>
      </c>
      <c r="J527" s="90" t="s">
        <v>75</v>
      </c>
      <c r="K527" s="90" t="s">
        <v>76</v>
      </c>
      <c r="L527" s="90" t="s">
        <v>77</v>
      </c>
    </row>
    <row r="528" spans="1:12" x14ac:dyDescent="0.3">
      <c r="A528">
        <v>3487</v>
      </c>
      <c r="B528" s="83">
        <v>44016.0625</v>
      </c>
      <c r="C528">
        <v>1.4185145409458602</v>
      </c>
      <c r="D528">
        <v>0</v>
      </c>
      <c r="E528" s="90" t="s">
        <v>73</v>
      </c>
      <c r="F528">
        <v>4</v>
      </c>
      <c r="G528">
        <v>2</v>
      </c>
      <c r="H528" s="83">
        <v>44267.769747094906</v>
      </c>
      <c r="I528" s="90" t="s">
        <v>74</v>
      </c>
      <c r="J528" s="90" t="s">
        <v>75</v>
      </c>
      <c r="K528" s="90" t="s">
        <v>76</v>
      </c>
      <c r="L528" s="90" t="s">
        <v>77</v>
      </c>
    </row>
    <row r="529" spans="1:12" x14ac:dyDescent="0.3">
      <c r="A529">
        <v>3488</v>
      </c>
      <c r="B529" s="83">
        <v>44016.041666666664</v>
      </c>
      <c r="C529">
        <v>1.4743451540258961</v>
      </c>
      <c r="D529">
        <v>0</v>
      </c>
      <c r="E529" s="90" t="s">
        <v>73</v>
      </c>
      <c r="F529">
        <v>4</v>
      </c>
      <c r="G529">
        <v>2</v>
      </c>
      <c r="H529" s="83">
        <v>44267.769747094906</v>
      </c>
      <c r="I529" s="90" t="s">
        <v>74</v>
      </c>
      <c r="J529" s="90" t="s">
        <v>75</v>
      </c>
      <c r="K529" s="90" t="s">
        <v>76</v>
      </c>
      <c r="L529" s="90" t="s">
        <v>77</v>
      </c>
    </row>
    <row r="530" spans="1:12" x14ac:dyDescent="0.3">
      <c r="A530">
        <v>3489</v>
      </c>
      <c r="B530" s="83">
        <v>44016.020833333336</v>
      </c>
      <c r="C530">
        <v>1.5398950174207284</v>
      </c>
      <c r="D530">
        <v>0</v>
      </c>
      <c r="E530" s="90" t="s">
        <v>73</v>
      </c>
      <c r="F530">
        <v>4</v>
      </c>
      <c r="G530">
        <v>2</v>
      </c>
      <c r="H530" s="83">
        <v>44267.769747094906</v>
      </c>
      <c r="I530" s="90" t="s">
        <v>74</v>
      </c>
      <c r="J530" s="90" t="s">
        <v>75</v>
      </c>
      <c r="K530" s="90" t="s">
        <v>76</v>
      </c>
      <c r="L530" s="90" t="s">
        <v>77</v>
      </c>
    </row>
    <row r="531" spans="1:12" x14ac:dyDescent="0.3">
      <c r="A531">
        <v>3490</v>
      </c>
      <c r="B531" s="83">
        <v>44016</v>
      </c>
      <c r="C531">
        <v>1.6083527603839314</v>
      </c>
      <c r="D531">
        <v>0</v>
      </c>
      <c r="E531" s="90" t="s">
        <v>73</v>
      </c>
      <c r="F531">
        <v>4</v>
      </c>
      <c r="G531">
        <v>2</v>
      </c>
      <c r="H531" s="83">
        <v>44267.769747094906</v>
      </c>
      <c r="I531" s="90" t="s">
        <v>74</v>
      </c>
      <c r="J531" s="90" t="s">
        <v>75</v>
      </c>
      <c r="K531" s="90" t="s">
        <v>76</v>
      </c>
      <c r="L531" s="90" t="s">
        <v>77</v>
      </c>
    </row>
    <row r="532" spans="1:12" x14ac:dyDescent="0.3">
      <c r="A532">
        <v>3491</v>
      </c>
      <c r="B532" s="83">
        <v>44015.979166666664</v>
      </c>
      <c r="C532">
        <v>1.6035003509017483</v>
      </c>
      <c r="D532">
        <v>0</v>
      </c>
      <c r="E532" s="90" t="s">
        <v>73</v>
      </c>
      <c r="F532">
        <v>4</v>
      </c>
      <c r="G532">
        <v>2</v>
      </c>
      <c r="H532" s="83">
        <v>44267.769747094906</v>
      </c>
      <c r="I532" s="90" t="s">
        <v>74</v>
      </c>
      <c r="J532" s="90" t="s">
        <v>75</v>
      </c>
      <c r="K532" s="90" t="s">
        <v>76</v>
      </c>
      <c r="L532" s="90" t="s">
        <v>77</v>
      </c>
    </row>
    <row r="533" spans="1:12" x14ac:dyDescent="0.3">
      <c r="A533">
        <v>3492</v>
      </c>
      <c r="B533" s="83">
        <v>44015.958333333336</v>
      </c>
      <c r="C533">
        <v>1.711206849211899</v>
      </c>
      <c r="D533">
        <v>0</v>
      </c>
      <c r="E533" s="90" t="s">
        <v>73</v>
      </c>
      <c r="F533">
        <v>4</v>
      </c>
      <c r="G533">
        <v>2</v>
      </c>
      <c r="H533" s="83">
        <v>44267.769747094906</v>
      </c>
      <c r="I533" s="90" t="s">
        <v>74</v>
      </c>
      <c r="J533" s="90" t="s">
        <v>75</v>
      </c>
      <c r="K533" s="90" t="s">
        <v>76</v>
      </c>
      <c r="L533" s="90" t="s">
        <v>77</v>
      </c>
    </row>
    <row r="534" spans="1:12" x14ac:dyDescent="0.3">
      <c r="A534">
        <v>3493</v>
      </c>
      <c r="B534" s="83">
        <v>44015.9375</v>
      </c>
      <c r="C534">
        <v>1.8007244260269921</v>
      </c>
      <c r="D534">
        <v>0</v>
      </c>
      <c r="E534" s="90" t="s">
        <v>73</v>
      </c>
      <c r="F534">
        <v>4</v>
      </c>
      <c r="G534">
        <v>2</v>
      </c>
      <c r="H534" s="83">
        <v>44267.769747094906</v>
      </c>
      <c r="I534" s="90" t="s">
        <v>74</v>
      </c>
      <c r="J534" s="90" t="s">
        <v>75</v>
      </c>
      <c r="K534" s="90" t="s">
        <v>76</v>
      </c>
      <c r="L534" s="90" t="s">
        <v>77</v>
      </c>
    </row>
    <row r="535" spans="1:12" x14ac:dyDescent="0.3">
      <c r="A535">
        <v>3494</v>
      </c>
      <c r="B535" s="83">
        <v>44015.916666666664</v>
      </c>
      <c r="C535">
        <v>2.0045523743948959</v>
      </c>
      <c r="D535">
        <v>0</v>
      </c>
      <c r="E535" s="90" t="s">
        <v>73</v>
      </c>
      <c r="F535">
        <v>4</v>
      </c>
      <c r="G535">
        <v>2</v>
      </c>
      <c r="H535" s="83">
        <v>44267.769747094906</v>
      </c>
      <c r="I535" s="90" t="s">
        <v>74</v>
      </c>
      <c r="J535" s="90" t="s">
        <v>75</v>
      </c>
      <c r="K535" s="90" t="s">
        <v>76</v>
      </c>
      <c r="L535" s="90" t="s">
        <v>77</v>
      </c>
    </row>
    <row r="536" spans="1:12" x14ac:dyDescent="0.3">
      <c r="A536">
        <v>3495</v>
      </c>
      <c r="B536" s="83">
        <v>44015.895833333336</v>
      </c>
      <c r="C536">
        <v>2.2352668258666917</v>
      </c>
      <c r="D536">
        <v>0</v>
      </c>
      <c r="E536" s="90" t="s">
        <v>73</v>
      </c>
      <c r="F536">
        <v>4</v>
      </c>
      <c r="G536">
        <v>2</v>
      </c>
      <c r="H536" s="83">
        <v>44267.769747094906</v>
      </c>
      <c r="I536" s="90" t="s">
        <v>74</v>
      </c>
      <c r="J536" s="90" t="s">
        <v>75</v>
      </c>
      <c r="K536" s="90" t="s">
        <v>76</v>
      </c>
      <c r="L536" s="90" t="s">
        <v>77</v>
      </c>
    </row>
    <row r="537" spans="1:12" x14ac:dyDescent="0.3">
      <c r="A537">
        <v>3496</v>
      </c>
      <c r="B537" s="83">
        <v>44015.875</v>
      </c>
      <c r="C537">
        <v>2.4700936357924674</v>
      </c>
      <c r="D537">
        <v>0</v>
      </c>
      <c r="E537" s="90" t="s">
        <v>73</v>
      </c>
      <c r="F537">
        <v>4</v>
      </c>
      <c r="G537">
        <v>2</v>
      </c>
      <c r="H537" s="83">
        <v>44267.769747094906</v>
      </c>
      <c r="I537" s="90" t="s">
        <v>74</v>
      </c>
      <c r="J537" s="90" t="s">
        <v>75</v>
      </c>
      <c r="K537" s="90" t="s">
        <v>76</v>
      </c>
      <c r="L537" s="90" t="s">
        <v>77</v>
      </c>
    </row>
    <row r="538" spans="1:12" x14ac:dyDescent="0.3">
      <c r="A538">
        <v>3497</v>
      </c>
      <c r="B538" s="83">
        <v>44015.854166666664</v>
      </c>
      <c r="C538">
        <v>2.5850438203375345</v>
      </c>
      <c r="D538">
        <v>4.0459910955423228E-4</v>
      </c>
      <c r="E538" s="90" t="s">
        <v>73</v>
      </c>
      <c r="F538">
        <v>4</v>
      </c>
      <c r="G538">
        <v>2</v>
      </c>
      <c r="H538" s="83">
        <v>44267.769747094906</v>
      </c>
      <c r="I538" s="90" t="s">
        <v>74</v>
      </c>
      <c r="J538" s="90" t="s">
        <v>75</v>
      </c>
      <c r="K538" s="90" t="s">
        <v>76</v>
      </c>
      <c r="L538" s="90" t="s">
        <v>77</v>
      </c>
    </row>
    <row r="539" spans="1:12" x14ac:dyDescent="0.3">
      <c r="A539">
        <v>3498</v>
      </c>
      <c r="B539" s="83">
        <v>44015.833333333336</v>
      </c>
      <c r="C539">
        <v>2.6682553159123246</v>
      </c>
      <c r="D539">
        <v>0</v>
      </c>
      <c r="E539" s="90" t="s">
        <v>73</v>
      </c>
      <c r="F539">
        <v>4</v>
      </c>
      <c r="G539">
        <v>2</v>
      </c>
      <c r="H539" s="83">
        <v>44267.769747094906</v>
      </c>
      <c r="I539" s="90" t="s">
        <v>74</v>
      </c>
      <c r="J539" s="90" t="s">
        <v>75</v>
      </c>
      <c r="K539" s="90" t="s">
        <v>76</v>
      </c>
      <c r="L539" s="90" t="s">
        <v>77</v>
      </c>
    </row>
    <row r="540" spans="1:12" x14ac:dyDescent="0.3">
      <c r="A540">
        <v>3499</v>
      </c>
      <c r="B540" s="83">
        <v>44015.8125</v>
      </c>
      <c r="C540">
        <v>2.8212005370027451</v>
      </c>
      <c r="D540">
        <v>6.0523804919039886E-2</v>
      </c>
      <c r="E540" s="90" t="s">
        <v>73</v>
      </c>
      <c r="F540">
        <v>4</v>
      </c>
      <c r="G540">
        <v>2</v>
      </c>
      <c r="H540" s="83">
        <v>44267.769747094906</v>
      </c>
      <c r="I540" s="90" t="s">
        <v>74</v>
      </c>
      <c r="J540" s="90" t="s">
        <v>75</v>
      </c>
      <c r="K540" s="90" t="s">
        <v>76</v>
      </c>
      <c r="L540" s="90" t="s">
        <v>77</v>
      </c>
    </row>
    <row r="541" spans="1:12" x14ac:dyDescent="0.3">
      <c r="A541">
        <v>3500</v>
      </c>
      <c r="B541" s="83">
        <v>44015.791666666664</v>
      </c>
      <c r="C541">
        <v>2.8995625515528265</v>
      </c>
      <c r="D541">
        <v>7.0958258328699397E-2</v>
      </c>
      <c r="E541" s="90" t="s">
        <v>73</v>
      </c>
      <c r="F541">
        <v>4</v>
      </c>
      <c r="G541">
        <v>2</v>
      </c>
      <c r="H541" s="83">
        <v>44267.769747094906</v>
      </c>
      <c r="I541" s="90" t="s">
        <v>74</v>
      </c>
      <c r="J541" s="90" t="s">
        <v>75</v>
      </c>
      <c r="K541" s="90" t="s">
        <v>76</v>
      </c>
      <c r="L541" s="90" t="s">
        <v>77</v>
      </c>
    </row>
    <row r="542" spans="1:12" x14ac:dyDescent="0.3">
      <c r="A542">
        <v>3501</v>
      </c>
      <c r="B542" s="83">
        <v>44015.770833333336</v>
      </c>
      <c r="C542">
        <v>2.9653621079972354</v>
      </c>
      <c r="D542">
        <v>7.6115706705448594E-2</v>
      </c>
      <c r="E542" s="90" t="s">
        <v>73</v>
      </c>
      <c r="F542">
        <v>4</v>
      </c>
      <c r="G542">
        <v>2</v>
      </c>
      <c r="H542" s="83">
        <v>44267.769747094906</v>
      </c>
      <c r="I542" s="90" t="s">
        <v>74</v>
      </c>
      <c r="J542" s="90" t="s">
        <v>75</v>
      </c>
      <c r="K542" s="90" t="s">
        <v>76</v>
      </c>
      <c r="L542" s="90" t="s">
        <v>77</v>
      </c>
    </row>
    <row r="543" spans="1:12" x14ac:dyDescent="0.3">
      <c r="A543">
        <v>3502</v>
      </c>
      <c r="B543" s="83">
        <v>44015.75</v>
      </c>
      <c r="C543">
        <v>3.0058496725323125</v>
      </c>
      <c r="D543">
        <v>0.29093473188540081</v>
      </c>
      <c r="E543" s="90" t="s">
        <v>73</v>
      </c>
      <c r="F543">
        <v>4</v>
      </c>
      <c r="G543">
        <v>2</v>
      </c>
      <c r="H543" s="83">
        <v>44267.769747094906</v>
      </c>
      <c r="I543" s="90" t="s">
        <v>74</v>
      </c>
      <c r="J543" s="90" t="s">
        <v>75</v>
      </c>
      <c r="K543" s="90" t="s">
        <v>76</v>
      </c>
      <c r="L543" s="90" t="s">
        <v>77</v>
      </c>
    </row>
    <row r="544" spans="1:12" x14ac:dyDescent="0.3">
      <c r="A544">
        <v>3503</v>
      </c>
      <c r="B544" s="83">
        <v>44015.729166666664</v>
      </c>
      <c r="C544">
        <v>3.1117064618206771</v>
      </c>
      <c r="D544">
        <v>0.18623338180185584</v>
      </c>
      <c r="E544" s="90" t="s">
        <v>73</v>
      </c>
      <c r="F544">
        <v>4</v>
      </c>
      <c r="G544">
        <v>2</v>
      </c>
      <c r="H544" s="83">
        <v>44267.769747094906</v>
      </c>
      <c r="I544" s="90" t="s">
        <v>74</v>
      </c>
      <c r="J544" s="90" t="s">
        <v>75</v>
      </c>
      <c r="K544" s="90" t="s">
        <v>76</v>
      </c>
      <c r="L544" s="90" t="s">
        <v>77</v>
      </c>
    </row>
    <row r="545" spans="1:12" x14ac:dyDescent="0.3">
      <c r="A545">
        <v>3504</v>
      </c>
      <c r="B545" s="83">
        <v>44015.6875</v>
      </c>
      <c r="C545">
        <v>3.120564620502901</v>
      </c>
      <c r="D545">
        <v>0.69318482110907487</v>
      </c>
      <c r="E545" s="90" t="s">
        <v>73</v>
      </c>
      <c r="F545">
        <v>4</v>
      </c>
      <c r="G545">
        <v>2</v>
      </c>
      <c r="H545" s="83">
        <v>44267.769747094906</v>
      </c>
      <c r="I545" s="90" t="s">
        <v>74</v>
      </c>
      <c r="J545" s="90" t="s">
        <v>75</v>
      </c>
      <c r="K545" s="90" t="s">
        <v>76</v>
      </c>
      <c r="L545" s="90" t="s">
        <v>77</v>
      </c>
    </row>
    <row r="546" spans="1:12" x14ac:dyDescent="0.3">
      <c r="A546">
        <v>3505</v>
      </c>
      <c r="B546" s="83">
        <v>44016.083333333336</v>
      </c>
      <c r="C546">
        <v>1.4070200506745976</v>
      </c>
      <c r="D546">
        <v>0</v>
      </c>
      <c r="E546" s="90" t="s">
        <v>73</v>
      </c>
      <c r="F546">
        <v>4</v>
      </c>
      <c r="G546">
        <v>2</v>
      </c>
      <c r="H546" s="83">
        <v>44267.769747094906</v>
      </c>
      <c r="I546" s="90" t="s">
        <v>74</v>
      </c>
      <c r="J546" s="90" t="s">
        <v>75</v>
      </c>
      <c r="K546" s="90" t="s">
        <v>76</v>
      </c>
      <c r="L546" s="90" t="s">
        <v>77</v>
      </c>
    </row>
    <row r="547" spans="1:12" x14ac:dyDescent="0.3">
      <c r="A547">
        <v>3506</v>
      </c>
      <c r="B547" s="83">
        <v>44015.25</v>
      </c>
      <c r="C547">
        <v>2.5029930106631229</v>
      </c>
      <c r="D547">
        <v>0.52238627053907272</v>
      </c>
      <c r="E547" s="90" t="s">
        <v>73</v>
      </c>
      <c r="F547">
        <v>4</v>
      </c>
      <c r="G547">
        <v>2</v>
      </c>
      <c r="H547" s="83">
        <v>44267.769747094906</v>
      </c>
      <c r="I547" s="90" t="s">
        <v>74</v>
      </c>
      <c r="J547" s="90" t="s">
        <v>75</v>
      </c>
      <c r="K547" s="90" t="s">
        <v>76</v>
      </c>
      <c r="L547" s="90" t="s">
        <v>77</v>
      </c>
    </row>
    <row r="548" spans="1:12" x14ac:dyDescent="0.3">
      <c r="A548">
        <v>3507</v>
      </c>
      <c r="B548" s="83">
        <v>44015.208333333336</v>
      </c>
      <c r="C548">
        <v>1.8503135228126477</v>
      </c>
      <c r="D548">
        <v>0.10293491721862508</v>
      </c>
      <c r="E548" s="90" t="s">
        <v>73</v>
      </c>
      <c r="F548">
        <v>4</v>
      </c>
      <c r="G548">
        <v>2</v>
      </c>
      <c r="H548" s="83">
        <v>44267.769747094906</v>
      </c>
      <c r="I548" s="90" t="s">
        <v>74</v>
      </c>
      <c r="J548" s="90" t="s">
        <v>75</v>
      </c>
      <c r="K548" s="90" t="s">
        <v>76</v>
      </c>
      <c r="L548" s="90" t="s">
        <v>77</v>
      </c>
    </row>
    <row r="549" spans="1:12" x14ac:dyDescent="0.3">
      <c r="A549">
        <v>3508</v>
      </c>
      <c r="B549" s="83">
        <v>44017.625</v>
      </c>
      <c r="C549">
        <v>2.4856038050428757</v>
      </c>
      <c r="D549">
        <v>1.9653843447333046</v>
      </c>
      <c r="E549" s="90" t="s">
        <v>73</v>
      </c>
      <c r="F549">
        <v>4</v>
      </c>
      <c r="G549">
        <v>2</v>
      </c>
      <c r="H549" s="83">
        <v>44267.769747094906</v>
      </c>
      <c r="I549" s="90" t="s">
        <v>74</v>
      </c>
      <c r="J549" s="90" t="s">
        <v>75</v>
      </c>
      <c r="K549" s="90" t="s">
        <v>76</v>
      </c>
      <c r="L549" s="90" t="s">
        <v>77</v>
      </c>
    </row>
    <row r="550" spans="1:12" x14ac:dyDescent="0.3">
      <c r="A550">
        <v>3509</v>
      </c>
      <c r="B550" s="83">
        <v>44017.604166666664</v>
      </c>
      <c r="C550">
        <v>2.323227445036832</v>
      </c>
      <c r="D550">
        <v>2.212193666450446</v>
      </c>
      <c r="E550" s="90" t="s">
        <v>73</v>
      </c>
      <c r="F550">
        <v>4</v>
      </c>
      <c r="G550">
        <v>2</v>
      </c>
      <c r="H550" s="83">
        <v>44267.769747094906</v>
      </c>
      <c r="I550" s="90" t="s">
        <v>74</v>
      </c>
      <c r="J550" s="90" t="s">
        <v>75</v>
      </c>
      <c r="K550" s="90" t="s">
        <v>76</v>
      </c>
      <c r="L550" s="90" t="s">
        <v>77</v>
      </c>
    </row>
    <row r="551" spans="1:12" x14ac:dyDescent="0.3">
      <c r="A551">
        <v>3510</v>
      </c>
      <c r="B551" s="83">
        <v>44017.583333333336</v>
      </c>
      <c r="C551">
        <v>2.2588968696037943</v>
      </c>
      <c r="D551">
        <v>2.2675038509796268</v>
      </c>
      <c r="E551" s="90" t="s">
        <v>73</v>
      </c>
      <c r="F551">
        <v>4</v>
      </c>
      <c r="G551">
        <v>2</v>
      </c>
      <c r="H551" s="83">
        <v>44267.769747094906</v>
      </c>
      <c r="I551" s="90" t="s">
        <v>74</v>
      </c>
      <c r="J551" s="90" t="s">
        <v>75</v>
      </c>
      <c r="K551" s="90" t="s">
        <v>76</v>
      </c>
      <c r="L551" s="90" t="s">
        <v>77</v>
      </c>
    </row>
    <row r="552" spans="1:12" x14ac:dyDescent="0.3">
      <c r="A552">
        <v>3511</v>
      </c>
      <c r="B552" s="83">
        <v>44017.5625</v>
      </c>
      <c r="C552">
        <v>2.095496412522845</v>
      </c>
      <c r="D552">
        <v>1.7229399306299957</v>
      </c>
      <c r="E552" s="90" t="s">
        <v>73</v>
      </c>
      <c r="F552">
        <v>4</v>
      </c>
      <c r="G552">
        <v>2</v>
      </c>
      <c r="H552" s="83">
        <v>44267.769747094906</v>
      </c>
      <c r="I552" s="90" t="s">
        <v>74</v>
      </c>
      <c r="J552" s="90" t="s">
        <v>75</v>
      </c>
      <c r="K552" s="90" t="s">
        <v>76</v>
      </c>
      <c r="L552" s="90" t="s">
        <v>77</v>
      </c>
    </row>
    <row r="553" spans="1:12" x14ac:dyDescent="0.3">
      <c r="A553">
        <v>3512</v>
      </c>
      <c r="B553" s="83">
        <v>44017.541666666664</v>
      </c>
      <c r="C553">
        <v>2.1168539486326194</v>
      </c>
      <c r="D553">
        <v>1.7228483628390172</v>
      </c>
      <c r="E553" s="90" t="s">
        <v>73</v>
      </c>
      <c r="F553">
        <v>4</v>
      </c>
      <c r="G553">
        <v>2</v>
      </c>
      <c r="H553" s="83">
        <v>44267.769747094906</v>
      </c>
      <c r="I553" s="90" t="s">
        <v>74</v>
      </c>
      <c r="J553" s="90" t="s">
        <v>75</v>
      </c>
      <c r="K553" s="90" t="s">
        <v>76</v>
      </c>
      <c r="L553" s="90" t="s">
        <v>77</v>
      </c>
    </row>
    <row r="554" spans="1:12" x14ac:dyDescent="0.3">
      <c r="A554">
        <v>3513</v>
      </c>
      <c r="B554" s="83">
        <v>44017.520833333336</v>
      </c>
      <c r="C554">
        <v>2.2962435105753518</v>
      </c>
      <c r="D554">
        <v>2.0079222004147121</v>
      </c>
      <c r="E554" s="90" t="s">
        <v>73</v>
      </c>
      <c r="F554">
        <v>4</v>
      </c>
      <c r="G554">
        <v>2</v>
      </c>
      <c r="H554" s="83">
        <v>44267.769747094906</v>
      </c>
      <c r="I554" s="90" t="s">
        <v>74</v>
      </c>
      <c r="J554" s="90" t="s">
        <v>75</v>
      </c>
      <c r="K554" s="90" t="s">
        <v>76</v>
      </c>
      <c r="L554" s="90" t="s">
        <v>77</v>
      </c>
    </row>
    <row r="555" spans="1:12" x14ac:dyDescent="0.3">
      <c r="A555">
        <v>3514</v>
      </c>
      <c r="B555" s="83">
        <v>44017.5</v>
      </c>
      <c r="C555">
        <v>2.3380521598025923</v>
      </c>
      <c r="D555">
        <v>2.0078306326237332</v>
      </c>
      <c r="E555" s="90" t="s">
        <v>73</v>
      </c>
      <c r="F555">
        <v>4</v>
      </c>
      <c r="G555">
        <v>2</v>
      </c>
      <c r="H555" s="83">
        <v>44267.769747094906</v>
      </c>
      <c r="I555" s="90" t="s">
        <v>74</v>
      </c>
      <c r="J555" s="90" t="s">
        <v>75</v>
      </c>
      <c r="K555" s="90" t="s">
        <v>76</v>
      </c>
      <c r="L555" s="90" t="s">
        <v>77</v>
      </c>
    </row>
    <row r="556" spans="1:12" x14ac:dyDescent="0.3">
      <c r="A556">
        <v>3515</v>
      </c>
      <c r="B556" s="83">
        <v>44017.479166666664</v>
      </c>
      <c r="C556">
        <v>2.6196322710050386</v>
      </c>
      <c r="D556">
        <v>1.7763840867439173</v>
      </c>
      <c r="E556" s="90" t="s">
        <v>73</v>
      </c>
      <c r="F556">
        <v>4</v>
      </c>
      <c r="G556">
        <v>2</v>
      </c>
      <c r="H556" s="83">
        <v>44267.769747094906</v>
      </c>
      <c r="I556" s="90" t="s">
        <v>74</v>
      </c>
      <c r="J556" s="90" t="s">
        <v>75</v>
      </c>
      <c r="K556" s="90" t="s">
        <v>76</v>
      </c>
      <c r="L556" s="90" t="s">
        <v>77</v>
      </c>
    </row>
    <row r="557" spans="1:12" x14ac:dyDescent="0.3">
      <c r="A557">
        <v>3516</v>
      </c>
      <c r="B557" s="83">
        <v>44017.458333333336</v>
      </c>
      <c r="C557">
        <v>2.6783091577474738</v>
      </c>
      <c r="D557">
        <v>1.7761358203875937</v>
      </c>
      <c r="E557" s="90" t="s">
        <v>73</v>
      </c>
      <c r="F557">
        <v>4</v>
      </c>
      <c r="G557">
        <v>2</v>
      </c>
      <c r="H557" s="83">
        <v>44267.769747094906</v>
      </c>
      <c r="I557" s="90" t="s">
        <v>74</v>
      </c>
      <c r="J557" s="90" t="s">
        <v>75</v>
      </c>
      <c r="K557" s="90" t="s">
        <v>76</v>
      </c>
      <c r="L557" s="90" t="s">
        <v>77</v>
      </c>
    </row>
    <row r="558" spans="1:12" x14ac:dyDescent="0.3">
      <c r="A558">
        <v>3517</v>
      </c>
      <c r="B558" s="83">
        <v>44017.4375</v>
      </c>
      <c r="C558">
        <v>2.7580049500242878</v>
      </c>
      <c r="D558">
        <v>1.1845724037223357</v>
      </c>
      <c r="E558" s="90" t="s">
        <v>73</v>
      </c>
      <c r="F558">
        <v>4</v>
      </c>
      <c r="G558">
        <v>2</v>
      </c>
      <c r="H558" s="83">
        <v>44267.769747094906</v>
      </c>
      <c r="I558" s="90" t="s">
        <v>74</v>
      </c>
      <c r="J558" s="90" t="s">
        <v>75</v>
      </c>
      <c r="K558" s="90" t="s">
        <v>76</v>
      </c>
      <c r="L558" s="90" t="s">
        <v>77</v>
      </c>
    </row>
    <row r="559" spans="1:12" x14ac:dyDescent="0.3">
      <c r="A559">
        <v>3518</v>
      </c>
      <c r="B559" s="83">
        <v>44017.416666666664</v>
      </c>
      <c r="C559">
        <v>2.7806487002917364</v>
      </c>
      <c r="D559">
        <v>1.1841567520736218</v>
      </c>
      <c r="E559" s="90" t="s">
        <v>73</v>
      </c>
      <c r="F559">
        <v>4</v>
      </c>
      <c r="G559">
        <v>2</v>
      </c>
      <c r="H559" s="83">
        <v>44267.769747094906</v>
      </c>
      <c r="I559" s="90" t="s">
        <v>74</v>
      </c>
      <c r="J559" s="90" t="s">
        <v>75</v>
      </c>
      <c r="K559" s="90" t="s">
        <v>76</v>
      </c>
      <c r="L559" s="90" t="s">
        <v>77</v>
      </c>
    </row>
    <row r="560" spans="1:12" x14ac:dyDescent="0.3">
      <c r="A560">
        <v>3519</v>
      </c>
      <c r="B560" s="83">
        <v>44017.395833333336</v>
      </c>
      <c r="C560">
        <v>2.6389064102033619</v>
      </c>
      <c r="D560">
        <v>1.110427379296294</v>
      </c>
      <c r="E560" s="90" t="s">
        <v>73</v>
      </c>
      <c r="F560">
        <v>4</v>
      </c>
      <c r="G560">
        <v>2</v>
      </c>
      <c r="H560" s="83">
        <v>44267.769747094906</v>
      </c>
      <c r="I560" s="90" t="s">
        <v>74</v>
      </c>
      <c r="J560" s="90" t="s">
        <v>75</v>
      </c>
      <c r="K560" s="90" t="s">
        <v>76</v>
      </c>
      <c r="L560" s="90" t="s">
        <v>77</v>
      </c>
    </row>
    <row r="561" spans="1:12" x14ac:dyDescent="0.3">
      <c r="A561">
        <v>3520</v>
      </c>
      <c r="B561" s="83">
        <v>44017.375</v>
      </c>
      <c r="C561">
        <v>2.7165092442449033</v>
      </c>
      <c r="D561">
        <v>1.09324478026921</v>
      </c>
      <c r="E561" s="90" t="s">
        <v>73</v>
      </c>
      <c r="F561">
        <v>4</v>
      </c>
      <c r="G561">
        <v>2</v>
      </c>
      <c r="H561" s="83">
        <v>44267.769747094906</v>
      </c>
      <c r="I561" s="90" t="s">
        <v>74</v>
      </c>
      <c r="J561" s="90" t="s">
        <v>75</v>
      </c>
      <c r="K561" s="90" t="s">
        <v>76</v>
      </c>
      <c r="L561" s="90" t="s">
        <v>77</v>
      </c>
    </row>
    <row r="562" spans="1:12" x14ac:dyDescent="0.3">
      <c r="A562">
        <v>3521</v>
      </c>
      <c r="B562" s="83">
        <v>44017.354166666664</v>
      </c>
      <c r="C562">
        <v>2.6171079948170184</v>
      </c>
      <c r="D562">
        <v>1.4545943576975904</v>
      </c>
      <c r="E562" s="90" t="s">
        <v>73</v>
      </c>
      <c r="F562">
        <v>4</v>
      </c>
      <c r="G562">
        <v>2</v>
      </c>
      <c r="H562" s="83">
        <v>44267.769747094906</v>
      </c>
      <c r="I562" s="90" t="s">
        <v>74</v>
      </c>
      <c r="J562" s="90" t="s">
        <v>75</v>
      </c>
      <c r="K562" s="90" t="s">
        <v>76</v>
      </c>
      <c r="L562" s="90" t="s">
        <v>77</v>
      </c>
    </row>
    <row r="563" spans="1:12" x14ac:dyDescent="0.3">
      <c r="A563">
        <v>3522</v>
      </c>
      <c r="B563" s="83">
        <v>44017.333333333336</v>
      </c>
      <c r="C563">
        <v>2.6037152605752918</v>
      </c>
      <c r="D563">
        <v>1.366248614740265</v>
      </c>
      <c r="E563" s="90" t="s">
        <v>73</v>
      </c>
      <c r="F563">
        <v>4</v>
      </c>
      <c r="G563">
        <v>2</v>
      </c>
      <c r="H563" s="83">
        <v>44267.769747094906</v>
      </c>
      <c r="I563" s="90" t="s">
        <v>74</v>
      </c>
      <c r="J563" s="90" t="s">
        <v>75</v>
      </c>
      <c r="K563" s="90" t="s">
        <v>76</v>
      </c>
      <c r="L563" s="90" t="s">
        <v>77</v>
      </c>
    </row>
    <row r="564" spans="1:12" x14ac:dyDescent="0.3">
      <c r="A564">
        <v>3523</v>
      </c>
      <c r="B564" s="83">
        <v>44017.3125</v>
      </c>
      <c r="C564">
        <v>2.361822272880072</v>
      </c>
      <c r="D564">
        <v>0.91890990296006636</v>
      </c>
      <c r="E564" s="90" t="s">
        <v>73</v>
      </c>
      <c r="F564">
        <v>4</v>
      </c>
      <c r="G564">
        <v>2</v>
      </c>
      <c r="H564" s="83">
        <v>44267.769747094906</v>
      </c>
      <c r="I564" s="90" t="s">
        <v>74</v>
      </c>
      <c r="J564" s="90" t="s">
        <v>75</v>
      </c>
      <c r="K564" s="90" t="s">
        <v>76</v>
      </c>
      <c r="L564" s="90" t="s">
        <v>77</v>
      </c>
    </row>
    <row r="565" spans="1:12" x14ac:dyDescent="0.3">
      <c r="A565">
        <v>3524</v>
      </c>
      <c r="B565" s="83">
        <v>44017.291666666664</v>
      </c>
      <c r="C565">
        <v>2.2240282446421298</v>
      </c>
      <c r="D565">
        <v>0.95824600207087707</v>
      </c>
      <c r="E565" s="90" t="s">
        <v>73</v>
      </c>
      <c r="F565">
        <v>4</v>
      </c>
      <c r="G565">
        <v>2</v>
      </c>
      <c r="H565" s="83">
        <v>44267.769747094906</v>
      </c>
      <c r="I565" s="90" t="s">
        <v>74</v>
      </c>
      <c r="J565" s="90" t="s">
        <v>75</v>
      </c>
      <c r="K565" s="90" t="s">
        <v>76</v>
      </c>
      <c r="L565" s="90" t="s">
        <v>77</v>
      </c>
    </row>
    <row r="566" spans="1:12" x14ac:dyDescent="0.3">
      <c r="A566">
        <v>3525</v>
      </c>
      <c r="B566" s="83">
        <v>44017.645833333336</v>
      </c>
      <c r="C566">
        <v>2.6484543789360928</v>
      </c>
      <c r="D566">
        <v>1.9206855992035308</v>
      </c>
      <c r="E566" s="90" t="s">
        <v>73</v>
      </c>
      <c r="F566">
        <v>4</v>
      </c>
      <c r="G566">
        <v>2</v>
      </c>
      <c r="H566" s="83">
        <v>44267.769747094906</v>
      </c>
      <c r="I566" s="90" t="s">
        <v>74</v>
      </c>
      <c r="J566" s="90" t="s">
        <v>75</v>
      </c>
      <c r="K566" s="90" t="s">
        <v>76</v>
      </c>
      <c r="L566" s="90" t="s">
        <v>77</v>
      </c>
    </row>
    <row r="567" spans="1:12" x14ac:dyDescent="0.3">
      <c r="A567">
        <v>3526</v>
      </c>
      <c r="B567" s="83">
        <v>44015.229166666664</v>
      </c>
      <c r="C567">
        <v>2.1134609715873904</v>
      </c>
      <c r="D567">
        <v>0.17865846779445244</v>
      </c>
      <c r="E567" s="90" t="s">
        <v>73</v>
      </c>
      <c r="F567">
        <v>4</v>
      </c>
      <c r="G567">
        <v>2</v>
      </c>
      <c r="H567" s="83">
        <v>44267.769747094906</v>
      </c>
      <c r="I567" s="90" t="s">
        <v>74</v>
      </c>
      <c r="J567" s="90" t="s">
        <v>75</v>
      </c>
      <c r="K567" s="90" t="s">
        <v>76</v>
      </c>
      <c r="L567" s="90" t="s">
        <v>77</v>
      </c>
    </row>
    <row r="568" spans="1:12" x14ac:dyDescent="0.3">
      <c r="A568">
        <v>3527</v>
      </c>
      <c r="B568" s="83">
        <v>44017.666666666664</v>
      </c>
      <c r="C568">
        <v>2.9648540049904146</v>
      </c>
      <c r="D568">
        <v>1.2691258733778144</v>
      </c>
      <c r="E568" s="90" t="s">
        <v>73</v>
      </c>
      <c r="F568">
        <v>4</v>
      </c>
      <c r="G568">
        <v>2</v>
      </c>
      <c r="H568" s="83">
        <v>44267.769747094906</v>
      </c>
      <c r="I568" s="90" t="s">
        <v>74</v>
      </c>
      <c r="J568" s="90" t="s">
        <v>75</v>
      </c>
      <c r="K568" s="90" t="s">
        <v>76</v>
      </c>
      <c r="L568" s="90" t="s">
        <v>77</v>
      </c>
    </row>
    <row r="569" spans="1:12" x14ac:dyDescent="0.3">
      <c r="A569">
        <v>3528</v>
      </c>
      <c r="B569" s="83">
        <v>44017.708333333336</v>
      </c>
      <c r="C569">
        <v>3.0893713729185284</v>
      </c>
      <c r="D569">
        <v>0.88606643587609457</v>
      </c>
      <c r="E569" s="90" t="s">
        <v>73</v>
      </c>
      <c r="F569">
        <v>4</v>
      </c>
      <c r="G569">
        <v>2</v>
      </c>
      <c r="H569" s="83">
        <v>44267.769747094906</v>
      </c>
      <c r="I569" s="90" t="s">
        <v>74</v>
      </c>
      <c r="J569" s="90" t="s">
        <v>75</v>
      </c>
      <c r="K569" s="90" t="s">
        <v>76</v>
      </c>
      <c r="L569" s="90" t="s">
        <v>77</v>
      </c>
    </row>
    <row r="570" spans="1:12" x14ac:dyDescent="0.3">
      <c r="A570">
        <v>3529</v>
      </c>
      <c r="B570" s="83">
        <v>44015.1875</v>
      </c>
      <c r="C570">
        <v>1.5279742682619935</v>
      </c>
      <c r="D570">
        <v>5.4993635825174775E-2</v>
      </c>
      <c r="E570" s="90" t="s">
        <v>73</v>
      </c>
      <c r="F570">
        <v>4</v>
      </c>
      <c r="G570">
        <v>2</v>
      </c>
      <c r="H570" s="83">
        <v>44267.769747094906</v>
      </c>
      <c r="I570" s="90" t="s">
        <v>74</v>
      </c>
      <c r="J570" s="90" t="s">
        <v>75</v>
      </c>
      <c r="K570" s="90" t="s">
        <v>76</v>
      </c>
      <c r="L570" s="90" t="s">
        <v>77</v>
      </c>
    </row>
    <row r="571" spans="1:12" x14ac:dyDescent="0.3">
      <c r="A571">
        <v>3530</v>
      </c>
      <c r="B571" s="83">
        <v>44015.166666666664</v>
      </c>
      <c r="C571">
        <v>1.4185230017091719</v>
      </c>
      <c r="D571">
        <v>5.5929034534402899E-2</v>
      </c>
      <c r="E571" s="90" t="s">
        <v>73</v>
      </c>
      <c r="F571">
        <v>4</v>
      </c>
      <c r="G571">
        <v>2</v>
      </c>
      <c r="H571" s="83">
        <v>44267.769747094906</v>
      </c>
      <c r="I571" s="90" t="s">
        <v>74</v>
      </c>
      <c r="J571" s="90" t="s">
        <v>75</v>
      </c>
      <c r="K571" s="90" t="s">
        <v>76</v>
      </c>
      <c r="L571" s="90" t="s">
        <v>77</v>
      </c>
    </row>
    <row r="572" spans="1:12" x14ac:dyDescent="0.3">
      <c r="A572">
        <v>3531</v>
      </c>
      <c r="B572" s="83">
        <v>44015.145833333336</v>
      </c>
      <c r="C572">
        <v>1.3637989154417105</v>
      </c>
      <c r="D572">
        <v>0</v>
      </c>
      <c r="E572" s="90" t="s">
        <v>73</v>
      </c>
      <c r="F572">
        <v>4</v>
      </c>
      <c r="G572">
        <v>2</v>
      </c>
      <c r="H572" s="83">
        <v>44267.769747094906</v>
      </c>
      <c r="I572" s="90" t="s">
        <v>74</v>
      </c>
      <c r="J572" s="90" t="s">
        <v>75</v>
      </c>
      <c r="K572" s="90" t="s">
        <v>76</v>
      </c>
      <c r="L572" s="90" t="s">
        <v>77</v>
      </c>
    </row>
    <row r="573" spans="1:12" x14ac:dyDescent="0.3">
      <c r="A573">
        <v>3532</v>
      </c>
      <c r="B573" s="83">
        <v>44015.125</v>
      </c>
      <c r="C573">
        <v>1.3842328194792892</v>
      </c>
      <c r="D573">
        <v>0</v>
      </c>
      <c r="E573" s="90" t="s">
        <v>73</v>
      </c>
      <c r="F573">
        <v>4</v>
      </c>
      <c r="G573">
        <v>2</v>
      </c>
      <c r="H573" s="83">
        <v>44267.769747094906</v>
      </c>
      <c r="I573" s="90" t="s">
        <v>74</v>
      </c>
      <c r="J573" s="90" t="s">
        <v>75</v>
      </c>
      <c r="K573" s="90" t="s">
        <v>76</v>
      </c>
      <c r="L573" s="90" t="s">
        <v>77</v>
      </c>
    </row>
    <row r="574" spans="1:12" x14ac:dyDescent="0.3">
      <c r="A574">
        <v>3533</v>
      </c>
      <c r="B574" s="83">
        <v>44015.104166666664</v>
      </c>
      <c r="C574">
        <v>1.3864455487997784</v>
      </c>
      <c r="D574">
        <v>0</v>
      </c>
      <c r="E574" s="90" t="s">
        <v>73</v>
      </c>
      <c r="F574">
        <v>4</v>
      </c>
      <c r="G574">
        <v>2</v>
      </c>
      <c r="H574" s="83">
        <v>44267.769747094906</v>
      </c>
      <c r="I574" s="90" t="s">
        <v>74</v>
      </c>
      <c r="J574" s="90" t="s">
        <v>75</v>
      </c>
      <c r="K574" s="90" t="s">
        <v>76</v>
      </c>
      <c r="L574" s="90" t="s">
        <v>77</v>
      </c>
    </row>
    <row r="575" spans="1:12" x14ac:dyDescent="0.3">
      <c r="A575">
        <v>3534</v>
      </c>
      <c r="B575" s="83">
        <v>44015.083333333336</v>
      </c>
      <c r="C575">
        <v>1.4190132576049428</v>
      </c>
      <c r="D575">
        <v>0</v>
      </c>
      <c r="E575" s="90" t="s">
        <v>73</v>
      </c>
      <c r="F575">
        <v>4</v>
      </c>
      <c r="G575">
        <v>2</v>
      </c>
      <c r="H575" s="83">
        <v>44267.769747094906</v>
      </c>
      <c r="I575" s="90" t="s">
        <v>74</v>
      </c>
      <c r="J575" s="90" t="s">
        <v>75</v>
      </c>
      <c r="K575" s="90" t="s">
        <v>76</v>
      </c>
      <c r="L575" s="90" t="s">
        <v>77</v>
      </c>
    </row>
    <row r="576" spans="1:12" x14ac:dyDescent="0.3">
      <c r="A576">
        <v>3535</v>
      </c>
      <c r="B576" s="83">
        <v>44015.0625</v>
      </c>
      <c r="C576">
        <v>1.4229883938459142</v>
      </c>
      <c r="D576">
        <v>0</v>
      </c>
      <c r="E576" s="90" t="s">
        <v>73</v>
      </c>
      <c r="F576">
        <v>4</v>
      </c>
      <c r="G576">
        <v>2</v>
      </c>
      <c r="H576" s="83">
        <v>44267.769747094906</v>
      </c>
      <c r="I576" s="90" t="s">
        <v>74</v>
      </c>
      <c r="J576" s="90" t="s">
        <v>75</v>
      </c>
      <c r="K576" s="90" t="s">
        <v>76</v>
      </c>
      <c r="L576" s="90" t="s">
        <v>77</v>
      </c>
    </row>
    <row r="577" spans="1:12" x14ac:dyDescent="0.3">
      <c r="A577">
        <v>3536</v>
      </c>
      <c r="B577" s="83">
        <v>44015.041666666664</v>
      </c>
      <c r="C577">
        <v>1.4739293374551665</v>
      </c>
      <c r="D577">
        <v>0</v>
      </c>
      <c r="E577" s="90" t="s">
        <v>73</v>
      </c>
      <c r="F577">
        <v>4</v>
      </c>
      <c r="G577">
        <v>2</v>
      </c>
      <c r="H577" s="83">
        <v>44267.769747094906</v>
      </c>
      <c r="I577" s="90" t="s">
        <v>74</v>
      </c>
      <c r="J577" s="90" t="s">
        <v>75</v>
      </c>
      <c r="K577" s="90" t="s">
        <v>76</v>
      </c>
      <c r="L577" s="90" t="s">
        <v>77</v>
      </c>
    </row>
    <row r="578" spans="1:12" x14ac:dyDescent="0.3">
      <c r="A578">
        <v>3537</v>
      </c>
      <c r="B578" s="83">
        <v>44015.020833333336</v>
      </c>
      <c r="C578">
        <v>1.5466198739550034</v>
      </c>
      <c r="D578">
        <v>0</v>
      </c>
      <c r="E578" s="90" t="s">
        <v>73</v>
      </c>
      <c r="F578">
        <v>4</v>
      </c>
      <c r="G578">
        <v>2</v>
      </c>
      <c r="H578" s="83">
        <v>44267.769747094906</v>
      </c>
      <c r="I578" s="90" t="s">
        <v>74</v>
      </c>
      <c r="J578" s="90" t="s">
        <v>75</v>
      </c>
      <c r="K578" s="90" t="s">
        <v>76</v>
      </c>
      <c r="L578" s="90" t="s">
        <v>77</v>
      </c>
    </row>
    <row r="579" spans="1:12" x14ac:dyDescent="0.3">
      <c r="A579">
        <v>3538</v>
      </c>
      <c r="B579" s="83">
        <v>44015</v>
      </c>
      <c r="C579">
        <v>1.610207289095019</v>
      </c>
      <c r="D579">
        <v>0</v>
      </c>
      <c r="E579" s="90" t="s">
        <v>73</v>
      </c>
      <c r="F579">
        <v>4</v>
      </c>
      <c r="G579">
        <v>2</v>
      </c>
      <c r="H579" s="83">
        <v>44267.769747094906</v>
      </c>
      <c r="I579" s="90" t="s">
        <v>74</v>
      </c>
      <c r="J579" s="90" t="s">
        <v>75</v>
      </c>
      <c r="K579" s="90" t="s">
        <v>76</v>
      </c>
      <c r="L579" s="90" t="s">
        <v>77</v>
      </c>
    </row>
    <row r="580" spans="1:12" x14ac:dyDescent="0.3">
      <c r="A580">
        <v>3539</v>
      </c>
      <c r="B580" s="83">
        <v>44017.854166666664</v>
      </c>
      <c r="C580">
        <v>2.548980500165428</v>
      </c>
      <c r="D580">
        <v>0</v>
      </c>
      <c r="E580" s="90" t="s">
        <v>73</v>
      </c>
      <c r="F580">
        <v>4</v>
      </c>
      <c r="G580">
        <v>2</v>
      </c>
      <c r="H580" s="83">
        <v>44267.769747094906</v>
      </c>
      <c r="I580" s="90" t="s">
        <v>74</v>
      </c>
      <c r="J580" s="90" t="s">
        <v>75</v>
      </c>
      <c r="K580" s="90" t="s">
        <v>76</v>
      </c>
      <c r="L580" s="90" t="s">
        <v>77</v>
      </c>
    </row>
    <row r="581" spans="1:12" x14ac:dyDescent="0.3">
      <c r="A581">
        <v>3540</v>
      </c>
      <c r="B581" s="83">
        <v>44017.833333333336</v>
      </c>
      <c r="C581">
        <v>2.6237261451100933</v>
      </c>
      <c r="D581">
        <v>0</v>
      </c>
      <c r="E581" s="90" t="s">
        <v>73</v>
      </c>
      <c r="F581">
        <v>4</v>
      </c>
      <c r="G581">
        <v>2</v>
      </c>
      <c r="H581" s="83">
        <v>44267.769747094906</v>
      </c>
      <c r="I581" s="90" t="s">
        <v>74</v>
      </c>
      <c r="J581" s="90" t="s">
        <v>75</v>
      </c>
      <c r="K581" s="90" t="s">
        <v>76</v>
      </c>
      <c r="L581" s="90" t="s">
        <v>77</v>
      </c>
    </row>
    <row r="582" spans="1:12" x14ac:dyDescent="0.3">
      <c r="A582">
        <v>3541</v>
      </c>
      <c r="B582" s="83">
        <v>44017.8125</v>
      </c>
      <c r="C582">
        <v>2.7623495450265474</v>
      </c>
      <c r="D582">
        <v>6.158566522341824E-2</v>
      </c>
      <c r="E582" s="90" t="s">
        <v>73</v>
      </c>
      <c r="F582">
        <v>4</v>
      </c>
      <c r="G582">
        <v>2</v>
      </c>
      <c r="H582" s="83">
        <v>44267.769747094906</v>
      </c>
      <c r="I582" s="90" t="s">
        <v>74</v>
      </c>
      <c r="J582" s="90" t="s">
        <v>75</v>
      </c>
      <c r="K582" s="90" t="s">
        <v>76</v>
      </c>
      <c r="L582" s="90" t="s">
        <v>77</v>
      </c>
    </row>
    <row r="583" spans="1:12" x14ac:dyDescent="0.3">
      <c r="A583">
        <v>3542</v>
      </c>
      <c r="B583" s="83">
        <v>44017.791666666664</v>
      </c>
      <c r="C583">
        <v>2.8362633105217592</v>
      </c>
      <c r="D583">
        <v>8.0230045734272282E-2</v>
      </c>
      <c r="E583" s="90" t="s">
        <v>73</v>
      </c>
      <c r="F583">
        <v>4</v>
      </c>
      <c r="G583">
        <v>2</v>
      </c>
      <c r="H583" s="83">
        <v>44267.769747094906</v>
      </c>
      <c r="I583" s="90" t="s">
        <v>74</v>
      </c>
      <c r="J583" s="90" t="s">
        <v>75</v>
      </c>
      <c r="K583" s="90" t="s">
        <v>76</v>
      </c>
      <c r="L583" s="90" t="s">
        <v>77</v>
      </c>
    </row>
    <row r="584" spans="1:12" x14ac:dyDescent="0.3">
      <c r="A584">
        <v>3543</v>
      </c>
      <c r="B584" s="83">
        <v>44017.770833333336</v>
      </c>
      <c r="C584">
        <v>2.9457917191263072</v>
      </c>
      <c r="D584">
        <v>0.31583514239517685</v>
      </c>
      <c r="E584" s="90" t="s">
        <v>73</v>
      </c>
      <c r="F584">
        <v>4</v>
      </c>
      <c r="G584">
        <v>2</v>
      </c>
      <c r="H584" s="83">
        <v>44267.769747094906</v>
      </c>
      <c r="I584" s="90" t="s">
        <v>74</v>
      </c>
      <c r="J584" s="90" t="s">
        <v>75</v>
      </c>
      <c r="K584" s="90" t="s">
        <v>76</v>
      </c>
      <c r="L584" s="90" t="s">
        <v>77</v>
      </c>
    </row>
    <row r="585" spans="1:12" x14ac:dyDescent="0.3">
      <c r="A585">
        <v>3544</v>
      </c>
      <c r="B585" s="83">
        <v>44017.75</v>
      </c>
      <c r="C585">
        <v>2.9775850648116715</v>
      </c>
      <c r="D585">
        <v>0.46605201683276221</v>
      </c>
      <c r="E585" s="90" t="s">
        <v>73</v>
      </c>
      <c r="F585">
        <v>4</v>
      </c>
      <c r="G585">
        <v>2</v>
      </c>
      <c r="H585" s="83">
        <v>44267.769747094906</v>
      </c>
      <c r="I585" s="90" t="s">
        <v>74</v>
      </c>
      <c r="J585" s="90" t="s">
        <v>75</v>
      </c>
      <c r="K585" s="90" t="s">
        <v>76</v>
      </c>
      <c r="L585" s="90" t="s">
        <v>77</v>
      </c>
    </row>
    <row r="586" spans="1:12" x14ac:dyDescent="0.3">
      <c r="A586">
        <v>3545</v>
      </c>
      <c r="B586" s="83">
        <v>44017.729166666664</v>
      </c>
      <c r="C586">
        <v>3.082899828303284</v>
      </c>
      <c r="D586">
        <v>0.63542141035418842</v>
      </c>
      <c r="E586" s="90" t="s">
        <v>73</v>
      </c>
      <c r="F586">
        <v>4</v>
      </c>
      <c r="G586">
        <v>2</v>
      </c>
      <c r="H586" s="83">
        <v>44267.769747094906</v>
      </c>
      <c r="I586" s="90" t="s">
        <v>74</v>
      </c>
      <c r="J586" s="90" t="s">
        <v>75</v>
      </c>
      <c r="K586" s="90" t="s">
        <v>76</v>
      </c>
      <c r="L586" s="90" t="s">
        <v>77</v>
      </c>
    </row>
    <row r="587" spans="1:12" x14ac:dyDescent="0.3">
      <c r="A587">
        <v>3546</v>
      </c>
      <c r="B587" s="83">
        <v>44017.6875</v>
      </c>
      <c r="C587">
        <v>3.0711819997621066</v>
      </c>
      <c r="D587">
        <v>1.1391135698596266</v>
      </c>
      <c r="E587" s="90" t="s">
        <v>73</v>
      </c>
      <c r="F587">
        <v>4</v>
      </c>
      <c r="G587">
        <v>2</v>
      </c>
      <c r="H587" s="83">
        <v>44267.769747094906</v>
      </c>
      <c r="I587" s="90" t="s">
        <v>74</v>
      </c>
      <c r="J587" s="90" t="s">
        <v>75</v>
      </c>
      <c r="K587" s="90" t="s">
        <v>76</v>
      </c>
      <c r="L587" s="90" t="s">
        <v>77</v>
      </c>
    </row>
    <row r="588" spans="1:12" x14ac:dyDescent="0.3">
      <c r="A588">
        <v>3547</v>
      </c>
      <c r="B588" s="83">
        <v>44016.104166666664</v>
      </c>
      <c r="C588">
        <v>1.374774260865901</v>
      </c>
      <c r="D588">
        <v>0</v>
      </c>
      <c r="E588" s="90" t="s">
        <v>73</v>
      </c>
      <c r="F588">
        <v>4</v>
      </c>
      <c r="G588">
        <v>2</v>
      </c>
      <c r="H588" s="83">
        <v>44267.769747094906</v>
      </c>
      <c r="I588" s="90" t="s">
        <v>74</v>
      </c>
      <c r="J588" s="90" t="s">
        <v>75</v>
      </c>
      <c r="K588" s="90" t="s">
        <v>76</v>
      </c>
      <c r="L588" s="90" t="s">
        <v>77</v>
      </c>
    </row>
    <row r="589" spans="1:12" x14ac:dyDescent="0.3">
      <c r="A589">
        <v>3548</v>
      </c>
      <c r="B589" s="83">
        <v>44016.125</v>
      </c>
      <c r="C589">
        <v>1.3762467917715768</v>
      </c>
      <c r="D589">
        <v>0</v>
      </c>
      <c r="E589" s="90" t="s">
        <v>73</v>
      </c>
      <c r="F589">
        <v>4</v>
      </c>
      <c r="G589">
        <v>2</v>
      </c>
      <c r="H589" s="83">
        <v>44267.769747094906</v>
      </c>
      <c r="I589" s="90" t="s">
        <v>74</v>
      </c>
      <c r="J589" s="90" t="s">
        <v>75</v>
      </c>
      <c r="K589" s="90" t="s">
        <v>76</v>
      </c>
      <c r="L589" s="90" t="s">
        <v>77</v>
      </c>
    </row>
    <row r="590" spans="1:12" x14ac:dyDescent="0.3">
      <c r="A590">
        <v>3549</v>
      </c>
      <c r="B590" s="83">
        <v>44016.145833333336</v>
      </c>
      <c r="C590">
        <v>1.3586204552458365</v>
      </c>
      <c r="D590">
        <v>0</v>
      </c>
      <c r="E590" s="90" t="s">
        <v>73</v>
      </c>
      <c r="F590">
        <v>4</v>
      </c>
      <c r="G590">
        <v>2</v>
      </c>
      <c r="H590" s="83">
        <v>44267.769747094906</v>
      </c>
      <c r="I590" s="90" t="s">
        <v>74</v>
      </c>
      <c r="J590" s="90" t="s">
        <v>75</v>
      </c>
      <c r="K590" s="90" t="s">
        <v>76</v>
      </c>
      <c r="L590" s="90" t="s">
        <v>77</v>
      </c>
    </row>
    <row r="591" spans="1:12" x14ac:dyDescent="0.3">
      <c r="A591">
        <v>3550</v>
      </c>
      <c r="B591" s="83">
        <v>44018</v>
      </c>
      <c r="C591">
        <v>1.6065154378929951</v>
      </c>
      <c r="D591">
        <v>0</v>
      </c>
      <c r="E591" s="90" t="s">
        <v>73</v>
      </c>
      <c r="F591">
        <v>4</v>
      </c>
      <c r="G591">
        <v>2</v>
      </c>
      <c r="H591" s="83">
        <v>44267.769747094906</v>
      </c>
      <c r="I591" s="90" t="s">
        <v>74</v>
      </c>
      <c r="J591" s="90" t="s">
        <v>75</v>
      </c>
      <c r="K591" s="90" t="s">
        <v>76</v>
      </c>
      <c r="L591" s="90" t="s">
        <v>77</v>
      </c>
    </row>
    <row r="592" spans="1:12" x14ac:dyDescent="0.3">
      <c r="A592">
        <v>3551</v>
      </c>
      <c r="B592" s="83">
        <v>44017.979166666664</v>
      </c>
      <c r="C592">
        <v>1.565219336619093</v>
      </c>
      <c r="D592">
        <v>0</v>
      </c>
      <c r="E592" s="90" t="s">
        <v>73</v>
      </c>
      <c r="F592">
        <v>4</v>
      </c>
      <c r="G592">
        <v>2</v>
      </c>
      <c r="H592" s="83">
        <v>44267.769747094906</v>
      </c>
      <c r="I592" s="90" t="s">
        <v>74</v>
      </c>
      <c r="J592" s="90" t="s">
        <v>75</v>
      </c>
      <c r="K592" s="90" t="s">
        <v>76</v>
      </c>
      <c r="L592" s="90" t="s">
        <v>77</v>
      </c>
    </row>
    <row r="593" spans="1:12" x14ac:dyDescent="0.3">
      <c r="A593">
        <v>3552</v>
      </c>
      <c r="B593" s="83">
        <v>44017.958333333336</v>
      </c>
      <c r="C593">
        <v>1.656649977048235</v>
      </c>
      <c r="D593">
        <v>0</v>
      </c>
      <c r="E593" s="90" t="s">
        <v>73</v>
      </c>
      <c r="F593">
        <v>4</v>
      </c>
      <c r="G593">
        <v>2</v>
      </c>
      <c r="H593" s="83">
        <v>44267.769747094906</v>
      </c>
      <c r="I593" s="90" t="s">
        <v>74</v>
      </c>
      <c r="J593" s="90" t="s">
        <v>75</v>
      </c>
      <c r="K593" s="90" t="s">
        <v>76</v>
      </c>
      <c r="L593" s="90" t="s">
        <v>77</v>
      </c>
    </row>
    <row r="594" spans="1:12" x14ac:dyDescent="0.3">
      <c r="A594">
        <v>3553</v>
      </c>
      <c r="B594" s="83">
        <v>44017.9375</v>
      </c>
      <c r="C594">
        <v>1.7341679008445743</v>
      </c>
      <c r="D594">
        <v>0</v>
      </c>
      <c r="E594" s="90" t="s">
        <v>73</v>
      </c>
      <c r="F594">
        <v>4</v>
      </c>
      <c r="G594">
        <v>2</v>
      </c>
      <c r="H594" s="83">
        <v>44267.769747094906</v>
      </c>
      <c r="I594" s="90" t="s">
        <v>74</v>
      </c>
      <c r="J594" s="90" t="s">
        <v>75</v>
      </c>
      <c r="K594" s="90" t="s">
        <v>76</v>
      </c>
      <c r="L594" s="90" t="s">
        <v>77</v>
      </c>
    </row>
    <row r="595" spans="1:12" x14ac:dyDescent="0.3">
      <c r="A595">
        <v>3554</v>
      </c>
      <c r="B595" s="83">
        <v>44017.916666666664</v>
      </c>
      <c r="C595">
        <v>1.9489111275674169</v>
      </c>
      <c r="D595">
        <v>0</v>
      </c>
      <c r="E595" s="90" t="s">
        <v>73</v>
      </c>
      <c r="F595">
        <v>4</v>
      </c>
      <c r="G595">
        <v>2</v>
      </c>
      <c r="H595" s="83">
        <v>44267.769747094906</v>
      </c>
      <c r="I595" s="90" t="s">
        <v>74</v>
      </c>
      <c r="J595" s="90" t="s">
        <v>75</v>
      </c>
      <c r="K595" s="90" t="s">
        <v>76</v>
      </c>
      <c r="L595" s="90" t="s">
        <v>77</v>
      </c>
    </row>
    <row r="596" spans="1:12" x14ac:dyDescent="0.3">
      <c r="A596">
        <v>3555</v>
      </c>
      <c r="B596" s="83">
        <v>44017.895833333336</v>
      </c>
      <c r="C596">
        <v>2.1704055201825794</v>
      </c>
      <c r="D596">
        <v>0</v>
      </c>
      <c r="E596" s="90" t="s">
        <v>73</v>
      </c>
      <c r="F596">
        <v>4</v>
      </c>
      <c r="G596">
        <v>2</v>
      </c>
      <c r="H596" s="83">
        <v>44267.769747094906</v>
      </c>
      <c r="I596" s="90" t="s">
        <v>74</v>
      </c>
      <c r="J596" s="90" t="s">
        <v>75</v>
      </c>
      <c r="K596" s="90" t="s">
        <v>76</v>
      </c>
      <c r="L596" s="90" t="s">
        <v>77</v>
      </c>
    </row>
    <row r="597" spans="1:12" x14ac:dyDescent="0.3">
      <c r="A597">
        <v>3556</v>
      </c>
      <c r="B597" s="83">
        <v>44017.875</v>
      </c>
      <c r="C597">
        <v>2.3851248842838539</v>
      </c>
      <c r="D597">
        <v>0</v>
      </c>
      <c r="E597" s="90" t="s">
        <v>73</v>
      </c>
      <c r="F597">
        <v>4</v>
      </c>
      <c r="G597">
        <v>2</v>
      </c>
      <c r="H597" s="83">
        <v>44267.769747094906</v>
      </c>
      <c r="I597" s="90" t="s">
        <v>74</v>
      </c>
      <c r="J597" s="90" t="s">
        <v>75</v>
      </c>
      <c r="K597" s="90" t="s">
        <v>76</v>
      </c>
      <c r="L597" s="90" t="s">
        <v>77</v>
      </c>
    </row>
    <row r="598" spans="1:12" x14ac:dyDescent="0.3">
      <c r="A598">
        <v>3557</v>
      </c>
      <c r="B598" s="83">
        <v>44017.25</v>
      </c>
      <c r="C598">
        <v>1.7274375195365432</v>
      </c>
      <c r="D598">
        <v>0.35173408736628764</v>
      </c>
      <c r="E598" s="90" t="s">
        <v>73</v>
      </c>
      <c r="F598">
        <v>4</v>
      </c>
      <c r="G598">
        <v>2</v>
      </c>
      <c r="H598" s="83">
        <v>44267.769747094906</v>
      </c>
      <c r="I598" s="90" t="s">
        <v>74</v>
      </c>
      <c r="J598" s="90" t="s">
        <v>75</v>
      </c>
      <c r="K598" s="90" t="s">
        <v>76</v>
      </c>
      <c r="L598" s="90" t="s">
        <v>77</v>
      </c>
    </row>
    <row r="599" spans="1:12" x14ac:dyDescent="0.3">
      <c r="A599">
        <v>3558</v>
      </c>
      <c r="B599" s="83">
        <v>44017.229166666664</v>
      </c>
      <c r="C599">
        <v>1.530682209010406</v>
      </c>
      <c r="D599">
        <v>0.1330007218131446</v>
      </c>
      <c r="E599" s="90" t="s">
        <v>73</v>
      </c>
      <c r="F599">
        <v>4</v>
      </c>
      <c r="G599">
        <v>2</v>
      </c>
      <c r="H599" s="83">
        <v>44267.769747094906</v>
      </c>
      <c r="I599" s="90" t="s">
        <v>74</v>
      </c>
      <c r="J599" s="90" t="s">
        <v>75</v>
      </c>
      <c r="K599" s="90" t="s">
        <v>76</v>
      </c>
      <c r="L599" s="90" t="s">
        <v>77</v>
      </c>
    </row>
    <row r="600" spans="1:12" x14ac:dyDescent="0.3">
      <c r="A600">
        <v>3559</v>
      </c>
      <c r="B600" s="83">
        <v>44017.208333333336</v>
      </c>
      <c r="C600">
        <v>1.4258817091808913</v>
      </c>
      <c r="D600">
        <v>8.7069856686000313E-2</v>
      </c>
      <c r="E600" s="90" t="s">
        <v>73</v>
      </c>
      <c r="F600">
        <v>4</v>
      </c>
      <c r="G600">
        <v>2</v>
      </c>
      <c r="H600" s="83">
        <v>44267.769747094906</v>
      </c>
      <c r="I600" s="90" t="s">
        <v>74</v>
      </c>
      <c r="J600" s="90" t="s">
        <v>75</v>
      </c>
      <c r="K600" s="90" t="s">
        <v>76</v>
      </c>
      <c r="L600" s="90" t="s">
        <v>77</v>
      </c>
    </row>
    <row r="601" spans="1:12" x14ac:dyDescent="0.3">
      <c r="A601">
        <v>3560</v>
      </c>
      <c r="B601" s="83">
        <v>44017.1875</v>
      </c>
      <c r="C601">
        <v>1.3984277457463916</v>
      </c>
      <c r="D601">
        <v>3.8511889307076233E-2</v>
      </c>
      <c r="E601" s="90" t="s">
        <v>73</v>
      </c>
      <c r="F601">
        <v>4</v>
      </c>
      <c r="G601">
        <v>2</v>
      </c>
      <c r="H601" s="83">
        <v>44267.769747094906</v>
      </c>
      <c r="I601" s="90" t="s">
        <v>74</v>
      </c>
      <c r="J601" s="90" t="s">
        <v>75</v>
      </c>
      <c r="K601" s="90" t="s">
        <v>76</v>
      </c>
      <c r="L601" s="90" t="s">
        <v>77</v>
      </c>
    </row>
    <row r="602" spans="1:12" x14ac:dyDescent="0.3">
      <c r="A602">
        <v>3561</v>
      </c>
      <c r="B602" s="83">
        <v>44017.166666666664</v>
      </c>
      <c r="C602">
        <v>1.3325834123883378</v>
      </c>
      <c r="D602">
        <v>3.9290589450959534E-2</v>
      </c>
      <c r="E602" s="90" t="s">
        <v>73</v>
      </c>
      <c r="F602">
        <v>4</v>
      </c>
      <c r="G602">
        <v>2</v>
      </c>
      <c r="H602" s="83">
        <v>44267.769747094906</v>
      </c>
      <c r="I602" s="90" t="s">
        <v>74</v>
      </c>
      <c r="J602" s="90" t="s">
        <v>75</v>
      </c>
      <c r="K602" s="90" t="s">
        <v>76</v>
      </c>
      <c r="L602" s="90" t="s">
        <v>77</v>
      </c>
    </row>
    <row r="603" spans="1:12" x14ac:dyDescent="0.3">
      <c r="A603">
        <v>3562</v>
      </c>
      <c r="B603" s="83">
        <v>44017.145833333336</v>
      </c>
      <c r="C603">
        <v>1.366032844143225</v>
      </c>
      <c r="D603">
        <v>0</v>
      </c>
      <c r="E603" s="90" t="s">
        <v>73</v>
      </c>
      <c r="F603">
        <v>4</v>
      </c>
      <c r="G603">
        <v>2</v>
      </c>
      <c r="H603" s="83">
        <v>44267.769747094906</v>
      </c>
      <c r="I603" s="90" t="s">
        <v>74</v>
      </c>
      <c r="J603" s="90" t="s">
        <v>75</v>
      </c>
      <c r="K603" s="90" t="s">
        <v>76</v>
      </c>
      <c r="L603" s="90" t="s">
        <v>77</v>
      </c>
    </row>
    <row r="604" spans="1:12" x14ac:dyDescent="0.3">
      <c r="A604">
        <v>3563</v>
      </c>
      <c r="B604" s="83">
        <v>44017.125</v>
      </c>
      <c r="C604">
        <v>1.3862307510784699</v>
      </c>
      <c r="D604">
        <v>0</v>
      </c>
      <c r="E604" s="90" t="s">
        <v>73</v>
      </c>
      <c r="F604">
        <v>4</v>
      </c>
      <c r="G604">
        <v>2</v>
      </c>
      <c r="H604" s="83">
        <v>44267.769747094906</v>
      </c>
      <c r="I604" s="90" t="s">
        <v>74</v>
      </c>
      <c r="J604" s="90" t="s">
        <v>75</v>
      </c>
      <c r="K604" s="90" t="s">
        <v>76</v>
      </c>
      <c r="L604" s="90" t="s">
        <v>77</v>
      </c>
    </row>
    <row r="605" spans="1:12" x14ac:dyDescent="0.3">
      <c r="A605">
        <v>3564</v>
      </c>
      <c r="B605" s="83">
        <v>44017.104166666664</v>
      </c>
      <c r="C605">
        <v>1.394166215800472</v>
      </c>
      <c r="D605">
        <v>0</v>
      </c>
      <c r="E605" s="90" t="s">
        <v>73</v>
      </c>
      <c r="F605">
        <v>4</v>
      </c>
      <c r="G605">
        <v>2</v>
      </c>
      <c r="H605" s="83">
        <v>44267.769747094906</v>
      </c>
      <c r="I605" s="90" t="s">
        <v>74</v>
      </c>
      <c r="J605" s="90" t="s">
        <v>75</v>
      </c>
      <c r="K605" s="90" t="s">
        <v>76</v>
      </c>
      <c r="L605" s="90" t="s">
        <v>77</v>
      </c>
    </row>
    <row r="606" spans="1:12" x14ac:dyDescent="0.3">
      <c r="A606">
        <v>3565</v>
      </c>
      <c r="B606" s="83">
        <v>44017.083333333336</v>
      </c>
      <c r="C606">
        <v>1.4320868728501837</v>
      </c>
      <c r="D606">
        <v>0</v>
      </c>
      <c r="E606" s="90" t="s">
        <v>73</v>
      </c>
      <c r="F606">
        <v>4</v>
      </c>
      <c r="G606">
        <v>2</v>
      </c>
      <c r="H606" s="83">
        <v>44267.769747094906</v>
      </c>
      <c r="I606" s="90" t="s">
        <v>74</v>
      </c>
      <c r="J606" s="90" t="s">
        <v>75</v>
      </c>
      <c r="K606" s="90" t="s">
        <v>76</v>
      </c>
      <c r="L606" s="90" t="s">
        <v>77</v>
      </c>
    </row>
    <row r="607" spans="1:12" x14ac:dyDescent="0.3">
      <c r="A607">
        <v>3566</v>
      </c>
      <c r="B607" s="83">
        <v>44017.0625</v>
      </c>
      <c r="C607">
        <v>1.4532794568292262</v>
      </c>
      <c r="D607">
        <v>0</v>
      </c>
      <c r="E607" s="90" t="s">
        <v>73</v>
      </c>
      <c r="F607">
        <v>4</v>
      </c>
      <c r="G607">
        <v>2</v>
      </c>
      <c r="H607" s="83">
        <v>44267.769747094906</v>
      </c>
      <c r="I607" s="90" t="s">
        <v>74</v>
      </c>
      <c r="J607" s="90" t="s">
        <v>75</v>
      </c>
      <c r="K607" s="90" t="s">
        <v>76</v>
      </c>
      <c r="L607" s="90" t="s">
        <v>77</v>
      </c>
    </row>
    <row r="608" spans="1:12" x14ac:dyDescent="0.3">
      <c r="A608">
        <v>3567</v>
      </c>
      <c r="B608" s="83">
        <v>44018.020833333336</v>
      </c>
      <c r="C608">
        <v>1.5431613392789036</v>
      </c>
      <c r="D608">
        <v>0</v>
      </c>
      <c r="E608" s="90" t="s">
        <v>73</v>
      </c>
      <c r="F608">
        <v>4</v>
      </c>
      <c r="G608">
        <v>2</v>
      </c>
      <c r="H608" s="83">
        <v>44267.769747094906</v>
      </c>
      <c r="I608" s="90" t="s">
        <v>74</v>
      </c>
      <c r="J608" s="90" t="s">
        <v>75</v>
      </c>
      <c r="K608" s="90" t="s">
        <v>76</v>
      </c>
      <c r="L608" s="90" t="s">
        <v>77</v>
      </c>
    </row>
    <row r="609" spans="1:12" x14ac:dyDescent="0.3">
      <c r="A609">
        <v>3568</v>
      </c>
      <c r="B609" s="83">
        <v>44017.041666666664</v>
      </c>
      <c r="C609">
        <v>1.4957727197436506</v>
      </c>
      <c r="D609">
        <v>0</v>
      </c>
      <c r="E609" s="90" t="s">
        <v>73</v>
      </c>
      <c r="F609">
        <v>4</v>
      </c>
      <c r="G609">
        <v>2</v>
      </c>
      <c r="H609" s="83">
        <v>44267.769747094906</v>
      </c>
      <c r="I609" s="90" t="s">
        <v>74</v>
      </c>
      <c r="J609" s="90" t="s">
        <v>75</v>
      </c>
      <c r="K609" s="90" t="s">
        <v>76</v>
      </c>
      <c r="L609" s="90" t="s">
        <v>77</v>
      </c>
    </row>
    <row r="610" spans="1:12" x14ac:dyDescent="0.3">
      <c r="A610">
        <v>3569</v>
      </c>
      <c r="B610" s="83">
        <v>44018.041666666664</v>
      </c>
      <c r="C610">
        <v>1.4685143200080713</v>
      </c>
      <c r="D610">
        <v>0</v>
      </c>
      <c r="E610" s="90" t="s">
        <v>73</v>
      </c>
      <c r="F610">
        <v>4</v>
      </c>
      <c r="G610">
        <v>2</v>
      </c>
      <c r="H610" s="83">
        <v>44267.769747094906</v>
      </c>
      <c r="I610" s="90" t="s">
        <v>74</v>
      </c>
      <c r="J610" s="90" t="s">
        <v>75</v>
      </c>
      <c r="K610" s="90" t="s">
        <v>76</v>
      </c>
      <c r="L610" s="90" t="s">
        <v>77</v>
      </c>
    </row>
    <row r="611" spans="1:12" x14ac:dyDescent="0.3">
      <c r="A611">
        <v>3570</v>
      </c>
      <c r="B611" s="83">
        <v>44018.083333333336</v>
      </c>
      <c r="C611">
        <v>1.4123111794814336</v>
      </c>
      <c r="D611">
        <v>0</v>
      </c>
      <c r="E611" s="90" t="s">
        <v>73</v>
      </c>
      <c r="F611">
        <v>4</v>
      </c>
      <c r="G611">
        <v>2</v>
      </c>
      <c r="H611" s="83">
        <v>44267.769747094906</v>
      </c>
      <c r="I611" s="90" t="s">
        <v>74</v>
      </c>
      <c r="J611" s="90" t="s">
        <v>75</v>
      </c>
      <c r="K611" s="90" t="s">
        <v>76</v>
      </c>
      <c r="L611" s="90" t="s">
        <v>77</v>
      </c>
    </row>
    <row r="612" spans="1:12" x14ac:dyDescent="0.3">
      <c r="A612">
        <v>3571</v>
      </c>
      <c r="B612" s="83">
        <v>44018.4375</v>
      </c>
      <c r="C612">
        <v>2.2280282872130912</v>
      </c>
      <c r="D612">
        <v>2.4089889108798603</v>
      </c>
      <c r="E612" s="90" t="s">
        <v>73</v>
      </c>
      <c r="F612">
        <v>4</v>
      </c>
      <c r="G612">
        <v>2</v>
      </c>
      <c r="H612" s="83">
        <v>44267.769747094906</v>
      </c>
      <c r="I612" s="90" t="s">
        <v>74</v>
      </c>
      <c r="J612" s="90" t="s">
        <v>75</v>
      </c>
      <c r="K612" s="90" t="s">
        <v>76</v>
      </c>
      <c r="L612" s="90" t="s">
        <v>77</v>
      </c>
    </row>
    <row r="613" spans="1:12" x14ac:dyDescent="0.3">
      <c r="A613">
        <v>3572</v>
      </c>
      <c r="B613" s="83">
        <v>44018.416666666664</v>
      </c>
      <c r="C613">
        <v>2.279324401004454</v>
      </c>
      <c r="D613">
        <v>2.4088973430888823</v>
      </c>
      <c r="E613" s="90" t="s">
        <v>73</v>
      </c>
      <c r="F613">
        <v>4</v>
      </c>
      <c r="G613">
        <v>2</v>
      </c>
      <c r="H613" s="83">
        <v>44267.769747094906</v>
      </c>
      <c r="I613" s="90" t="s">
        <v>74</v>
      </c>
      <c r="J613" s="90" t="s">
        <v>75</v>
      </c>
      <c r="K613" s="90" t="s">
        <v>76</v>
      </c>
      <c r="L613" s="90" t="s">
        <v>77</v>
      </c>
    </row>
    <row r="614" spans="1:12" x14ac:dyDescent="0.3">
      <c r="A614">
        <v>3573</v>
      </c>
      <c r="B614" s="83">
        <v>44018.395833333336</v>
      </c>
      <c r="C614">
        <v>2.3425539448796426</v>
      </c>
      <c r="D614">
        <v>1.9923923617362715</v>
      </c>
      <c r="E614" s="90" t="s">
        <v>73</v>
      </c>
      <c r="F614">
        <v>4</v>
      </c>
      <c r="G614">
        <v>2</v>
      </c>
      <c r="H614" s="83">
        <v>44267.769747094906</v>
      </c>
      <c r="I614" s="90" t="s">
        <v>74</v>
      </c>
      <c r="J614" s="90" t="s">
        <v>75</v>
      </c>
      <c r="K614" s="90" t="s">
        <v>76</v>
      </c>
      <c r="L614" s="90" t="s">
        <v>77</v>
      </c>
    </row>
    <row r="615" spans="1:12" x14ac:dyDescent="0.3">
      <c r="A615">
        <v>3574</v>
      </c>
      <c r="B615" s="83">
        <v>44018.375</v>
      </c>
      <c r="C615">
        <v>2.4106952172028939</v>
      </c>
      <c r="D615">
        <v>1.9869771574736912</v>
      </c>
      <c r="E615" s="90" t="s">
        <v>73</v>
      </c>
      <c r="F615">
        <v>4</v>
      </c>
      <c r="G615">
        <v>2</v>
      </c>
      <c r="H615" s="83">
        <v>44267.769747094906</v>
      </c>
      <c r="I615" s="90" t="s">
        <v>74</v>
      </c>
      <c r="J615" s="90" t="s">
        <v>75</v>
      </c>
      <c r="K615" s="90" t="s">
        <v>76</v>
      </c>
      <c r="L615" s="90" t="s">
        <v>77</v>
      </c>
    </row>
    <row r="616" spans="1:12" x14ac:dyDescent="0.3">
      <c r="A616">
        <v>3575</v>
      </c>
      <c r="B616" s="83">
        <v>44018.354166666664</v>
      </c>
      <c r="C616">
        <v>2.4338981934784329</v>
      </c>
      <c r="D616">
        <v>2.043893098071039</v>
      </c>
      <c r="E616" s="90" t="s">
        <v>73</v>
      </c>
      <c r="F616">
        <v>4</v>
      </c>
      <c r="G616">
        <v>2</v>
      </c>
      <c r="H616" s="83">
        <v>44267.769747094906</v>
      </c>
      <c r="I616" s="90" t="s">
        <v>74</v>
      </c>
      <c r="J616" s="90" t="s">
        <v>75</v>
      </c>
      <c r="K616" s="90" t="s">
        <v>76</v>
      </c>
      <c r="L616" s="90" t="s">
        <v>77</v>
      </c>
    </row>
    <row r="617" spans="1:12" x14ac:dyDescent="0.3">
      <c r="A617">
        <v>3576</v>
      </c>
      <c r="B617" s="83">
        <v>44018.333333333336</v>
      </c>
      <c r="C617">
        <v>2.4742320679523786</v>
      </c>
      <c r="D617">
        <v>1.8789969703410416</v>
      </c>
      <c r="E617" s="90" t="s">
        <v>73</v>
      </c>
      <c r="F617">
        <v>4</v>
      </c>
      <c r="G617">
        <v>2</v>
      </c>
      <c r="H617" s="83">
        <v>44267.769747094906</v>
      </c>
      <c r="I617" s="90" t="s">
        <v>74</v>
      </c>
      <c r="J617" s="90" t="s">
        <v>75</v>
      </c>
      <c r="K617" s="90" t="s">
        <v>76</v>
      </c>
      <c r="L617" s="90" t="s">
        <v>77</v>
      </c>
    </row>
    <row r="618" spans="1:12" x14ac:dyDescent="0.3">
      <c r="A618">
        <v>3577</v>
      </c>
      <c r="B618" s="83">
        <v>44018.3125</v>
      </c>
      <c r="C618">
        <v>2.5696512051017746</v>
      </c>
      <c r="D618">
        <v>1.8970154395863172</v>
      </c>
      <c r="E618" s="90" t="s">
        <v>73</v>
      </c>
      <c r="F618">
        <v>4</v>
      </c>
      <c r="G618">
        <v>2</v>
      </c>
      <c r="H618" s="83">
        <v>44267.769747094906</v>
      </c>
      <c r="I618" s="90" t="s">
        <v>74</v>
      </c>
      <c r="J618" s="90" t="s">
        <v>75</v>
      </c>
      <c r="K618" s="90" t="s">
        <v>76</v>
      </c>
      <c r="L618" s="90" t="s">
        <v>77</v>
      </c>
    </row>
    <row r="619" spans="1:12" x14ac:dyDescent="0.3">
      <c r="A619">
        <v>3578</v>
      </c>
      <c r="B619" s="83">
        <v>44018.291666666664</v>
      </c>
      <c r="C619">
        <v>2.5872823022033926</v>
      </c>
      <c r="D619">
        <v>1.4353138312466052</v>
      </c>
      <c r="E619" s="90" t="s">
        <v>73</v>
      </c>
      <c r="F619">
        <v>4</v>
      </c>
      <c r="G619">
        <v>2</v>
      </c>
      <c r="H619" s="83">
        <v>44267.769747094906</v>
      </c>
      <c r="I619" s="90" t="s">
        <v>74</v>
      </c>
      <c r="J619" s="90" t="s">
        <v>75</v>
      </c>
      <c r="K619" s="90" t="s">
        <v>76</v>
      </c>
      <c r="L619" s="90" t="s">
        <v>77</v>
      </c>
    </row>
    <row r="620" spans="1:12" x14ac:dyDescent="0.3">
      <c r="A620">
        <v>3579</v>
      </c>
      <c r="B620" s="83">
        <v>44018.270833333336</v>
      </c>
      <c r="C620">
        <v>2.5889814640936279</v>
      </c>
      <c r="D620">
        <v>0.80939621479022827</v>
      </c>
      <c r="E620" s="90" t="s">
        <v>73</v>
      </c>
      <c r="F620">
        <v>4</v>
      </c>
      <c r="G620">
        <v>2</v>
      </c>
      <c r="H620" s="83">
        <v>44267.769747094906</v>
      </c>
      <c r="I620" s="90" t="s">
        <v>74</v>
      </c>
      <c r="J620" s="90" t="s">
        <v>75</v>
      </c>
      <c r="K620" s="90" t="s">
        <v>76</v>
      </c>
      <c r="L620" s="90" t="s">
        <v>77</v>
      </c>
    </row>
    <row r="621" spans="1:12" x14ac:dyDescent="0.3">
      <c r="A621">
        <v>3580</v>
      </c>
      <c r="B621" s="83">
        <v>44018.25</v>
      </c>
      <c r="C621">
        <v>2.4637273373200164</v>
      </c>
      <c r="D621">
        <v>0.38721870126017055</v>
      </c>
      <c r="E621" s="90" t="s">
        <v>73</v>
      </c>
      <c r="F621">
        <v>4</v>
      </c>
      <c r="G621">
        <v>2</v>
      </c>
      <c r="H621" s="83">
        <v>44267.769747094906</v>
      </c>
      <c r="I621" s="90" t="s">
        <v>74</v>
      </c>
      <c r="J621" s="90" t="s">
        <v>75</v>
      </c>
      <c r="K621" s="90" t="s">
        <v>76</v>
      </c>
      <c r="L621" s="90" t="s">
        <v>77</v>
      </c>
    </row>
    <row r="622" spans="1:12" x14ac:dyDescent="0.3">
      <c r="A622">
        <v>3581</v>
      </c>
      <c r="B622" s="83">
        <v>44018.229166666664</v>
      </c>
      <c r="C622">
        <v>2.0909278415282144</v>
      </c>
      <c r="D622">
        <v>0.15942065415080925</v>
      </c>
      <c r="E622" s="90" t="s">
        <v>73</v>
      </c>
      <c r="F622">
        <v>4</v>
      </c>
      <c r="G622">
        <v>2</v>
      </c>
      <c r="H622" s="83">
        <v>44267.769747094906</v>
      </c>
      <c r="I622" s="90" t="s">
        <v>74</v>
      </c>
      <c r="J622" s="90" t="s">
        <v>75</v>
      </c>
      <c r="K622" s="90" t="s">
        <v>76</v>
      </c>
      <c r="L622" s="90" t="s">
        <v>77</v>
      </c>
    </row>
    <row r="623" spans="1:12" x14ac:dyDescent="0.3">
      <c r="A623">
        <v>3582</v>
      </c>
      <c r="B623" s="83">
        <v>44018.208333333336</v>
      </c>
      <c r="C623">
        <v>1.831049552579965</v>
      </c>
      <c r="D623">
        <v>9.0932639760772149E-2</v>
      </c>
      <c r="E623" s="90" t="s">
        <v>73</v>
      </c>
      <c r="F623">
        <v>4</v>
      </c>
      <c r="G623">
        <v>2</v>
      </c>
      <c r="H623" s="83">
        <v>44267.769747094906</v>
      </c>
      <c r="I623" s="90" t="s">
        <v>74</v>
      </c>
      <c r="J623" s="90" t="s">
        <v>75</v>
      </c>
      <c r="K623" s="90" t="s">
        <v>76</v>
      </c>
      <c r="L623" s="90" t="s">
        <v>77</v>
      </c>
    </row>
    <row r="624" spans="1:12" x14ac:dyDescent="0.3">
      <c r="A624">
        <v>3583</v>
      </c>
      <c r="B624" s="83">
        <v>44018.1875</v>
      </c>
      <c r="C624">
        <v>1.5913324773026036</v>
      </c>
      <c r="D624">
        <v>5.4918534099192506E-2</v>
      </c>
      <c r="E624" s="90" t="s">
        <v>73</v>
      </c>
      <c r="F624">
        <v>4</v>
      </c>
      <c r="G624">
        <v>2</v>
      </c>
      <c r="H624" s="83">
        <v>44267.769747094906</v>
      </c>
      <c r="I624" s="90" t="s">
        <v>74</v>
      </c>
      <c r="J624" s="90" t="s">
        <v>75</v>
      </c>
      <c r="K624" s="90" t="s">
        <v>76</v>
      </c>
      <c r="L624" s="90" t="s">
        <v>77</v>
      </c>
    </row>
    <row r="625" spans="1:12" x14ac:dyDescent="0.3">
      <c r="A625">
        <v>3584</v>
      </c>
      <c r="B625" s="83">
        <v>44018.166666666664</v>
      </c>
      <c r="C625">
        <v>1.4841639087171661</v>
      </c>
      <c r="D625">
        <v>5.5853932808420659E-2</v>
      </c>
      <c r="E625" s="90" t="s">
        <v>73</v>
      </c>
      <c r="F625">
        <v>4</v>
      </c>
      <c r="G625">
        <v>2</v>
      </c>
      <c r="H625" s="83">
        <v>44267.769747094906</v>
      </c>
      <c r="I625" s="90" t="s">
        <v>74</v>
      </c>
      <c r="J625" s="90" t="s">
        <v>75</v>
      </c>
      <c r="K625" s="90" t="s">
        <v>76</v>
      </c>
      <c r="L625" s="90" t="s">
        <v>77</v>
      </c>
    </row>
    <row r="626" spans="1:12" x14ac:dyDescent="0.3">
      <c r="A626">
        <v>3585</v>
      </c>
      <c r="B626" s="83">
        <v>44018.145833333336</v>
      </c>
      <c r="C626">
        <v>1.4252192016099576</v>
      </c>
      <c r="D626">
        <v>0</v>
      </c>
      <c r="E626" s="90" t="s">
        <v>73</v>
      </c>
      <c r="F626">
        <v>4</v>
      </c>
      <c r="G626">
        <v>2</v>
      </c>
      <c r="H626" s="83">
        <v>44267.769747094906</v>
      </c>
      <c r="I626" s="90" t="s">
        <v>74</v>
      </c>
      <c r="J626" s="90" t="s">
        <v>75</v>
      </c>
      <c r="K626" s="90" t="s">
        <v>76</v>
      </c>
      <c r="L626" s="90" t="s">
        <v>77</v>
      </c>
    </row>
    <row r="627" spans="1:12" x14ac:dyDescent="0.3">
      <c r="A627">
        <v>3586</v>
      </c>
      <c r="B627" s="83">
        <v>44018.125</v>
      </c>
      <c r="C627">
        <v>1.4438094865907429</v>
      </c>
      <c r="D627">
        <v>0</v>
      </c>
      <c r="E627" s="90" t="s">
        <v>73</v>
      </c>
      <c r="F627">
        <v>4</v>
      </c>
      <c r="G627">
        <v>2</v>
      </c>
      <c r="H627" s="83">
        <v>44267.769747094906</v>
      </c>
      <c r="I627" s="90" t="s">
        <v>74</v>
      </c>
      <c r="J627" s="90" t="s">
        <v>75</v>
      </c>
      <c r="K627" s="90" t="s">
        <v>76</v>
      </c>
      <c r="L627" s="90" t="s">
        <v>77</v>
      </c>
    </row>
    <row r="628" spans="1:12" x14ac:dyDescent="0.3">
      <c r="A628">
        <v>3587</v>
      </c>
      <c r="B628" s="83">
        <v>44018.104166666664</v>
      </c>
      <c r="C628">
        <v>1.3815872167051968</v>
      </c>
      <c r="D628">
        <v>0</v>
      </c>
      <c r="E628" s="90" t="s">
        <v>73</v>
      </c>
      <c r="F628">
        <v>4</v>
      </c>
      <c r="G628">
        <v>2</v>
      </c>
      <c r="H628" s="83">
        <v>44267.769747094906</v>
      </c>
      <c r="I628" s="90" t="s">
        <v>74</v>
      </c>
      <c r="J628" s="90" t="s">
        <v>75</v>
      </c>
      <c r="K628" s="90" t="s">
        <v>76</v>
      </c>
      <c r="L628" s="90" t="s">
        <v>77</v>
      </c>
    </row>
    <row r="629" spans="1:12" x14ac:dyDescent="0.3">
      <c r="A629">
        <v>3588</v>
      </c>
      <c r="B629" s="83">
        <v>44018.0625</v>
      </c>
      <c r="C629">
        <v>1.4175733763988192</v>
      </c>
      <c r="D629">
        <v>0</v>
      </c>
      <c r="E629" s="90" t="s">
        <v>73</v>
      </c>
      <c r="F629">
        <v>4</v>
      </c>
      <c r="G629">
        <v>2</v>
      </c>
      <c r="H629" s="83">
        <v>44267.769747094906</v>
      </c>
      <c r="I629" s="90" t="s">
        <v>74</v>
      </c>
      <c r="J629" s="90" t="s">
        <v>75</v>
      </c>
      <c r="K629" s="90" t="s">
        <v>76</v>
      </c>
      <c r="L629" s="90" t="s">
        <v>77</v>
      </c>
    </row>
    <row r="630" spans="1:12" x14ac:dyDescent="0.3">
      <c r="A630">
        <v>3589</v>
      </c>
      <c r="B630" s="83">
        <v>44017.020833333336</v>
      </c>
      <c r="C630">
        <v>1.5691154510720224</v>
      </c>
      <c r="D630">
        <v>0</v>
      </c>
      <c r="E630" s="90" t="s">
        <v>73</v>
      </c>
      <c r="F630">
        <v>4</v>
      </c>
      <c r="G630">
        <v>2</v>
      </c>
      <c r="H630" s="83">
        <v>44267.769747094906</v>
      </c>
      <c r="I630" s="90" t="s">
        <v>74</v>
      </c>
      <c r="J630" s="90" t="s">
        <v>75</v>
      </c>
      <c r="K630" s="90" t="s">
        <v>76</v>
      </c>
      <c r="L630" s="90" t="s">
        <v>77</v>
      </c>
    </row>
    <row r="631" spans="1:12" x14ac:dyDescent="0.3">
      <c r="A631">
        <v>3590</v>
      </c>
      <c r="B631" s="83">
        <v>44017</v>
      </c>
      <c r="C631">
        <v>1.6283376071865734</v>
      </c>
      <c r="D631">
        <v>0</v>
      </c>
      <c r="E631" s="90" t="s">
        <v>73</v>
      </c>
      <c r="F631">
        <v>4</v>
      </c>
      <c r="G631">
        <v>2</v>
      </c>
      <c r="H631" s="83">
        <v>44267.769747094906</v>
      </c>
      <c r="I631" s="90" t="s">
        <v>74</v>
      </c>
      <c r="J631" s="90" t="s">
        <v>75</v>
      </c>
      <c r="K631" s="90" t="s">
        <v>76</v>
      </c>
      <c r="L631" s="90" t="s">
        <v>77</v>
      </c>
    </row>
    <row r="632" spans="1:12" x14ac:dyDescent="0.3">
      <c r="A632">
        <v>3591</v>
      </c>
      <c r="B632" s="83">
        <v>44016.979166666664</v>
      </c>
      <c r="C632">
        <v>1.6111886231828727</v>
      </c>
      <c r="D632">
        <v>0</v>
      </c>
      <c r="E632" s="90" t="s">
        <v>73</v>
      </c>
      <c r="F632">
        <v>4</v>
      </c>
      <c r="G632">
        <v>2</v>
      </c>
      <c r="H632" s="83">
        <v>44267.769747094906</v>
      </c>
      <c r="I632" s="90" t="s">
        <v>74</v>
      </c>
      <c r="J632" s="90" t="s">
        <v>75</v>
      </c>
      <c r="K632" s="90" t="s">
        <v>76</v>
      </c>
      <c r="L632" s="90" t="s">
        <v>77</v>
      </c>
    </row>
    <row r="633" spans="1:12" x14ac:dyDescent="0.3">
      <c r="A633">
        <v>3592</v>
      </c>
      <c r="B633" s="83">
        <v>44016.5</v>
      </c>
      <c r="C633">
        <v>2.4368743497893033</v>
      </c>
      <c r="D633">
        <v>1.6011146616814669</v>
      </c>
      <c r="E633" s="90" t="s">
        <v>73</v>
      </c>
      <c r="F633">
        <v>4</v>
      </c>
      <c r="G633">
        <v>2</v>
      </c>
      <c r="H633" s="83">
        <v>44267.769747094906</v>
      </c>
      <c r="I633" s="90" t="s">
        <v>74</v>
      </c>
      <c r="J633" s="90" t="s">
        <v>75</v>
      </c>
      <c r="K633" s="90" t="s">
        <v>76</v>
      </c>
      <c r="L633" s="90" t="s">
        <v>77</v>
      </c>
    </row>
    <row r="634" spans="1:12" x14ac:dyDescent="0.3">
      <c r="A634">
        <v>3593</v>
      </c>
      <c r="B634" s="83">
        <v>44016.479166666664</v>
      </c>
      <c r="C634">
        <v>2.3827619219305451</v>
      </c>
      <c r="D634">
        <v>1.8555115599205039</v>
      </c>
      <c r="E634" s="90" t="s">
        <v>73</v>
      </c>
      <c r="F634">
        <v>4</v>
      </c>
      <c r="G634">
        <v>2</v>
      </c>
      <c r="H634" s="83">
        <v>44267.769747094906</v>
      </c>
      <c r="I634" s="90" t="s">
        <v>74</v>
      </c>
      <c r="J634" s="90" t="s">
        <v>75</v>
      </c>
      <c r="K634" s="90" t="s">
        <v>76</v>
      </c>
      <c r="L634" s="90" t="s">
        <v>77</v>
      </c>
    </row>
    <row r="635" spans="1:12" x14ac:dyDescent="0.3">
      <c r="A635">
        <v>3594</v>
      </c>
      <c r="B635" s="83">
        <v>44016.458333333336</v>
      </c>
      <c r="C635">
        <v>2.4306320815739517</v>
      </c>
      <c r="D635">
        <v>1.8552632935641806</v>
      </c>
      <c r="E635" s="90" t="s">
        <v>73</v>
      </c>
      <c r="F635">
        <v>4</v>
      </c>
      <c r="G635">
        <v>2</v>
      </c>
      <c r="H635" s="83">
        <v>44267.769747094906</v>
      </c>
      <c r="I635" s="90" t="s">
        <v>74</v>
      </c>
      <c r="J635" s="90" t="s">
        <v>75</v>
      </c>
      <c r="K635" s="90" t="s">
        <v>76</v>
      </c>
      <c r="L635" s="90" t="s">
        <v>77</v>
      </c>
    </row>
    <row r="636" spans="1:12" x14ac:dyDescent="0.3">
      <c r="A636">
        <v>3595</v>
      </c>
      <c r="B636" s="83">
        <v>44016.4375</v>
      </c>
      <c r="C636">
        <v>2.381436597525282</v>
      </c>
      <c r="D636">
        <v>1.913247157750372</v>
      </c>
      <c r="E636" s="90" t="s">
        <v>73</v>
      </c>
      <c r="F636">
        <v>4</v>
      </c>
      <c r="G636">
        <v>2</v>
      </c>
      <c r="H636" s="83">
        <v>44267.769747094906</v>
      </c>
      <c r="I636" s="90" t="s">
        <v>74</v>
      </c>
      <c r="J636" s="90" t="s">
        <v>75</v>
      </c>
      <c r="K636" s="90" t="s">
        <v>76</v>
      </c>
      <c r="L636" s="90" t="s">
        <v>77</v>
      </c>
    </row>
    <row r="637" spans="1:12" x14ac:dyDescent="0.3">
      <c r="A637">
        <v>3596</v>
      </c>
      <c r="B637" s="83">
        <v>44016.416666666664</v>
      </c>
      <c r="C637">
        <v>2.4358036809475849</v>
      </c>
      <c r="D637">
        <v>1.8590041614037487</v>
      </c>
      <c r="E637" s="90" t="s">
        <v>73</v>
      </c>
      <c r="F637">
        <v>4</v>
      </c>
      <c r="G637">
        <v>2</v>
      </c>
      <c r="H637" s="83">
        <v>44267.769747094906</v>
      </c>
      <c r="I637" s="90" t="s">
        <v>74</v>
      </c>
      <c r="J637" s="90" t="s">
        <v>75</v>
      </c>
      <c r="K637" s="90" t="s">
        <v>76</v>
      </c>
      <c r="L637" s="90" t="s">
        <v>77</v>
      </c>
    </row>
    <row r="638" spans="1:12" x14ac:dyDescent="0.3">
      <c r="A638">
        <v>3597</v>
      </c>
      <c r="B638" s="83">
        <v>44016.395833333336</v>
      </c>
      <c r="C638">
        <v>2.5766374188931391</v>
      </c>
      <c r="D638">
        <v>1.6349833170751715</v>
      </c>
      <c r="E638" s="90" t="s">
        <v>73</v>
      </c>
      <c r="F638">
        <v>4</v>
      </c>
      <c r="G638">
        <v>2</v>
      </c>
      <c r="H638" s="83">
        <v>44267.769747094906</v>
      </c>
      <c r="I638" s="90" t="s">
        <v>74</v>
      </c>
      <c r="J638" s="90" t="s">
        <v>75</v>
      </c>
      <c r="K638" s="90" t="s">
        <v>76</v>
      </c>
      <c r="L638" s="90" t="s">
        <v>77</v>
      </c>
    </row>
    <row r="639" spans="1:12" x14ac:dyDescent="0.3">
      <c r="A639">
        <v>3598</v>
      </c>
      <c r="B639" s="83">
        <v>44016.375</v>
      </c>
      <c r="C639">
        <v>2.6717775500063694</v>
      </c>
      <c r="D639">
        <v>1.625610262821588</v>
      </c>
      <c r="E639" s="90" t="s">
        <v>73</v>
      </c>
      <c r="F639">
        <v>4</v>
      </c>
      <c r="G639">
        <v>2</v>
      </c>
      <c r="H639" s="83">
        <v>44267.769747094906</v>
      </c>
      <c r="I639" s="90" t="s">
        <v>74</v>
      </c>
      <c r="J639" s="90" t="s">
        <v>75</v>
      </c>
      <c r="K639" s="90" t="s">
        <v>76</v>
      </c>
      <c r="L639" s="90" t="s">
        <v>77</v>
      </c>
    </row>
    <row r="640" spans="1:12" x14ac:dyDescent="0.3">
      <c r="A640">
        <v>3599</v>
      </c>
      <c r="B640" s="83">
        <v>44016.354166666664</v>
      </c>
      <c r="C640">
        <v>2.7331687635468538</v>
      </c>
      <c r="D640">
        <v>1.0107886891543714</v>
      </c>
      <c r="E640" s="90" t="s">
        <v>73</v>
      </c>
      <c r="F640">
        <v>4</v>
      </c>
      <c r="G640">
        <v>2</v>
      </c>
      <c r="H640" s="83">
        <v>44267.769747094906</v>
      </c>
      <c r="I640" s="90" t="s">
        <v>74</v>
      </c>
      <c r="J640" s="90" t="s">
        <v>75</v>
      </c>
      <c r="K640" s="90" t="s">
        <v>76</v>
      </c>
      <c r="L640" s="90" t="s">
        <v>77</v>
      </c>
    </row>
    <row r="641" spans="1:12" x14ac:dyDescent="0.3">
      <c r="A641">
        <v>3600</v>
      </c>
      <c r="B641" s="83">
        <v>44016.333333333336</v>
      </c>
      <c r="C641">
        <v>2.7564890492324801</v>
      </c>
      <c r="D641">
        <v>0.89651052947729615</v>
      </c>
      <c r="E641" s="90" t="s">
        <v>73</v>
      </c>
      <c r="F641">
        <v>4</v>
      </c>
      <c r="G641">
        <v>2</v>
      </c>
      <c r="H641" s="83">
        <v>44267.769747094906</v>
      </c>
      <c r="I641" s="90" t="s">
        <v>74</v>
      </c>
      <c r="J641" s="90" t="s">
        <v>75</v>
      </c>
      <c r="K641" s="90" t="s">
        <v>76</v>
      </c>
      <c r="L641" s="90" t="s">
        <v>77</v>
      </c>
    </row>
    <row r="642" spans="1:12" x14ac:dyDescent="0.3">
      <c r="A642">
        <v>3601</v>
      </c>
      <c r="B642" s="83">
        <v>44016.3125</v>
      </c>
      <c r="C642">
        <v>2.6203051929172041</v>
      </c>
      <c r="D642">
        <v>0.67094777729741395</v>
      </c>
      <c r="E642" s="90" t="s">
        <v>73</v>
      </c>
      <c r="F642">
        <v>4</v>
      </c>
      <c r="G642">
        <v>2</v>
      </c>
      <c r="H642" s="83">
        <v>44267.769747094906</v>
      </c>
      <c r="I642" s="90" t="s">
        <v>74</v>
      </c>
      <c r="J642" s="90" t="s">
        <v>75</v>
      </c>
      <c r="K642" s="90" t="s">
        <v>76</v>
      </c>
      <c r="L642" s="90" t="s">
        <v>77</v>
      </c>
    </row>
    <row r="643" spans="1:12" x14ac:dyDescent="0.3">
      <c r="A643">
        <v>3602</v>
      </c>
      <c r="B643" s="83">
        <v>44016.291666666664</v>
      </c>
      <c r="C643">
        <v>2.5404728694154777</v>
      </c>
      <c r="D643">
        <v>0.53759728011700769</v>
      </c>
      <c r="E643" s="90" t="s">
        <v>73</v>
      </c>
      <c r="F643">
        <v>4</v>
      </c>
      <c r="G643">
        <v>2</v>
      </c>
      <c r="H643" s="83">
        <v>44267.769747094906</v>
      </c>
      <c r="I643" s="90" t="s">
        <v>74</v>
      </c>
      <c r="J643" s="90" t="s">
        <v>75</v>
      </c>
      <c r="K643" s="90" t="s">
        <v>76</v>
      </c>
      <c r="L643" s="90" t="s">
        <v>77</v>
      </c>
    </row>
    <row r="644" spans="1:12" x14ac:dyDescent="0.3">
      <c r="A644">
        <v>3603</v>
      </c>
      <c r="B644" s="83">
        <v>44016.270833333336</v>
      </c>
      <c r="C644">
        <v>2.2317314516633648</v>
      </c>
      <c r="D644">
        <v>0.44177696701527475</v>
      </c>
      <c r="E644" s="90" t="s">
        <v>73</v>
      </c>
      <c r="F644">
        <v>4</v>
      </c>
      <c r="G644">
        <v>2</v>
      </c>
      <c r="H644" s="83">
        <v>44267.769747094906</v>
      </c>
      <c r="I644" s="90" t="s">
        <v>74</v>
      </c>
      <c r="J644" s="90" t="s">
        <v>75</v>
      </c>
      <c r="K644" s="90" t="s">
        <v>76</v>
      </c>
      <c r="L644" s="90" t="s">
        <v>77</v>
      </c>
    </row>
    <row r="645" spans="1:12" x14ac:dyDescent="0.3">
      <c r="A645">
        <v>3604</v>
      </c>
      <c r="B645" s="83">
        <v>44016.25</v>
      </c>
      <c r="C645">
        <v>2.0010220695459986</v>
      </c>
      <c r="D645">
        <v>0.20432708172242048</v>
      </c>
      <c r="E645" s="90" t="s">
        <v>73</v>
      </c>
      <c r="F645">
        <v>4</v>
      </c>
      <c r="G645">
        <v>2</v>
      </c>
      <c r="H645" s="83">
        <v>44267.769747094906</v>
      </c>
      <c r="I645" s="90" t="s">
        <v>74</v>
      </c>
      <c r="J645" s="90" t="s">
        <v>75</v>
      </c>
      <c r="K645" s="90" t="s">
        <v>76</v>
      </c>
      <c r="L645" s="90" t="s">
        <v>77</v>
      </c>
    </row>
    <row r="646" spans="1:12" x14ac:dyDescent="0.3">
      <c r="A646">
        <v>3605</v>
      </c>
      <c r="B646" s="83">
        <v>44016.229166666664</v>
      </c>
      <c r="C646">
        <v>1.7339950185254094</v>
      </c>
      <c r="D646">
        <v>8.1755255886347467E-2</v>
      </c>
      <c r="E646" s="90" t="s">
        <v>73</v>
      </c>
      <c r="F646">
        <v>4</v>
      </c>
      <c r="G646">
        <v>2</v>
      </c>
      <c r="H646" s="83">
        <v>44267.769747094906</v>
      </c>
      <c r="I646" s="90" t="s">
        <v>74</v>
      </c>
      <c r="J646" s="90" t="s">
        <v>75</v>
      </c>
      <c r="K646" s="90" t="s">
        <v>76</v>
      </c>
      <c r="L646" s="90" t="s">
        <v>77</v>
      </c>
    </row>
    <row r="647" spans="1:12" x14ac:dyDescent="0.3">
      <c r="A647">
        <v>3606</v>
      </c>
      <c r="B647" s="83">
        <v>44016.208333333336</v>
      </c>
      <c r="C647">
        <v>1.6295413674851194</v>
      </c>
      <c r="D647">
        <v>6.7807470653864998E-2</v>
      </c>
      <c r="E647" s="90" t="s">
        <v>73</v>
      </c>
      <c r="F647">
        <v>4</v>
      </c>
      <c r="G647">
        <v>2</v>
      </c>
      <c r="H647" s="83">
        <v>44267.769747094906</v>
      </c>
      <c r="I647" s="90" t="s">
        <v>74</v>
      </c>
      <c r="J647" s="90" t="s">
        <v>75</v>
      </c>
      <c r="K647" s="90" t="s">
        <v>76</v>
      </c>
      <c r="L647" s="90" t="s">
        <v>77</v>
      </c>
    </row>
    <row r="648" spans="1:12" x14ac:dyDescent="0.3">
      <c r="A648">
        <v>3607</v>
      </c>
      <c r="B648" s="83">
        <v>44016.1875</v>
      </c>
      <c r="C648">
        <v>1.4620358320702769</v>
      </c>
      <c r="D648">
        <v>1.029575743325907E-2</v>
      </c>
      <c r="E648" s="90" t="s">
        <v>73</v>
      </c>
      <c r="F648">
        <v>4</v>
      </c>
      <c r="G648">
        <v>2</v>
      </c>
      <c r="H648" s="83">
        <v>44267.769747094906</v>
      </c>
      <c r="I648" s="90" t="s">
        <v>74</v>
      </c>
      <c r="J648" s="90" t="s">
        <v>75</v>
      </c>
      <c r="K648" s="90" t="s">
        <v>76</v>
      </c>
      <c r="L648" s="90" t="s">
        <v>77</v>
      </c>
    </row>
    <row r="649" spans="1:12" x14ac:dyDescent="0.3">
      <c r="A649">
        <v>3608</v>
      </c>
      <c r="B649" s="83">
        <v>44016.166666666664</v>
      </c>
      <c r="C649">
        <v>1.3789765360440205</v>
      </c>
      <c r="D649">
        <v>1.1074457577142371E-2</v>
      </c>
      <c r="E649" s="90" t="s">
        <v>73</v>
      </c>
      <c r="F649">
        <v>4</v>
      </c>
      <c r="G649">
        <v>2</v>
      </c>
      <c r="H649" s="83">
        <v>44267.769747094906</v>
      </c>
      <c r="I649" s="90" t="s">
        <v>74</v>
      </c>
      <c r="J649" s="90" t="s">
        <v>75</v>
      </c>
      <c r="K649" s="90" t="s">
        <v>76</v>
      </c>
      <c r="L649" s="90" t="s">
        <v>77</v>
      </c>
    </row>
    <row r="650" spans="1:12" x14ac:dyDescent="0.3">
      <c r="A650">
        <v>3609</v>
      </c>
      <c r="B650" s="83">
        <v>44016.520833333336</v>
      </c>
      <c r="C650">
        <v>2.3827488726819577</v>
      </c>
      <c r="D650">
        <v>1.6013629280377906</v>
      </c>
      <c r="E650" s="90" t="s">
        <v>73</v>
      </c>
      <c r="F650">
        <v>4</v>
      </c>
      <c r="G650">
        <v>2</v>
      </c>
      <c r="H650" s="83">
        <v>44267.769747094906</v>
      </c>
      <c r="I650" s="90" t="s">
        <v>74</v>
      </c>
      <c r="J650" s="90" t="s">
        <v>75</v>
      </c>
      <c r="K650" s="90" t="s">
        <v>76</v>
      </c>
      <c r="L650" s="90" t="s">
        <v>77</v>
      </c>
    </row>
    <row r="651" spans="1:12" x14ac:dyDescent="0.3">
      <c r="A651">
        <v>3610</v>
      </c>
      <c r="B651" s="83">
        <v>44016.541666666664</v>
      </c>
      <c r="C651">
        <v>2.3829845603737749</v>
      </c>
      <c r="D651">
        <v>1.3097176555992303</v>
      </c>
      <c r="E651" s="90" t="s">
        <v>73</v>
      </c>
      <c r="F651">
        <v>4</v>
      </c>
      <c r="G651">
        <v>2</v>
      </c>
      <c r="H651" s="83">
        <v>44267.769747094906</v>
      </c>
      <c r="I651" s="90" t="s">
        <v>74</v>
      </c>
      <c r="J651" s="90" t="s">
        <v>75</v>
      </c>
      <c r="K651" s="90" t="s">
        <v>76</v>
      </c>
      <c r="L651" s="90" t="s">
        <v>77</v>
      </c>
    </row>
    <row r="652" spans="1:12" x14ac:dyDescent="0.3">
      <c r="A652">
        <v>3611</v>
      </c>
      <c r="B652" s="83">
        <v>44016.5625</v>
      </c>
      <c r="C652">
        <v>2.3676453593244537</v>
      </c>
      <c r="D652">
        <v>1.2613046579752718</v>
      </c>
      <c r="E652" s="90" t="s">
        <v>73</v>
      </c>
      <c r="F652">
        <v>4</v>
      </c>
      <c r="G652">
        <v>2</v>
      </c>
      <c r="H652" s="83">
        <v>44267.769747094906</v>
      </c>
      <c r="I652" s="90" t="s">
        <v>74</v>
      </c>
      <c r="J652" s="90" t="s">
        <v>75</v>
      </c>
      <c r="K652" s="90" t="s">
        <v>76</v>
      </c>
      <c r="L652" s="90" t="s">
        <v>77</v>
      </c>
    </row>
    <row r="653" spans="1:12" x14ac:dyDescent="0.3">
      <c r="A653">
        <v>3612</v>
      </c>
      <c r="B653" s="83">
        <v>44016.583333333336</v>
      </c>
      <c r="C653">
        <v>2.3560828429337763</v>
      </c>
      <c r="D653">
        <v>1.9230039215926471</v>
      </c>
      <c r="E653" s="90" t="s">
        <v>73</v>
      </c>
      <c r="F653">
        <v>4</v>
      </c>
      <c r="G653">
        <v>2</v>
      </c>
      <c r="H653" s="83">
        <v>44267.769747094906</v>
      </c>
      <c r="I653" s="90" t="s">
        <v>74</v>
      </c>
      <c r="J653" s="90" t="s">
        <v>75</v>
      </c>
      <c r="K653" s="90" t="s">
        <v>76</v>
      </c>
      <c r="L653" s="90" t="s">
        <v>77</v>
      </c>
    </row>
    <row r="654" spans="1:12" x14ac:dyDescent="0.3">
      <c r="A654">
        <v>3613</v>
      </c>
      <c r="B654" s="83">
        <v>44016.958333333336</v>
      </c>
      <c r="C654">
        <v>1.7244656071514299</v>
      </c>
      <c r="D654">
        <v>0</v>
      </c>
      <c r="E654" s="90" t="s">
        <v>73</v>
      </c>
      <c r="F654">
        <v>4</v>
      </c>
      <c r="G654">
        <v>2</v>
      </c>
      <c r="H654" s="83">
        <v>44267.769747094906</v>
      </c>
      <c r="I654" s="90" t="s">
        <v>74</v>
      </c>
      <c r="J654" s="90" t="s">
        <v>75</v>
      </c>
      <c r="K654" s="90" t="s">
        <v>76</v>
      </c>
      <c r="L654" s="90" t="s">
        <v>77</v>
      </c>
    </row>
    <row r="655" spans="1:12" x14ac:dyDescent="0.3">
      <c r="A655">
        <v>3614</v>
      </c>
      <c r="B655" s="83">
        <v>44016.9375</v>
      </c>
      <c r="C655">
        <v>1.7970272116247106</v>
      </c>
      <c r="D655">
        <v>0</v>
      </c>
      <c r="E655" s="90" t="s">
        <v>73</v>
      </c>
      <c r="F655">
        <v>4</v>
      </c>
      <c r="G655">
        <v>2</v>
      </c>
      <c r="H655" s="83">
        <v>44267.769747094906</v>
      </c>
      <c r="I655" s="90" t="s">
        <v>74</v>
      </c>
      <c r="J655" s="90" t="s">
        <v>75</v>
      </c>
      <c r="K655" s="90" t="s">
        <v>76</v>
      </c>
      <c r="L655" s="90" t="s">
        <v>77</v>
      </c>
    </row>
    <row r="656" spans="1:12" x14ac:dyDescent="0.3">
      <c r="A656">
        <v>3615</v>
      </c>
      <c r="B656" s="83">
        <v>44016.916666666664</v>
      </c>
      <c r="C656">
        <v>1.9963286365255861</v>
      </c>
      <c r="D656">
        <v>0</v>
      </c>
      <c r="E656" s="90" t="s">
        <v>73</v>
      </c>
      <c r="F656">
        <v>4</v>
      </c>
      <c r="G656">
        <v>2</v>
      </c>
      <c r="H656" s="83">
        <v>44267.769747094906</v>
      </c>
      <c r="I656" s="90" t="s">
        <v>74</v>
      </c>
      <c r="J656" s="90" t="s">
        <v>75</v>
      </c>
      <c r="K656" s="90" t="s">
        <v>76</v>
      </c>
      <c r="L656" s="90" t="s">
        <v>77</v>
      </c>
    </row>
    <row r="657" spans="1:12" x14ac:dyDescent="0.3">
      <c r="A657">
        <v>3616</v>
      </c>
      <c r="B657" s="83">
        <v>44016.895833333336</v>
      </c>
      <c r="C657">
        <v>2.2094565842038296</v>
      </c>
      <c r="D657">
        <v>0</v>
      </c>
      <c r="E657" s="90" t="s">
        <v>73</v>
      </c>
      <c r="F657">
        <v>4</v>
      </c>
      <c r="G657">
        <v>2</v>
      </c>
      <c r="H657" s="83">
        <v>44267.769747094906</v>
      </c>
      <c r="I657" s="90" t="s">
        <v>74</v>
      </c>
      <c r="J657" s="90" t="s">
        <v>75</v>
      </c>
      <c r="K657" s="90" t="s">
        <v>76</v>
      </c>
      <c r="L657" s="90" t="s">
        <v>77</v>
      </c>
    </row>
    <row r="658" spans="1:12" x14ac:dyDescent="0.3">
      <c r="A658">
        <v>3617</v>
      </c>
      <c r="B658" s="83">
        <v>44016.875</v>
      </c>
      <c r="C658">
        <v>2.4343980864508423</v>
      </c>
      <c r="D658">
        <v>0</v>
      </c>
      <c r="E658" s="90" t="s">
        <v>73</v>
      </c>
      <c r="F658">
        <v>4</v>
      </c>
      <c r="G658">
        <v>2</v>
      </c>
      <c r="H658" s="83">
        <v>44267.769747094906</v>
      </c>
      <c r="I658" s="90" t="s">
        <v>74</v>
      </c>
      <c r="J658" s="90" t="s">
        <v>75</v>
      </c>
      <c r="K658" s="90" t="s">
        <v>76</v>
      </c>
      <c r="L658" s="90" t="s">
        <v>77</v>
      </c>
    </row>
    <row r="659" spans="1:12" x14ac:dyDescent="0.3">
      <c r="A659">
        <v>3618</v>
      </c>
      <c r="B659" s="83">
        <v>44016.854166666664</v>
      </c>
      <c r="C659">
        <v>2.5679084395996723</v>
      </c>
      <c r="D659">
        <v>6.3126872489877028E-4</v>
      </c>
      <c r="E659" s="90" t="s">
        <v>73</v>
      </c>
      <c r="F659">
        <v>4</v>
      </c>
      <c r="G659">
        <v>2</v>
      </c>
      <c r="H659" s="83">
        <v>44267.769747094906</v>
      </c>
      <c r="I659" s="90" t="s">
        <v>74</v>
      </c>
      <c r="J659" s="90" t="s">
        <v>75</v>
      </c>
      <c r="K659" s="90" t="s">
        <v>76</v>
      </c>
      <c r="L659" s="90" t="s">
        <v>77</v>
      </c>
    </row>
    <row r="660" spans="1:12" x14ac:dyDescent="0.3">
      <c r="A660">
        <v>3619</v>
      </c>
      <c r="B660" s="83">
        <v>44016.833333333336</v>
      </c>
      <c r="C660">
        <v>2.6427105225162131</v>
      </c>
      <c r="D660">
        <v>0</v>
      </c>
      <c r="E660" s="90" t="s">
        <v>73</v>
      </c>
      <c r="F660">
        <v>4</v>
      </c>
      <c r="G660">
        <v>2</v>
      </c>
      <c r="H660" s="83">
        <v>44267.769747094906</v>
      </c>
      <c r="I660" s="90" t="s">
        <v>74</v>
      </c>
      <c r="J660" s="90" t="s">
        <v>75</v>
      </c>
      <c r="K660" s="90" t="s">
        <v>76</v>
      </c>
      <c r="L660" s="90" t="s">
        <v>77</v>
      </c>
    </row>
    <row r="661" spans="1:12" x14ac:dyDescent="0.3">
      <c r="A661">
        <v>3620</v>
      </c>
      <c r="B661" s="83">
        <v>44016.8125</v>
      </c>
      <c r="C661">
        <v>2.7430604642835563</v>
      </c>
      <c r="D661">
        <v>5.7753091832872749E-2</v>
      </c>
      <c r="E661" s="90" t="s">
        <v>73</v>
      </c>
      <c r="F661">
        <v>4</v>
      </c>
      <c r="G661">
        <v>2</v>
      </c>
      <c r="H661" s="83">
        <v>44267.769747094906</v>
      </c>
      <c r="I661" s="90" t="s">
        <v>74</v>
      </c>
      <c r="J661" s="90" t="s">
        <v>75</v>
      </c>
      <c r="K661" s="90" t="s">
        <v>76</v>
      </c>
      <c r="L661" s="90" t="s">
        <v>77</v>
      </c>
    </row>
    <row r="662" spans="1:12" x14ac:dyDescent="0.3">
      <c r="A662">
        <v>3621</v>
      </c>
      <c r="B662" s="83">
        <v>44021.958333333336</v>
      </c>
      <c r="C662">
        <v>1.6813702153189118</v>
      </c>
      <c r="D662">
        <v>0</v>
      </c>
      <c r="E662" s="90" t="s">
        <v>73</v>
      </c>
      <c r="F662">
        <v>4</v>
      </c>
      <c r="G662">
        <v>2</v>
      </c>
      <c r="H662" s="83">
        <v>44267.769747094906</v>
      </c>
      <c r="I662" s="90" t="s">
        <v>74</v>
      </c>
      <c r="J662" s="90" t="s">
        <v>75</v>
      </c>
      <c r="K662" s="90" t="s">
        <v>76</v>
      </c>
      <c r="L662" s="90" t="s">
        <v>77</v>
      </c>
    </row>
    <row r="663" spans="1:12" x14ac:dyDescent="0.3">
      <c r="A663">
        <v>3622</v>
      </c>
      <c r="B663" s="83">
        <v>44016.791666666664</v>
      </c>
      <c r="C663">
        <v>2.8104929232432876</v>
      </c>
      <c r="D663">
        <v>7.7404921379942149E-2</v>
      </c>
      <c r="E663" s="90" t="s">
        <v>73</v>
      </c>
      <c r="F663">
        <v>4</v>
      </c>
      <c r="G663">
        <v>2</v>
      </c>
      <c r="H663" s="83">
        <v>44267.769747094906</v>
      </c>
      <c r="I663" s="90" t="s">
        <v>74</v>
      </c>
      <c r="J663" s="90" t="s">
        <v>75</v>
      </c>
      <c r="K663" s="90" t="s">
        <v>76</v>
      </c>
      <c r="L663" s="90" t="s">
        <v>77</v>
      </c>
    </row>
    <row r="664" spans="1:12" x14ac:dyDescent="0.3">
      <c r="A664">
        <v>3623</v>
      </c>
      <c r="B664" s="83">
        <v>44016.75</v>
      </c>
      <c r="C664">
        <v>2.9199830730128542</v>
      </c>
      <c r="D664">
        <v>0.48743430796247972</v>
      </c>
      <c r="E664" s="90" t="s">
        <v>73</v>
      </c>
      <c r="F664">
        <v>4</v>
      </c>
      <c r="G664">
        <v>2</v>
      </c>
      <c r="H664" s="83">
        <v>44267.769747094906</v>
      </c>
      <c r="I664" s="90" t="s">
        <v>74</v>
      </c>
      <c r="J664" s="90" t="s">
        <v>75</v>
      </c>
      <c r="K664" s="90" t="s">
        <v>76</v>
      </c>
      <c r="L664" s="90" t="s">
        <v>77</v>
      </c>
    </row>
    <row r="665" spans="1:12" x14ac:dyDescent="0.3">
      <c r="A665">
        <v>3624</v>
      </c>
      <c r="B665" s="83">
        <v>44016.729166666664</v>
      </c>
      <c r="C665">
        <v>3.0049890440650775</v>
      </c>
      <c r="D665">
        <v>0.8236892970857107</v>
      </c>
      <c r="E665" s="90" t="s">
        <v>73</v>
      </c>
      <c r="F665">
        <v>4</v>
      </c>
      <c r="G665">
        <v>2</v>
      </c>
      <c r="H665" s="83">
        <v>44267.769747094906</v>
      </c>
      <c r="I665" s="90" t="s">
        <v>74</v>
      </c>
      <c r="J665" s="90" t="s">
        <v>75</v>
      </c>
      <c r="K665" s="90" t="s">
        <v>76</v>
      </c>
      <c r="L665" s="90" t="s">
        <v>77</v>
      </c>
    </row>
    <row r="666" spans="1:12" x14ac:dyDescent="0.3">
      <c r="A666">
        <v>3625</v>
      </c>
      <c r="B666" s="83">
        <v>44016.708333333336</v>
      </c>
      <c r="C666">
        <v>3.0197303251649887</v>
      </c>
      <c r="D666">
        <v>1.0680081227153866</v>
      </c>
      <c r="E666" s="90" t="s">
        <v>73</v>
      </c>
      <c r="F666">
        <v>4</v>
      </c>
      <c r="G666">
        <v>2</v>
      </c>
      <c r="H666" s="83">
        <v>44267.769747094906</v>
      </c>
      <c r="I666" s="90" t="s">
        <v>74</v>
      </c>
      <c r="J666" s="90" t="s">
        <v>75</v>
      </c>
      <c r="K666" s="90" t="s">
        <v>76</v>
      </c>
      <c r="L666" s="90" t="s">
        <v>77</v>
      </c>
    </row>
    <row r="667" spans="1:12" x14ac:dyDescent="0.3">
      <c r="A667">
        <v>3626</v>
      </c>
      <c r="B667" s="83">
        <v>44016.6875</v>
      </c>
      <c r="C667">
        <v>2.9697712211428251</v>
      </c>
      <c r="D667">
        <v>1.3607477396691972</v>
      </c>
      <c r="E667" s="90" t="s">
        <v>73</v>
      </c>
      <c r="F667">
        <v>4</v>
      </c>
      <c r="G667">
        <v>2</v>
      </c>
      <c r="H667" s="83">
        <v>44267.769747094906</v>
      </c>
      <c r="I667" s="90" t="s">
        <v>74</v>
      </c>
      <c r="J667" s="90" t="s">
        <v>75</v>
      </c>
      <c r="K667" s="90" t="s">
        <v>76</v>
      </c>
      <c r="L667" s="90" t="s">
        <v>77</v>
      </c>
    </row>
    <row r="668" spans="1:12" x14ac:dyDescent="0.3">
      <c r="A668">
        <v>3627</v>
      </c>
      <c r="B668" s="83">
        <v>44016.666666666664</v>
      </c>
      <c r="C668">
        <v>2.8368750324482992</v>
      </c>
      <c r="D668">
        <v>1.7979927819697485</v>
      </c>
      <c r="E668" s="90" t="s">
        <v>73</v>
      </c>
      <c r="F668">
        <v>4</v>
      </c>
      <c r="G668">
        <v>2</v>
      </c>
      <c r="H668" s="83">
        <v>44267.769747094906</v>
      </c>
      <c r="I668" s="90" t="s">
        <v>74</v>
      </c>
      <c r="J668" s="90" t="s">
        <v>75</v>
      </c>
      <c r="K668" s="90" t="s">
        <v>76</v>
      </c>
      <c r="L668" s="90" t="s">
        <v>77</v>
      </c>
    </row>
    <row r="669" spans="1:12" x14ac:dyDescent="0.3">
      <c r="A669">
        <v>3628</v>
      </c>
      <c r="B669" s="83">
        <v>44016.645833333336</v>
      </c>
      <c r="C669">
        <v>2.7056834511683285</v>
      </c>
      <c r="D669">
        <v>1.879456354703231</v>
      </c>
      <c r="E669" s="90" t="s">
        <v>73</v>
      </c>
      <c r="F669">
        <v>4</v>
      </c>
      <c r="G669">
        <v>2</v>
      </c>
      <c r="H669" s="83">
        <v>44267.769747094906</v>
      </c>
      <c r="I669" s="90" t="s">
        <v>74</v>
      </c>
      <c r="J669" s="90" t="s">
        <v>75</v>
      </c>
      <c r="K669" s="90" t="s">
        <v>76</v>
      </c>
      <c r="L669" s="90" t="s">
        <v>77</v>
      </c>
    </row>
    <row r="670" spans="1:12" x14ac:dyDescent="0.3">
      <c r="A670">
        <v>3629</v>
      </c>
      <c r="B670" s="83">
        <v>44016.625</v>
      </c>
      <c r="C670">
        <v>2.4940480611447424</v>
      </c>
      <c r="D670">
        <v>2.1821004266882249</v>
      </c>
      <c r="E670" s="90" t="s">
        <v>73</v>
      </c>
      <c r="F670">
        <v>4</v>
      </c>
      <c r="G670">
        <v>2</v>
      </c>
      <c r="H670" s="83">
        <v>44267.769747094906</v>
      </c>
      <c r="I670" s="90" t="s">
        <v>74</v>
      </c>
      <c r="J670" s="90" t="s">
        <v>75</v>
      </c>
      <c r="K670" s="90" t="s">
        <v>76</v>
      </c>
      <c r="L670" s="90" t="s">
        <v>77</v>
      </c>
    </row>
    <row r="671" spans="1:12" x14ac:dyDescent="0.3">
      <c r="A671">
        <v>3630</v>
      </c>
      <c r="B671" s="83">
        <v>44016.604166666664</v>
      </c>
      <c r="C671">
        <v>2.4428631422153253</v>
      </c>
      <c r="D671">
        <v>1.6933771074626995</v>
      </c>
      <c r="E671" s="90" t="s">
        <v>73</v>
      </c>
      <c r="F671">
        <v>4</v>
      </c>
      <c r="G671">
        <v>2</v>
      </c>
      <c r="H671" s="83">
        <v>44267.769747094906</v>
      </c>
      <c r="I671" s="90" t="s">
        <v>74</v>
      </c>
      <c r="J671" s="90" t="s">
        <v>75</v>
      </c>
      <c r="K671" s="90" t="s">
        <v>76</v>
      </c>
      <c r="L671" s="90" t="s">
        <v>77</v>
      </c>
    </row>
    <row r="672" spans="1:12" x14ac:dyDescent="0.3">
      <c r="A672">
        <v>3631</v>
      </c>
      <c r="B672" s="83">
        <v>44016.770833333336</v>
      </c>
      <c r="C672">
        <v>2.8807309272022334</v>
      </c>
      <c r="D672">
        <v>0.2070102363515669</v>
      </c>
      <c r="E672" s="90" t="s">
        <v>73</v>
      </c>
      <c r="F672">
        <v>4</v>
      </c>
      <c r="G672">
        <v>2</v>
      </c>
      <c r="H672" s="83">
        <v>44267.769747094906</v>
      </c>
      <c r="I672" s="90" t="s">
        <v>74</v>
      </c>
      <c r="J672" s="90" t="s">
        <v>75</v>
      </c>
      <c r="K672" s="90" t="s">
        <v>76</v>
      </c>
      <c r="L672" s="90" t="s">
        <v>77</v>
      </c>
    </row>
    <row r="673" spans="1:12" x14ac:dyDescent="0.3">
      <c r="A673">
        <v>3632</v>
      </c>
      <c r="B673" s="83">
        <v>44021.979166666664</v>
      </c>
      <c r="C673">
        <v>1.5899228524491873</v>
      </c>
      <c r="D673">
        <v>0</v>
      </c>
      <c r="E673" s="90" t="s">
        <v>73</v>
      </c>
      <c r="F673">
        <v>4</v>
      </c>
      <c r="G673">
        <v>2</v>
      </c>
      <c r="H673" s="83">
        <v>44267.769747094906</v>
      </c>
      <c r="I673" s="90" t="s">
        <v>74</v>
      </c>
      <c r="J673" s="90" t="s">
        <v>75</v>
      </c>
      <c r="K673" s="90" t="s">
        <v>76</v>
      </c>
      <c r="L673" s="90" t="s">
        <v>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8 D A A B Q S w M E F A A C A A g A 6 a F t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6 a F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h b V K b 4 C 4 D + Q A A A K U B A A A T A B w A R m 9 y b X V s Y X M v U 2 V j d G l v b j E u b S C i G A A o o B Q A A A A A A A A A A A A A A A A A A A A A A A A A A A B 9 k E 1 r g 0 A Q h u + C / 2 G Z X B R E S N t b 8 J D Y B H K p x f U m U l Z 3 i N J 1 N f v R E E r / e 3 c b j 8 W 9 D P v O x / P O a O z M M E l C H 3 G 7 C 4 M w 0 D 1 T y M k G n r a n o j z m e 1 o V 1 s z W 6 M O 9 Y v q z t J J E z z G Q j A g 0 Y U D c o 5 N V H T q F X k X 6 y g x r m c Y I N K o v V C h R X e 6 d U 2 c r T M q X d H o b J J 9 u O p V o I C H A D 8 e / w n w p f F e o 7 Y i 8 m F H 6 k X n P h G D y g h A n D y p v p 4 8 V k 9 l i 6 7 u m X Y 8 j y 8 A 1 Q H I 2 O G Y r y 0 H z U 3 t e s 1 A 2 c B q E Q X + T 0 t n 1 e 1 e s F Z h S F O 5 u X o v W n S Q E W d e T q D b u / 8 Z G b N w M 8 M k X D y A Q x 2 E w y P 9 x u 1 9 Q S w E C L Q A U A A I A C A D p o W 1 S M 4 w j 8 q Q A A A D 1 A A A A E g A A A A A A A A A A A A A A A A A A A A A A Q 2 9 u Z m l n L 1 B h Y 2 t h Z 2 U u e G 1 s U E s B A i 0 A F A A C A A g A 6 a F t U g / K 6 a u k A A A A 6 Q A A A B M A A A A A A A A A A A A A A A A A 8 A A A A F t D b 2 5 0 Z W 5 0 X 1 R 5 c G V z X S 5 4 b W x Q S w E C L Q A U A A I A C A D p o W 1 S m + A u A / k A A A C l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g A A A A A A A I o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U Z P U k V D Q V N U T 3 V 0 c H V 0 c 0 J 5 V G F z a 1 J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F G T 1 J F Q 0 F T V E 9 1 d H B 1 d H N C e V R h c 2 t S d W 5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Y X R l V G l t Z V V U Q y Z x d W 9 0 O y w m c X V v d D t G b 3 J l Y 2 F z d E R l b W F u Z E 1 X J n F 1 b 3 Q 7 L C Z x d W 9 0 O 0 Z v c m V j Y X N 0 U F Y m c X V v d D s s J n F 1 b 3 Q 7 d G F z a 0 5 h b W U m c X V v d D s s J n F 1 b 3 Q 7 d G F z a y Z x d W 9 0 O y w m c X V v d D t y d W 5 J R C Z x d W 9 0 O y w m c X V v d D t y d W 5 U a W 1 l U 3 R h b X A m c X V v d D s s J n F 1 b 3 Q 7 U F Z G b 3 J l Y 2 F z d E 1 v Z G V s T m F t Z S Z x d W 9 0 O y w m c X V v d D t E Z W 1 h b m R G b 3 J l Y 2 F z d E 1 v Z G V s T m F t Z S Z x d W 9 0 O y w m c X V v d D t Q V k 1 v Z G V s R 1 V J R C Z x d W 9 0 O y w m c X V v d D t E Z W 1 h b m R N b 2 R l b E d V S U Q m c X V v d D t d I i A v P j x F b n R y e S B U e X B l P S J G a W x s Q 2 9 s d W 1 u V H l w Z X M i I F Z h b H V l P S J z Q W d j R k J R W U N B Z 2 N H Q m d Z R y I g L z 4 8 R W 5 0 c n k g V H l w Z T 0 i R m l s b E x h c 3 R V c G R h d G V k I i B W Y W x 1 Z T 0 i Z D I w M j E t M D M t M T N U M j A 6 M T U 6 M T k u O T Y 3 N j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F G T 1 J F Q 0 F T V E 9 1 d H B 1 d H N C e V R h c 2 t S d W 4 g K D M p L 0 F 1 d G 9 S Z W 1 v d m V k Q 2 9 s d W 1 u c z E u e 2 l k L D B 9 J n F 1 b 3 Q 7 L C Z x d W 9 0 O 1 N l Y 3 R p b 2 4 x L z I x R k 9 S R U N B U 1 R P d X R w d X R z Q n l U Y X N r U n V u I C g z K S 9 B d X R v U m V t b 3 Z l Z E N v b H V t b n M x L n t k Y X R l V G l t Z V V U Q y w x f S Z x d W 9 0 O y w m c X V v d D t T Z W N 0 a W 9 u M S 8 y M U Z P U k V D Q V N U T 3 V 0 c H V 0 c 0 J 5 V G F z a 1 J 1 b i A o M y k v Q X V 0 b 1 J l b W 9 2 Z W R D b 2 x 1 b W 5 z M S 5 7 R m 9 y Z W N h c 3 R E Z W 1 h b m R N V y w y f S Z x d W 9 0 O y w m c X V v d D t T Z W N 0 a W 9 u M S 8 y M U Z P U k V D Q V N U T 3 V 0 c H V 0 c 0 J 5 V G F z a 1 J 1 b i A o M y k v Q X V 0 b 1 J l b W 9 2 Z W R D b 2 x 1 b W 5 z M S 5 7 R m 9 y Z W N h c 3 R Q V i w z f S Z x d W 9 0 O y w m c X V v d D t T Z W N 0 a W 9 u M S 8 y M U Z P U k V D Q V N U T 3 V 0 c H V 0 c 0 J 5 V G F z a 1 J 1 b i A o M y k v Q X V 0 b 1 J l b W 9 2 Z W R D b 2 x 1 b W 5 z M S 5 7 d G F z a 0 5 h b W U s N H 0 m c X V v d D s s J n F 1 b 3 Q 7 U 2 V j d G l v b j E v M j F G T 1 J F Q 0 F T V E 9 1 d H B 1 d H N C e V R h c 2 t S d W 4 g K D M p L 0 F 1 d G 9 S Z W 1 v d m V k Q 2 9 s d W 1 u c z E u e 3 R h c 2 s s N X 0 m c X V v d D s s J n F 1 b 3 Q 7 U 2 V j d G l v b j E v M j F G T 1 J F Q 0 F T V E 9 1 d H B 1 d H N C e V R h c 2 t S d W 4 g K D M p L 0 F 1 d G 9 S Z W 1 v d m V k Q 2 9 s d W 1 u c z E u e 3 J 1 b k l E L D Z 9 J n F 1 b 3 Q 7 L C Z x d W 9 0 O 1 N l Y 3 R p b 2 4 x L z I x R k 9 S R U N B U 1 R P d X R w d X R z Q n l U Y X N r U n V u I C g z K S 9 B d X R v U m V t b 3 Z l Z E N v b H V t b n M x L n t y d W 5 U a W 1 l U 3 R h b X A s N 3 0 m c X V v d D s s J n F 1 b 3 Q 7 U 2 V j d G l v b j E v M j F G T 1 J F Q 0 F T V E 9 1 d H B 1 d H N C e V R h c 2 t S d W 4 g K D M p L 0 F 1 d G 9 S Z W 1 v d m V k Q 2 9 s d W 1 u c z E u e 1 B W R m 9 y Z W N h c 3 R N b 2 R l b E 5 h b W U s O H 0 m c X V v d D s s J n F 1 b 3 Q 7 U 2 V j d G l v b j E v M j F G T 1 J F Q 0 F T V E 9 1 d H B 1 d H N C e V R h c 2 t S d W 4 g K D M p L 0 F 1 d G 9 S Z W 1 v d m V k Q 2 9 s d W 1 u c z E u e 0 R l b W F u Z E Z v c m V j Y X N 0 T W 9 k Z W x O Y W 1 l L D l 9 J n F 1 b 3 Q 7 L C Z x d W 9 0 O 1 N l Y 3 R p b 2 4 x L z I x R k 9 S R U N B U 1 R P d X R w d X R z Q n l U Y X N r U n V u I C g z K S 9 B d X R v U m V t b 3 Z l Z E N v b H V t b n M x L n t Q V k 1 v Z G V s R 1 V J R C w x M H 0 m c X V v d D s s J n F 1 b 3 Q 7 U 2 V j d G l v b j E v M j F G T 1 J F Q 0 F T V E 9 1 d H B 1 d H N C e V R h c 2 t S d W 4 g K D M p L 0 F 1 d G 9 S Z W 1 v d m V k Q 2 9 s d W 1 u c z E u e 0 R l b W F u Z E 1 v Z G V s R 1 V J R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x R k 9 S R U N B U 1 R P d X R w d X R z Q n l U Y X N r U n V u I C g z K S 9 B d X R v U m V t b 3 Z l Z E N v b H V t b n M x L n t p Z C w w f S Z x d W 9 0 O y w m c X V v d D t T Z W N 0 a W 9 u M S 8 y M U Z P U k V D Q V N U T 3 V 0 c H V 0 c 0 J 5 V G F z a 1 J 1 b i A o M y k v Q X V 0 b 1 J l b W 9 2 Z W R D b 2 x 1 b W 5 z M S 5 7 Z G F 0 Z V R p b W V V V E M s M X 0 m c X V v d D s s J n F 1 b 3 Q 7 U 2 V j d G l v b j E v M j F G T 1 J F Q 0 F T V E 9 1 d H B 1 d H N C e V R h c 2 t S d W 4 g K D M p L 0 F 1 d G 9 S Z W 1 v d m V k Q 2 9 s d W 1 u c z E u e 0 Z v c m V j Y X N 0 R G V t Y W 5 k T V c s M n 0 m c X V v d D s s J n F 1 b 3 Q 7 U 2 V j d G l v b j E v M j F G T 1 J F Q 0 F T V E 9 1 d H B 1 d H N C e V R h c 2 t S d W 4 g K D M p L 0 F 1 d G 9 S Z W 1 v d m V k Q 2 9 s d W 1 u c z E u e 0 Z v c m V j Y X N 0 U F Y s M 3 0 m c X V v d D s s J n F 1 b 3 Q 7 U 2 V j d G l v b j E v M j F G T 1 J F Q 0 F T V E 9 1 d H B 1 d H N C e V R h c 2 t S d W 4 g K D M p L 0 F 1 d G 9 S Z W 1 v d m V k Q 2 9 s d W 1 u c z E u e 3 R h c 2 t O Y W 1 l L D R 9 J n F 1 b 3 Q 7 L C Z x d W 9 0 O 1 N l Y 3 R p b 2 4 x L z I x R k 9 S R U N B U 1 R P d X R w d X R z Q n l U Y X N r U n V u I C g z K S 9 B d X R v U m V t b 3 Z l Z E N v b H V t b n M x L n t 0 Y X N r L D V 9 J n F 1 b 3 Q 7 L C Z x d W 9 0 O 1 N l Y 3 R p b 2 4 x L z I x R k 9 S R U N B U 1 R P d X R w d X R z Q n l U Y X N r U n V u I C g z K S 9 B d X R v U m V t b 3 Z l Z E N v b H V t b n M x L n t y d W 5 J R C w 2 f S Z x d W 9 0 O y w m c X V v d D t T Z W N 0 a W 9 u M S 8 y M U Z P U k V D Q V N U T 3 V 0 c H V 0 c 0 J 5 V G F z a 1 J 1 b i A o M y k v Q X V 0 b 1 J l b W 9 2 Z W R D b 2 x 1 b W 5 z M S 5 7 c n V u V G l t Z V N 0 Y W 1 w L D d 9 J n F 1 b 3 Q 7 L C Z x d W 9 0 O 1 N l Y 3 R p b 2 4 x L z I x R k 9 S R U N B U 1 R P d X R w d X R z Q n l U Y X N r U n V u I C g z K S 9 B d X R v U m V t b 3 Z l Z E N v b H V t b n M x L n t Q V k Z v c m V j Y X N 0 T W 9 k Z W x O Y W 1 l L D h 9 J n F 1 b 3 Q 7 L C Z x d W 9 0 O 1 N l Y 3 R p b 2 4 x L z I x R k 9 S R U N B U 1 R P d X R w d X R z Q n l U Y X N r U n V u I C g z K S 9 B d X R v U m V t b 3 Z l Z E N v b H V t b n M x L n t E Z W 1 h b m R G b 3 J l Y 2 F z d E 1 v Z G V s T m F t Z S w 5 f S Z x d W 9 0 O y w m c X V v d D t T Z W N 0 a W 9 u M S 8 y M U Z P U k V D Q V N U T 3 V 0 c H V 0 c 0 J 5 V G F z a 1 J 1 b i A o M y k v Q X V 0 b 1 J l b W 9 2 Z W R D b 2 x 1 b W 5 z M S 5 7 U F Z N b 2 R l b E d V S U Q s M T B 9 J n F 1 b 3 Q 7 L C Z x d W 9 0 O 1 N l Y 3 R p b 2 4 x L z I x R k 9 S R U N B U 1 R P d X R w d X R z Q n l U Y X N r U n V u I C g z K S 9 B d X R v U m V t b 3 Z l Z E N v b H V t b n M x L n t E Z W 1 h b m R N b 2 R l b E d V S U Q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T Z m M G I 2 Z j c t N z Z m M C 0 0 M z Z i L W J k O D Y t O G F m Y W Y x Y W E 2 N m U 0 I i A v P j w v U 3 R h Y m x l R W 5 0 c m l l c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2 R i b 1 8 y M U Z P U k V D Q V N U T 3 V 0 c H V 0 c 0 J 5 V G F z a 1 J 1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R k 9 S R U N B U 1 R P d X R w d X R z Q n l U Y X N r U n V u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O s Z Y I Q z 2 N f T e i x i G d H m r a w g J g + r j d 8 S R z m U m j X t z X s 3 A A A A A A 6 A A A A A A g A A I A A A A K G w t u Z b 5 Q o l 3 l r O J m E J x w V c w h T U b y J 0 H Z / r 8 9 H 9 U + b h U A A A A D 1 p 3 s q n M C U s b U c o f J 3 T o t X P q r N s l z t d F e R Q r e / c w 9 K y J u a y 4 c A q i E Q 1 k 8 d p F / c i p H 8 E H m m L Y 9 + V r g y / F 1 C g v K e W F F C q k W t N f I t F W T N c k m u i Q A A A A P 5 B p C S Q k K C 8 x 4 6 c 8 8 K H p + D A y 5 V U z Q k T 6 5 s E S 5 t e N q M c l N I j R 4 x F k R K h 8 b z i 1 j B l e X C Z e 6 Q + H d X 0 d a u I 3 6 p I 4 n 8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task4ForecastsPVandDemand_Run2</vt:lpstr>
      <vt:lpstr>ResultsExport</vt:lpstr>
      <vt:lpstr>MergeRuns</vt:lpstr>
      <vt:lpstr>DB_Query</vt:lpstr>
      <vt:lpstr>Chart_RESULTS</vt:lpstr>
      <vt:lpstr>Chart_RESULTS (3)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2021-03-13T20:51:00Z</dcterms:modified>
</cp:coreProperties>
</file>