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92BF5DCE-44C0-48DC-BED5-5EC23589959C}" xr6:coauthVersionLast="46" xr6:coauthVersionMax="46" xr10:uidLastSave="{00000000-0000-0000-0000-000000000000}"/>
  <bookViews>
    <workbookView xWindow="31620" yWindow="3564" windowWidth="24612" windowHeight="14544" tabRatio="855" activeTab="3" xr2:uid="{00000000-000D-0000-FFFF-FFFF00000000}"/>
  </bookViews>
  <sheets>
    <sheet name="task1ForecastsPVandDemand_Run1" sheetId="1" r:id="rId1"/>
    <sheet name="Chart_RESULTS" sheetId="5" r:id="rId2"/>
    <sheet name="task1ForecastsPVandDemand_R (2)" sheetId="15" r:id="rId3"/>
    <sheet name="ResultsExport" sheetId="12" r:id="rId4"/>
    <sheet name="Chart_RESULTS (3)" sheetId="10" r:id="rId5"/>
    <sheet name="Chart_RESULTS (Demand)" sheetId="11" r:id="rId6"/>
  </sheets>
  <definedNames>
    <definedName name="_xlnm._FilterDatabase" localSheetId="0" hidden="1">task1ForecastsPVandDemand_Run1!$A$14:$AC$350</definedName>
    <definedName name="chargingSolard1">task1ForecastsPVandDemand_Run1!$F$15:$F$45</definedName>
    <definedName name="chargingSolard2">task1ForecastsPVandDemand_Run1!$F$63:$F$93</definedName>
    <definedName name="chargingSolard3">task1ForecastsPVandDemand_Run1!$F$111:$F$141</definedName>
    <definedName name="chargingSolard4">task1ForecastsPVandDemand_Run1!$F$159:$F$189</definedName>
    <definedName name="chargingSolard5">task1ForecastsPVandDemand_Run1!$F$207:$F$237</definedName>
    <definedName name="chargingSolard6">task1ForecastsPVandDemand_Run1!$F$255:$F$285</definedName>
    <definedName name="chargingSolard7">task1ForecastsPVandDemand_Run1!$F$303:$F$333</definedName>
    <definedName name="ExternalData_1" localSheetId="2" hidden="1">'task1ForecastsPVandDemand_R (2)'!$A$1:$F$337</definedName>
    <definedName name="gridTopUpd1">task1ForecastsPVandDemand_Run1!$K$15:$K$62</definedName>
    <definedName name="gridTopUpd2">task1ForecastsPVandDemand_Run1!$K$63:$K$110</definedName>
    <definedName name="gridTopUpd3">task1ForecastsPVandDemand_Run1!$K$111:$K$158</definedName>
    <definedName name="gridTopUpd4">task1ForecastsPVandDemand_Run1!$K$159:$K$206</definedName>
    <definedName name="gridTopUpd5">task1ForecastsPVandDemand_Run1!$K$207:$K$254</definedName>
    <definedName name="gridTopUpd6">task1ForecastsPVandDemand_Run1!$K$255:$K$302</definedName>
    <definedName name="gridTopUpd7">task1ForecastsPVandDemand_Run1!$K$303:$K$350</definedName>
    <definedName name="newPeakd1">task1ForecastsPVandDemand_Run1!$E$46:$E$56</definedName>
    <definedName name="newPeakd2">task1ForecastsPVandDemand_Run1!$E$94:$E$104</definedName>
    <definedName name="newPeakd3">task1ForecastsPVandDemand_Run1!$E$142:$E$152</definedName>
    <definedName name="newPeakd4">task1ForecastsPVandDemand_Run1!$E$190:$E$200</definedName>
    <definedName name="newPeakd5">task1ForecastsPVandDemand_Run1!$E$238:$E$248</definedName>
    <definedName name="newPeakd6">task1ForecastsPVandDemand_Run1!$E$286:$E$296</definedName>
    <definedName name="newPeakd7">task1ForecastsPVandDemand_Run1!$E$334:$E$344</definedName>
    <definedName name="peakd1">task1ForecastsPVandDemand_Run1!$D$46:$D$56</definedName>
    <definedName name="peakd2">task1ForecastsPVandDemand_Run1!$D$94:$D$104</definedName>
    <definedName name="peakd3">task1ForecastsPVandDemand_Run1!$D$142:$D$152</definedName>
    <definedName name="peakd4">task1ForecastsPVandDemand_Run1!$D$190:$D$200</definedName>
    <definedName name="peakd5">task1ForecastsPVandDemand_Run1!$D$238:$D$248</definedName>
    <definedName name="peakd6">task1ForecastsPVandDemand_Run1!$D$286:$D$296</definedName>
    <definedName name="peakd7">task1ForecastsPVandDemand_Run1!$D$334:$D$344</definedName>
    <definedName name="pvRIskF1">task1ForecastsPVandDemand_Run1!$E$3</definedName>
    <definedName name="solarCharged1">task1ForecastsPVandDemand_Run1!$J$15:$J$45</definedName>
    <definedName name="solarCharged2">task1ForecastsPVandDemand_Run1!$J$63:$J$93</definedName>
    <definedName name="solarCharged3">task1ForecastsPVandDemand_Run1!$J$111:$J$152</definedName>
    <definedName name="solarCharged4">task1ForecastsPVandDemand_Run1!$J$159:$J$206</definedName>
    <definedName name="solarCharged5">task1ForecastsPVandDemand_Run1!$J$207:$J$254</definedName>
    <definedName name="solarCharged6">task1ForecastsPVandDemand_Run1!$J$255:$J$302</definedName>
    <definedName name="solarCharged7">task1ForecastsPVandDemand_Run1!$J$303:$J$350</definedName>
    <definedName name="StartPeakd1">task1ForecastsPVandDemand_Run1!$C$3</definedName>
    <definedName name="StartPeakd2">task1ForecastsPVandDemand_Run1!$C$4</definedName>
    <definedName name="StartPeakd3">task1ForecastsPVandDemand_Run1!$C$5</definedName>
    <definedName name="StartPeakd4">task1ForecastsPVandDemand_Run1!$C$6</definedName>
    <definedName name="StartPeakd5">task1ForecastsPVandDemand_Run1!$C$7</definedName>
    <definedName name="StartPeakd6">task1ForecastsPVandDemand_Run1!$C$8</definedName>
    <definedName name="StartPeakd7">task1ForecastsPVandDemand_Run1!$C$9</definedName>
    <definedName name="targetPeakd1">task1ForecastsPVandDemand_Run1!$D$3</definedName>
    <definedName name="targetpeakd2">task1ForecastsPVandDemand_Run1!$D$4</definedName>
    <definedName name="targetpeakd3">task1ForecastsPVandDemand_Run1!$D$5</definedName>
    <definedName name="targetpeakd4">task1ForecastsPVandDemand_Run1!$D$6</definedName>
    <definedName name="targetpeakd5">task1ForecastsPVandDemand_Run1!$D$7</definedName>
    <definedName name="targetpeakd6">task1ForecastsPVandDemand_Run1!$D$8</definedName>
    <definedName name="targetpeakd7">task1ForecastsPVandDemand_Run1!$D$9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2" i="12"/>
  <c r="D9" i="1"/>
  <c r="D8" i="1"/>
  <c r="D7" i="1"/>
  <c r="D6" i="1"/>
  <c r="D5" i="1"/>
  <c r="G9" i="1"/>
  <c r="G8" i="1"/>
  <c r="G7" i="1"/>
  <c r="G6" i="1"/>
  <c r="G5" i="1"/>
  <c r="G4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G3" i="1"/>
  <c r="J16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15" i="1"/>
  <c r="D349" i="1"/>
  <c r="D350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15" i="1"/>
  <c r="C349" i="1"/>
  <c r="C350" i="1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15" i="1"/>
  <c r="H3" i="12" l="1"/>
  <c r="J3" i="12"/>
  <c r="H4" i="12"/>
  <c r="J4" i="12"/>
  <c r="H5" i="12"/>
  <c r="J5" i="12"/>
  <c r="H6" i="12"/>
  <c r="J6" i="12"/>
  <c r="H7" i="12"/>
  <c r="J7" i="12"/>
  <c r="H8" i="12"/>
  <c r="J8" i="12"/>
  <c r="H9" i="12"/>
  <c r="J9" i="12"/>
  <c r="H10" i="12"/>
  <c r="J10" i="12"/>
  <c r="H11" i="12"/>
  <c r="J11" i="12"/>
  <c r="H12" i="12"/>
  <c r="J12" i="12"/>
  <c r="H13" i="12"/>
  <c r="J13" i="12"/>
  <c r="H14" i="12"/>
  <c r="J14" i="12"/>
  <c r="H15" i="12"/>
  <c r="J15" i="12"/>
  <c r="H16" i="12"/>
  <c r="J16" i="12"/>
  <c r="H17" i="12"/>
  <c r="J17" i="12"/>
  <c r="H18" i="12"/>
  <c r="J18" i="12"/>
  <c r="H19" i="12"/>
  <c r="J19" i="12"/>
  <c r="H20" i="12"/>
  <c r="J20" i="12"/>
  <c r="H21" i="12"/>
  <c r="J21" i="12"/>
  <c r="H22" i="12"/>
  <c r="J22" i="12"/>
  <c r="H23" i="12"/>
  <c r="J23" i="12"/>
  <c r="H24" i="12"/>
  <c r="J24" i="12"/>
  <c r="H25" i="12"/>
  <c r="J25" i="12"/>
  <c r="H26" i="12"/>
  <c r="J26" i="12"/>
  <c r="H27" i="12"/>
  <c r="J27" i="12"/>
  <c r="H28" i="12"/>
  <c r="J28" i="12"/>
  <c r="H29" i="12"/>
  <c r="J29" i="12"/>
  <c r="H30" i="12"/>
  <c r="J30" i="12"/>
  <c r="H31" i="12"/>
  <c r="J31" i="12"/>
  <c r="H32" i="12"/>
  <c r="J32" i="12"/>
  <c r="H33" i="12"/>
  <c r="J33" i="12"/>
  <c r="H34" i="12"/>
  <c r="J34" i="12"/>
  <c r="H35" i="12"/>
  <c r="J35" i="12"/>
  <c r="H36" i="12"/>
  <c r="J36" i="12"/>
  <c r="H37" i="12"/>
  <c r="J37" i="12"/>
  <c r="H38" i="12"/>
  <c r="J38" i="12"/>
  <c r="H39" i="12"/>
  <c r="J39" i="12"/>
  <c r="H40" i="12"/>
  <c r="J40" i="12"/>
  <c r="H41" i="12"/>
  <c r="J41" i="12"/>
  <c r="H42" i="12"/>
  <c r="J42" i="12"/>
  <c r="H43" i="12"/>
  <c r="J43" i="12"/>
  <c r="H44" i="12"/>
  <c r="J44" i="12"/>
  <c r="H45" i="12"/>
  <c r="J45" i="12"/>
  <c r="H46" i="12"/>
  <c r="J46" i="12"/>
  <c r="H47" i="12"/>
  <c r="J47" i="12"/>
  <c r="H48" i="12"/>
  <c r="J48" i="12"/>
  <c r="H49" i="12"/>
  <c r="J49" i="12"/>
  <c r="H50" i="12"/>
  <c r="J50" i="12"/>
  <c r="H51" i="12"/>
  <c r="J51" i="12"/>
  <c r="H52" i="12"/>
  <c r="J52" i="12"/>
  <c r="H53" i="12"/>
  <c r="J53" i="12"/>
  <c r="H54" i="12"/>
  <c r="J54" i="12"/>
  <c r="H55" i="12"/>
  <c r="J55" i="12"/>
  <c r="H56" i="12"/>
  <c r="J56" i="12"/>
  <c r="H57" i="12"/>
  <c r="J57" i="12"/>
  <c r="H58" i="12"/>
  <c r="J58" i="12"/>
  <c r="H59" i="12"/>
  <c r="J59" i="12"/>
  <c r="H60" i="12"/>
  <c r="J60" i="12"/>
  <c r="H61" i="12"/>
  <c r="J61" i="12"/>
  <c r="H62" i="12"/>
  <c r="J62" i="12"/>
  <c r="H63" i="12"/>
  <c r="J63" i="12"/>
  <c r="H64" i="12"/>
  <c r="J64" i="12"/>
  <c r="H65" i="12"/>
  <c r="J65" i="12"/>
  <c r="H66" i="12"/>
  <c r="J66" i="12"/>
  <c r="H67" i="12"/>
  <c r="J67" i="12"/>
  <c r="H68" i="12"/>
  <c r="J68" i="12"/>
  <c r="H69" i="12"/>
  <c r="J69" i="12"/>
  <c r="H70" i="12"/>
  <c r="J70" i="12"/>
  <c r="H71" i="12"/>
  <c r="J71" i="12"/>
  <c r="H72" i="12"/>
  <c r="J72" i="12"/>
  <c r="H73" i="12"/>
  <c r="J73" i="12"/>
  <c r="H74" i="12"/>
  <c r="J74" i="12"/>
  <c r="H75" i="12"/>
  <c r="J75" i="12"/>
  <c r="H76" i="12"/>
  <c r="J76" i="12"/>
  <c r="H77" i="12"/>
  <c r="J77" i="12"/>
  <c r="H78" i="12"/>
  <c r="J78" i="12"/>
  <c r="H79" i="12"/>
  <c r="J79" i="12"/>
  <c r="H80" i="12"/>
  <c r="J80" i="12"/>
  <c r="H81" i="12"/>
  <c r="J81" i="12"/>
  <c r="P81" i="12"/>
  <c r="Q81" i="12"/>
  <c r="H82" i="12"/>
  <c r="J82" i="12"/>
  <c r="P82" i="12"/>
  <c r="Q82" i="12"/>
  <c r="H83" i="12"/>
  <c r="J83" i="12"/>
  <c r="P83" i="12"/>
  <c r="Q83" i="12"/>
  <c r="H84" i="12"/>
  <c r="J84" i="12"/>
  <c r="P84" i="12"/>
  <c r="Q84" i="12"/>
  <c r="H85" i="12"/>
  <c r="J85" i="12"/>
  <c r="P85" i="12"/>
  <c r="Q85" i="12"/>
  <c r="H86" i="12"/>
  <c r="J86" i="12"/>
  <c r="P86" i="12"/>
  <c r="Q86" i="12"/>
  <c r="H87" i="12"/>
  <c r="J87" i="12"/>
  <c r="P87" i="12"/>
  <c r="Q87" i="12"/>
  <c r="H88" i="12"/>
  <c r="J88" i="12"/>
  <c r="P88" i="12"/>
  <c r="Q88" i="12"/>
  <c r="H89" i="12"/>
  <c r="J89" i="12"/>
  <c r="P89" i="12"/>
  <c r="Q89" i="12"/>
  <c r="H90" i="12"/>
  <c r="J90" i="12"/>
  <c r="P90" i="12"/>
  <c r="Q90" i="12"/>
  <c r="H91" i="12"/>
  <c r="J91" i="12"/>
  <c r="P91" i="12"/>
  <c r="Q91" i="12"/>
  <c r="H92" i="12"/>
  <c r="J92" i="12"/>
  <c r="P92" i="12"/>
  <c r="Q92" i="12"/>
  <c r="H93" i="12"/>
  <c r="J93" i="12"/>
  <c r="P93" i="12"/>
  <c r="Q93" i="12"/>
  <c r="H94" i="12"/>
  <c r="J94" i="12"/>
  <c r="P94" i="12"/>
  <c r="Q94" i="12"/>
  <c r="H95" i="12"/>
  <c r="J95" i="12"/>
  <c r="P95" i="12"/>
  <c r="Q95" i="12"/>
  <c r="H96" i="12"/>
  <c r="J96" i="12"/>
  <c r="P96" i="12"/>
  <c r="Q96" i="12"/>
  <c r="H97" i="12"/>
  <c r="J97" i="12"/>
  <c r="P97" i="12"/>
  <c r="Q97" i="12"/>
  <c r="H98" i="12"/>
  <c r="J98" i="12"/>
  <c r="H99" i="12"/>
  <c r="J99" i="12"/>
  <c r="H100" i="12"/>
  <c r="J100" i="12"/>
  <c r="H101" i="12"/>
  <c r="J101" i="12"/>
  <c r="H102" i="12"/>
  <c r="J102" i="12"/>
  <c r="H103" i="12"/>
  <c r="J103" i="12"/>
  <c r="H104" i="12"/>
  <c r="J104" i="12"/>
  <c r="H105" i="12"/>
  <c r="J105" i="12"/>
  <c r="H106" i="12"/>
  <c r="J106" i="12"/>
  <c r="H107" i="12"/>
  <c r="J107" i="12"/>
  <c r="H108" i="12"/>
  <c r="J108" i="12"/>
  <c r="H109" i="12"/>
  <c r="J109" i="12"/>
  <c r="H110" i="12"/>
  <c r="J110" i="12"/>
  <c r="H111" i="12"/>
  <c r="J111" i="12"/>
  <c r="H112" i="12"/>
  <c r="J112" i="12"/>
  <c r="H113" i="12"/>
  <c r="J113" i="12"/>
  <c r="H114" i="12"/>
  <c r="J114" i="12"/>
  <c r="H115" i="12"/>
  <c r="J115" i="12"/>
  <c r="H116" i="12"/>
  <c r="J116" i="12"/>
  <c r="H117" i="12"/>
  <c r="J117" i="12"/>
  <c r="H118" i="12"/>
  <c r="J118" i="12"/>
  <c r="H119" i="12"/>
  <c r="J119" i="12"/>
  <c r="H120" i="12"/>
  <c r="J120" i="12"/>
  <c r="H121" i="12"/>
  <c r="J121" i="12"/>
  <c r="H122" i="12"/>
  <c r="J122" i="12"/>
  <c r="H123" i="12"/>
  <c r="J123" i="12"/>
  <c r="H124" i="12"/>
  <c r="J124" i="12"/>
  <c r="H125" i="12"/>
  <c r="J125" i="12"/>
  <c r="H126" i="12"/>
  <c r="J126" i="12"/>
  <c r="H127" i="12"/>
  <c r="J127" i="12"/>
  <c r="H128" i="12"/>
  <c r="J128" i="12"/>
  <c r="H129" i="12"/>
  <c r="J129" i="12"/>
  <c r="P129" i="12"/>
  <c r="Q129" i="12"/>
  <c r="H130" i="12"/>
  <c r="J130" i="12"/>
  <c r="P130" i="12"/>
  <c r="Q130" i="12"/>
  <c r="H131" i="12"/>
  <c r="J131" i="12"/>
  <c r="P131" i="12"/>
  <c r="Q131" i="12"/>
  <c r="H132" i="12"/>
  <c r="J132" i="12"/>
  <c r="P132" i="12"/>
  <c r="Q132" i="12"/>
  <c r="H133" i="12"/>
  <c r="J133" i="12"/>
  <c r="P133" i="12"/>
  <c r="Q133" i="12"/>
  <c r="H134" i="12"/>
  <c r="J134" i="12"/>
  <c r="P134" i="12"/>
  <c r="Q134" i="12"/>
  <c r="H135" i="12"/>
  <c r="J135" i="12"/>
  <c r="P135" i="12"/>
  <c r="Q135" i="12"/>
  <c r="H136" i="12"/>
  <c r="J136" i="12"/>
  <c r="P136" i="12"/>
  <c r="Q136" i="12"/>
  <c r="H137" i="12"/>
  <c r="J137" i="12"/>
  <c r="P137" i="12"/>
  <c r="Q137" i="12"/>
  <c r="H138" i="12"/>
  <c r="J138" i="12"/>
  <c r="P138" i="12"/>
  <c r="Q138" i="12"/>
  <c r="H139" i="12"/>
  <c r="J139" i="12"/>
  <c r="P139" i="12"/>
  <c r="Q139" i="12"/>
  <c r="H140" i="12"/>
  <c r="J140" i="12"/>
  <c r="P140" i="12"/>
  <c r="Q140" i="12"/>
  <c r="H141" i="12"/>
  <c r="J141" i="12"/>
  <c r="P141" i="12"/>
  <c r="Q141" i="12"/>
  <c r="H142" i="12"/>
  <c r="J142" i="12"/>
  <c r="P142" i="12"/>
  <c r="Q142" i="12"/>
  <c r="H143" i="12"/>
  <c r="J143" i="12"/>
  <c r="P143" i="12"/>
  <c r="Q143" i="12"/>
  <c r="H144" i="12"/>
  <c r="J144" i="12"/>
  <c r="P144" i="12"/>
  <c r="Q144" i="12"/>
  <c r="H145" i="12"/>
  <c r="J145" i="12"/>
  <c r="P145" i="12"/>
  <c r="Q145" i="12"/>
  <c r="H146" i="12"/>
  <c r="J146" i="12"/>
  <c r="L146" i="12"/>
  <c r="H147" i="12"/>
  <c r="J147" i="12"/>
  <c r="H148" i="12"/>
  <c r="J148" i="12"/>
  <c r="H149" i="12"/>
  <c r="J149" i="12"/>
  <c r="H150" i="12"/>
  <c r="J150" i="12"/>
  <c r="H151" i="12"/>
  <c r="J151" i="12"/>
  <c r="H152" i="12"/>
  <c r="J152" i="12"/>
  <c r="H153" i="12"/>
  <c r="J153" i="12"/>
  <c r="H154" i="12"/>
  <c r="J154" i="12"/>
  <c r="H155" i="12"/>
  <c r="J155" i="12"/>
  <c r="H156" i="12"/>
  <c r="J156" i="12"/>
  <c r="H157" i="12"/>
  <c r="J157" i="12"/>
  <c r="H158" i="12"/>
  <c r="J158" i="12"/>
  <c r="H159" i="12"/>
  <c r="J159" i="12"/>
  <c r="H160" i="12"/>
  <c r="J160" i="12"/>
  <c r="H161" i="12"/>
  <c r="J161" i="12"/>
  <c r="H162" i="12"/>
  <c r="J162" i="12"/>
  <c r="H163" i="12"/>
  <c r="J163" i="12"/>
  <c r="H164" i="12"/>
  <c r="J164" i="12"/>
  <c r="H165" i="12"/>
  <c r="J165" i="12"/>
  <c r="H166" i="12"/>
  <c r="J166" i="12"/>
  <c r="H167" i="12"/>
  <c r="J167" i="12"/>
  <c r="H168" i="12"/>
  <c r="J168" i="12"/>
  <c r="H169" i="12"/>
  <c r="J169" i="12"/>
  <c r="H170" i="12"/>
  <c r="J170" i="12"/>
  <c r="H171" i="12"/>
  <c r="J171" i="12"/>
  <c r="H172" i="12"/>
  <c r="J172" i="12"/>
  <c r="H173" i="12"/>
  <c r="J173" i="12"/>
  <c r="H174" i="12"/>
  <c r="J174" i="12"/>
  <c r="H175" i="12"/>
  <c r="J175" i="12"/>
  <c r="H176" i="12"/>
  <c r="J176" i="12"/>
  <c r="H177" i="12"/>
  <c r="J177" i="12"/>
  <c r="P177" i="12"/>
  <c r="Q177" i="12"/>
  <c r="H178" i="12"/>
  <c r="J178" i="12"/>
  <c r="P178" i="12"/>
  <c r="Q178" i="12"/>
  <c r="H179" i="12"/>
  <c r="J179" i="12"/>
  <c r="P179" i="12"/>
  <c r="Q179" i="12"/>
  <c r="H180" i="12"/>
  <c r="J180" i="12"/>
  <c r="P180" i="12"/>
  <c r="Q180" i="12"/>
  <c r="H181" i="12"/>
  <c r="J181" i="12"/>
  <c r="P181" i="12"/>
  <c r="Q181" i="12"/>
  <c r="H182" i="12"/>
  <c r="J182" i="12"/>
  <c r="P182" i="12"/>
  <c r="Q182" i="12"/>
  <c r="H183" i="12"/>
  <c r="J183" i="12"/>
  <c r="P183" i="12"/>
  <c r="Q183" i="12"/>
  <c r="H184" i="12"/>
  <c r="J184" i="12"/>
  <c r="P184" i="12"/>
  <c r="Q184" i="12"/>
  <c r="H185" i="12"/>
  <c r="J185" i="12"/>
  <c r="P185" i="12"/>
  <c r="Q185" i="12"/>
  <c r="H186" i="12"/>
  <c r="J186" i="12"/>
  <c r="P186" i="12"/>
  <c r="Q186" i="12"/>
  <c r="H187" i="12"/>
  <c r="J187" i="12"/>
  <c r="P187" i="12"/>
  <c r="Q187" i="12"/>
  <c r="H188" i="12"/>
  <c r="J188" i="12"/>
  <c r="P188" i="12"/>
  <c r="Q188" i="12"/>
  <c r="H189" i="12"/>
  <c r="J189" i="12"/>
  <c r="P189" i="12"/>
  <c r="Q189" i="12"/>
  <c r="H190" i="12"/>
  <c r="J190" i="12"/>
  <c r="P190" i="12"/>
  <c r="Q190" i="12"/>
  <c r="H191" i="12"/>
  <c r="J191" i="12"/>
  <c r="P191" i="12"/>
  <c r="Q191" i="12"/>
  <c r="H192" i="12"/>
  <c r="J192" i="12"/>
  <c r="P192" i="12"/>
  <c r="Q192" i="12"/>
  <c r="H193" i="12"/>
  <c r="J193" i="12"/>
  <c r="P193" i="12"/>
  <c r="Q193" i="12"/>
  <c r="H194" i="12"/>
  <c r="J194" i="12"/>
  <c r="L194" i="12"/>
  <c r="H195" i="12"/>
  <c r="J195" i="12"/>
  <c r="H196" i="12"/>
  <c r="J196" i="12"/>
  <c r="H197" i="12"/>
  <c r="J197" i="12"/>
  <c r="H198" i="12"/>
  <c r="J198" i="12"/>
  <c r="H199" i="12"/>
  <c r="J199" i="12"/>
  <c r="H200" i="12"/>
  <c r="J200" i="12"/>
  <c r="H201" i="12"/>
  <c r="J201" i="12"/>
  <c r="H202" i="12"/>
  <c r="J202" i="12"/>
  <c r="H203" i="12"/>
  <c r="J203" i="12"/>
  <c r="H204" i="12"/>
  <c r="J204" i="12"/>
  <c r="H205" i="12"/>
  <c r="J205" i="12"/>
  <c r="H206" i="12"/>
  <c r="J206" i="12"/>
  <c r="H207" i="12"/>
  <c r="J207" i="12"/>
  <c r="H208" i="12"/>
  <c r="J208" i="12"/>
  <c r="H209" i="12"/>
  <c r="J209" i="12"/>
  <c r="H210" i="12"/>
  <c r="J210" i="12"/>
  <c r="H211" i="12"/>
  <c r="J211" i="12"/>
  <c r="H212" i="12"/>
  <c r="J212" i="12"/>
  <c r="H213" i="12"/>
  <c r="J213" i="12"/>
  <c r="H214" i="12"/>
  <c r="J214" i="12"/>
  <c r="H215" i="12"/>
  <c r="J215" i="12"/>
  <c r="H216" i="12"/>
  <c r="J216" i="12"/>
  <c r="H217" i="12"/>
  <c r="J217" i="12"/>
  <c r="H218" i="12"/>
  <c r="J218" i="12"/>
  <c r="H219" i="12"/>
  <c r="J219" i="12"/>
  <c r="H220" i="12"/>
  <c r="J220" i="12"/>
  <c r="H221" i="12"/>
  <c r="J221" i="12"/>
  <c r="H222" i="12"/>
  <c r="J222" i="12"/>
  <c r="H223" i="12"/>
  <c r="J223" i="12"/>
  <c r="H224" i="12"/>
  <c r="J224" i="12"/>
  <c r="H225" i="12"/>
  <c r="J225" i="12"/>
  <c r="P225" i="12"/>
  <c r="Q225" i="12"/>
  <c r="H226" i="12"/>
  <c r="J226" i="12"/>
  <c r="P226" i="12"/>
  <c r="Q226" i="12"/>
  <c r="H227" i="12"/>
  <c r="J227" i="12"/>
  <c r="P227" i="12"/>
  <c r="Q227" i="12"/>
  <c r="H228" i="12"/>
  <c r="J228" i="12"/>
  <c r="P228" i="12"/>
  <c r="Q228" i="12"/>
  <c r="H229" i="12"/>
  <c r="J229" i="12"/>
  <c r="P229" i="12"/>
  <c r="Q229" i="12"/>
  <c r="H230" i="12"/>
  <c r="J230" i="12"/>
  <c r="P230" i="12"/>
  <c r="Q230" i="12"/>
  <c r="H231" i="12"/>
  <c r="J231" i="12"/>
  <c r="P231" i="12"/>
  <c r="Q231" i="12"/>
  <c r="H232" i="12"/>
  <c r="J232" i="12"/>
  <c r="P232" i="12"/>
  <c r="Q232" i="12"/>
  <c r="H233" i="12"/>
  <c r="J233" i="12"/>
  <c r="P233" i="12"/>
  <c r="Q233" i="12"/>
  <c r="H234" i="12"/>
  <c r="J234" i="12"/>
  <c r="P234" i="12"/>
  <c r="Q234" i="12"/>
  <c r="H235" i="12"/>
  <c r="J235" i="12"/>
  <c r="P235" i="12"/>
  <c r="Q235" i="12"/>
  <c r="H236" i="12"/>
  <c r="J236" i="12"/>
  <c r="P236" i="12"/>
  <c r="Q236" i="12"/>
  <c r="H237" i="12"/>
  <c r="J237" i="12"/>
  <c r="P237" i="12"/>
  <c r="Q237" i="12"/>
  <c r="H238" i="12"/>
  <c r="J238" i="12"/>
  <c r="P238" i="12"/>
  <c r="Q238" i="12"/>
  <c r="H239" i="12"/>
  <c r="J239" i="12"/>
  <c r="P239" i="12"/>
  <c r="Q239" i="12"/>
  <c r="H240" i="12"/>
  <c r="J240" i="12"/>
  <c r="P240" i="12"/>
  <c r="Q240" i="12"/>
  <c r="H241" i="12"/>
  <c r="J241" i="12"/>
  <c r="P241" i="12"/>
  <c r="Q241" i="12"/>
  <c r="H242" i="12"/>
  <c r="J242" i="12"/>
  <c r="L242" i="12"/>
  <c r="H243" i="12"/>
  <c r="J243" i="12"/>
  <c r="H244" i="12"/>
  <c r="J244" i="12"/>
  <c r="H245" i="12"/>
  <c r="J245" i="12"/>
  <c r="H246" i="12"/>
  <c r="J246" i="12"/>
  <c r="H247" i="12"/>
  <c r="J247" i="12"/>
  <c r="H248" i="12"/>
  <c r="J248" i="12"/>
  <c r="H249" i="12"/>
  <c r="J249" i="12"/>
  <c r="H250" i="12"/>
  <c r="J250" i="12"/>
  <c r="H251" i="12"/>
  <c r="J251" i="12"/>
  <c r="H252" i="12"/>
  <c r="J252" i="12"/>
  <c r="H253" i="12"/>
  <c r="J253" i="12"/>
  <c r="H254" i="12"/>
  <c r="J254" i="12"/>
  <c r="H255" i="12"/>
  <c r="J255" i="12"/>
  <c r="H256" i="12"/>
  <c r="J256" i="12"/>
  <c r="H257" i="12"/>
  <c r="J257" i="12"/>
  <c r="H258" i="12"/>
  <c r="J258" i="12"/>
  <c r="H259" i="12"/>
  <c r="J259" i="12"/>
  <c r="H260" i="12"/>
  <c r="J260" i="12"/>
  <c r="H261" i="12"/>
  <c r="J261" i="12"/>
  <c r="H262" i="12"/>
  <c r="J262" i="12"/>
  <c r="H263" i="12"/>
  <c r="J263" i="12"/>
  <c r="H264" i="12"/>
  <c r="J264" i="12"/>
  <c r="H265" i="12"/>
  <c r="J265" i="12"/>
  <c r="H266" i="12"/>
  <c r="J266" i="12"/>
  <c r="H267" i="12"/>
  <c r="J267" i="12"/>
  <c r="H268" i="12"/>
  <c r="J268" i="12"/>
  <c r="H269" i="12"/>
  <c r="J269" i="12"/>
  <c r="H270" i="12"/>
  <c r="J270" i="12"/>
  <c r="H271" i="12"/>
  <c r="J271" i="12"/>
  <c r="H272" i="12"/>
  <c r="J272" i="12"/>
  <c r="H273" i="12"/>
  <c r="J273" i="12"/>
  <c r="P273" i="12"/>
  <c r="Q273" i="12"/>
  <c r="H274" i="12"/>
  <c r="J274" i="12"/>
  <c r="P274" i="12"/>
  <c r="Q274" i="12"/>
  <c r="H275" i="12"/>
  <c r="J275" i="12"/>
  <c r="P275" i="12"/>
  <c r="Q275" i="12"/>
  <c r="H276" i="12"/>
  <c r="J276" i="12"/>
  <c r="P276" i="12"/>
  <c r="Q276" i="12"/>
  <c r="H277" i="12"/>
  <c r="J277" i="12"/>
  <c r="P277" i="12"/>
  <c r="Q277" i="12"/>
  <c r="H278" i="12"/>
  <c r="J278" i="12"/>
  <c r="P278" i="12"/>
  <c r="Q278" i="12"/>
  <c r="H279" i="12"/>
  <c r="J279" i="12"/>
  <c r="P279" i="12"/>
  <c r="Q279" i="12"/>
  <c r="H280" i="12"/>
  <c r="J280" i="12"/>
  <c r="P280" i="12"/>
  <c r="Q280" i="12"/>
  <c r="H281" i="12"/>
  <c r="J281" i="12"/>
  <c r="P281" i="12"/>
  <c r="Q281" i="12"/>
  <c r="H282" i="12"/>
  <c r="J282" i="12"/>
  <c r="P282" i="12"/>
  <c r="Q282" i="12"/>
  <c r="H283" i="12"/>
  <c r="J283" i="12"/>
  <c r="P283" i="12"/>
  <c r="Q283" i="12"/>
  <c r="H284" i="12"/>
  <c r="J284" i="12"/>
  <c r="P284" i="12"/>
  <c r="Q284" i="12"/>
  <c r="H285" i="12"/>
  <c r="J285" i="12"/>
  <c r="P285" i="12"/>
  <c r="Q285" i="12"/>
  <c r="H286" i="12"/>
  <c r="J286" i="12"/>
  <c r="P286" i="12"/>
  <c r="Q286" i="12"/>
  <c r="H287" i="12"/>
  <c r="J287" i="12"/>
  <c r="P287" i="12"/>
  <c r="Q287" i="12"/>
  <c r="H288" i="12"/>
  <c r="J288" i="12"/>
  <c r="P288" i="12"/>
  <c r="Q288" i="12"/>
  <c r="H289" i="12"/>
  <c r="J289" i="12"/>
  <c r="P289" i="12"/>
  <c r="Q289" i="12"/>
  <c r="H290" i="12"/>
  <c r="J290" i="12"/>
  <c r="L290" i="12"/>
  <c r="H291" i="12"/>
  <c r="J291" i="12"/>
  <c r="H292" i="12"/>
  <c r="J292" i="12"/>
  <c r="H293" i="12"/>
  <c r="J293" i="12"/>
  <c r="H294" i="12"/>
  <c r="J294" i="12"/>
  <c r="H295" i="12"/>
  <c r="J295" i="12"/>
  <c r="H296" i="12"/>
  <c r="J296" i="12"/>
  <c r="H297" i="12"/>
  <c r="J297" i="12"/>
  <c r="H298" i="12"/>
  <c r="J298" i="12"/>
  <c r="H299" i="12"/>
  <c r="J299" i="12"/>
  <c r="H300" i="12"/>
  <c r="J300" i="12"/>
  <c r="H301" i="12"/>
  <c r="J301" i="12"/>
  <c r="H302" i="12"/>
  <c r="J302" i="12"/>
  <c r="H303" i="12"/>
  <c r="J303" i="12"/>
  <c r="H304" i="12"/>
  <c r="J304" i="12"/>
  <c r="H305" i="12"/>
  <c r="J305" i="12"/>
  <c r="H306" i="12"/>
  <c r="J306" i="12"/>
  <c r="H307" i="12"/>
  <c r="J307" i="12"/>
  <c r="H308" i="12"/>
  <c r="J308" i="12"/>
  <c r="H309" i="12"/>
  <c r="J309" i="12"/>
  <c r="H310" i="12"/>
  <c r="J310" i="12"/>
  <c r="H311" i="12"/>
  <c r="J311" i="12"/>
  <c r="H312" i="12"/>
  <c r="J312" i="12"/>
  <c r="H313" i="12"/>
  <c r="J313" i="12"/>
  <c r="H314" i="12"/>
  <c r="J314" i="12"/>
  <c r="H315" i="12"/>
  <c r="J315" i="12"/>
  <c r="H316" i="12"/>
  <c r="J316" i="12"/>
  <c r="H317" i="12"/>
  <c r="J317" i="12"/>
  <c r="H318" i="12"/>
  <c r="J318" i="12"/>
  <c r="H319" i="12"/>
  <c r="J319" i="12"/>
  <c r="H320" i="12"/>
  <c r="J320" i="12"/>
  <c r="H321" i="12"/>
  <c r="J321" i="12"/>
  <c r="P321" i="12"/>
  <c r="Q321" i="12"/>
  <c r="H322" i="12"/>
  <c r="J322" i="12"/>
  <c r="P322" i="12"/>
  <c r="Q322" i="12"/>
  <c r="H323" i="12"/>
  <c r="J323" i="12"/>
  <c r="P323" i="12"/>
  <c r="Q323" i="12"/>
  <c r="H324" i="12"/>
  <c r="J324" i="12"/>
  <c r="P324" i="12"/>
  <c r="Q324" i="12"/>
  <c r="H325" i="12"/>
  <c r="J325" i="12"/>
  <c r="P325" i="12"/>
  <c r="Q325" i="12"/>
  <c r="H326" i="12"/>
  <c r="J326" i="12"/>
  <c r="P326" i="12"/>
  <c r="Q326" i="12"/>
  <c r="H327" i="12"/>
  <c r="J327" i="12"/>
  <c r="P327" i="12"/>
  <c r="Q327" i="12"/>
  <c r="H328" i="12"/>
  <c r="J328" i="12"/>
  <c r="P328" i="12"/>
  <c r="Q328" i="12"/>
  <c r="H329" i="12"/>
  <c r="J329" i="12"/>
  <c r="P329" i="12"/>
  <c r="Q329" i="12"/>
  <c r="H330" i="12"/>
  <c r="J330" i="12"/>
  <c r="P330" i="12"/>
  <c r="Q330" i="12"/>
  <c r="H331" i="12"/>
  <c r="J331" i="12"/>
  <c r="P331" i="12"/>
  <c r="Q331" i="12"/>
  <c r="H332" i="12"/>
  <c r="J332" i="12"/>
  <c r="P332" i="12"/>
  <c r="Q332" i="12"/>
  <c r="H333" i="12"/>
  <c r="J333" i="12"/>
  <c r="P333" i="12"/>
  <c r="Q333" i="12"/>
  <c r="H334" i="12"/>
  <c r="J334" i="12"/>
  <c r="P334" i="12"/>
  <c r="Q334" i="12"/>
  <c r="H335" i="12"/>
  <c r="J335" i="12"/>
  <c r="P335" i="12"/>
  <c r="Q335" i="12"/>
  <c r="H336" i="12"/>
  <c r="J336" i="12"/>
  <c r="P336" i="12"/>
  <c r="Q336" i="12"/>
  <c r="H337" i="12"/>
  <c r="J337" i="12"/>
  <c r="P337" i="12"/>
  <c r="Q337" i="12"/>
  <c r="J2" i="12"/>
  <c r="L2" i="12"/>
  <c r="M2" i="12"/>
  <c r="N2" i="12"/>
  <c r="H2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G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G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G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G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G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G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G2" i="12"/>
  <c r="F2" i="12"/>
  <c r="A337" i="12"/>
  <c r="A331" i="12"/>
  <c r="A332" i="12"/>
  <c r="A333" i="12"/>
  <c r="A334" i="12"/>
  <c r="A335" i="12"/>
  <c r="A336" i="12"/>
  <c r="A326" i="12"/>
  <c r="A327" i="12"/>
  <c r="A328" i="12"/>
  <c r="A329" i="12"/>
  <c r="A330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2" i="12"/>
  <c r="D3" i="1"/>
  <c r="I16" i="1" s="1"/>
  <c r="M3" i="12" s="1"/>
  <c r="I256" i="1"/>
  <c r="M243" i="12" s="1"/>
  <c r="I208" i="1"/>
  <c r="M195" i="12" s="1"/>
  <c r="N5" i="12"/>
  <c r="N4" i="12"/>
  <c r="N6" i="12"/>
  <c r="N7" i="12"/>
  <c r="N8" i="12"/>
  <c r="N9" i="12"/>
  <c r="N10" i="12"/>
  <c r="N11" i="12"/>
  <c r="N12" i="12"/>
  <c r="N13" i="12"/>
  <c r="N47" i="12"/>
  <c r="N51" i="12"/>
  <c r="N53" i="12"/>
  <c r="N55" i="12"/>
  <c r="N57" i="12"/>
  <c r="N58" i="12"/>
  <c r="N59" i="12"/>
  <c r="N60" i="12"/>
  <c r="N61" i="12"/>
  <c r="N88" i="12"/>
  <c r="N89" i="12"/>
  <c r="N90" i="12"/>
  <c r="N91" i="12"/>
  <c r="N92" i="12"/>
  <c r="N93" i="12"/>
  <c r="N94" i="12"/>
  <c r="N95" i="12"/>
  <c r="N96" i="12"/>
  <c r="N97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9" i="12"/>
  <c r="N200" i="12"/>
  <c r="N201" i="12"/>
  <c r="N202" i="12"/>
  <c r="N203" i="12"/>
  <c r="N204" i="12"/>
  <c r="N205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3" i="12"/>
  <c r="N291" i="12"/>
  <c r="R321" i="1"/>
  <c r="I160" i="1"/>
  <c r="M147" i="12" s="1"/>
  <c r="I9" i="1"/>
  <c r="I8" i="1"/>
  <c r="I7" i="1"/>
  <c r="I6" i="1"/>
  <c r="I5" i="1"/>
  <c r="I4" i="1"/>
  <c r="I3" i="1"/>
  <c r="K15" i="1"/>
  <c r="G15" i="1" s="1"/>
  <c r="K63" i="1"/>
  <c r="O50" i="12" s="1"/>
  <c r="K111" i="1"/>
  <c r="O98" i="12" s="1"/>
  <c r="K159" i="1"/>
  <c r="O146" i="12" s="1"/>
  <c r="K207" i="1"/>
  <c r="O194" i="12" s="1"/>
  <c r="K255" i="1"/>
  <c r="O242" i="12" s="1"/>
  <c r="K303" i="1"/>
  <c r="O290" i="12" s="1"/>
  <c r="C9" i="1"/>
  <c r="C8" i="1"/>
  <c r="C7" i="1"/>
  <c r="C6" i="1"/>
  <c r="C5" i="1"/>
  <c r="D4" i="1"/>
  <c r="C4" i="1"/>
  <c r="C3" i="1"/>
  <c r="E15" i="1"/>
  <c r="I2" i="12" s="1"/>
  <c r="L15" i="1"/>
  <c r="M15" i="1" s="1"/>
  <c r="Q2" i="12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O337" i="12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O289" i="12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O241" i="12" s="1"/>
  <c r="A160" i="1"/>
  <c r="K160" i="1" s="1"/>
  <c r="O147" i="12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O145" i="1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O90" i="12" s="1"/>
  <c r="A16" i="1"/>
  <c r="K16" i="1" s="1"/>
  <c r="O3" i="12" s="1"/>
  <c r="G61" i="12" l="1"/>
  <c r="G313" i="12"/>
  <c r="G283" i="12"/>
  <c r="G145" i="12"/>
  <c r="G301" i="12"/>
  <c r="G271" i="12"/>
  <c r="G241" i="12"/>
  <c r="G133" i="12"/>
  <c r="G331" i="12"/>
  <c r="G199" i="12"/>
  <c r="G103" i="12"/>
  <c r="G259" i="12"/>
  <c r="G229" i="12"/>
  <c r="G121" i="12"/>
  <c r="G79" i="12"/>
  <c r="G319" i="12"/>
  <c r="G289" i="12"/>
  <c r="G247" i="12"/>
  <c r="G217" i="12"/>
  <c r="G109" i="12"/>
  <c r="G67" i="12"/>
  <c r="G307" i="12"/>
  <c r="G277" i="12"/>
  <c r="G139" i="12"/>
  <c r="G211" i="12"/>
  <c r="G337" i="12"/>
  <c r="G205" i="12"/>
  <c r="G55" i="12"/>
  <c r="G295" i="12"/>
  <c r="G265" i="12"/>
  <c r="G235" i="12"/>
  <c r="G127" i="12"/>
  <c r="G85" i="12"/>
  <c r="G325" i="12"/>
  <c r="G253" i="12"/>
  <c r="G223" i="12"/>
  <c r="G115" i="12"/>
  <c r="G73" i="12"/>
  <c r="G336" i="12"/>
  <c r="G330" i="12"/>
  <c r="G324" i="12"/>
  <c r="G318" i="12"/>
  <c r="G312" i="12"/>
  <c r="G306" i="12"/>
  <c r="G300" i="12"/>
  <c r="G294" i="12"/>
  <c r="G288" i="12"/>
  <c r="G282" i="12"/>
  <c r="G276" i="12"/>
  <c r="G270" i="12"/>
  <c r="G264" i="12"/>
  <c r="G258" i="12"/>
  <c r="G252" i="12"/>
  <c r="G246" i="12"/>
  <c r="G240" i="12"/>
  <c r="G234" i="12"/>
  <c r="G228" i="12"/>
  <c r="G222" i="12"/>
  <c r="G216" i="12"/>
  <c r="G210" i="12"/>
  <c r="G204" i="12"/>
  <c r="G198" i="12"/>
  <c r="G144" i="12"/>
  <c r="G138" i="12"/>
  <c r="G132" i="12"/>
  <c r="G126" i="12"/>
  <c r="G120" i="12"/>
  <c r="G114" i="12"/>
  <c r="G108" i="12"/>
  <c r="G102" i="12"/>
  <c r="G90" i="12"/>
  <c r="G84" i="12"/>
  <c r="G78" i="12"/>
  <c r="G72" i="12"/>
  <c r="G66" i="12"/>
  <c r="G60" i="12"/>
  <c r="G54" i="12"/>
  <c r="O2" i="12"/>
  <c r="G335" i="12"/>
  <c r="G329" i="12"/>
  <c r="G323" i="12"/>
  <c r="G317" i="12"/>
  <c r="G311" i="12"/>
  <c r="G305" i="12"/>
  <c r="G299" i="12"/>
  <c r="G293" i="12"/>
  <c r="G287" i="12"/>
  <c r="G281" i="12"/>
  <c r="G275" i="12"/>
  <c r="G269" i="12"/>
  <c r="G263" i="12"/>
  <c r="G257" i="12"/>
  <c r="G251" i="12"/>
  <c r="G245" i="12"/>
  <c r="G239" i="12"/>
  <c r="G233" i="12"/>
  <c r="G227" i="12"/>
  <c r="G221" i="12"/>
  <c r="G215" i="12"/>
  <c r="G209" i="12"/>
  <c r="G203" i="12"/>
  <c r="G197" i="12"/>
  <c r="G143" i="12"/>
  <c r="G137" i="12"/>
  <c r="G131" i="12"/>
  <c r="G125" i="12"/>
  <c r="G119" i="12"/>
  <c r="G113" i="12"/>
  <c r="G107" i="12"/>
  <c r="G101" i="12"/>
  <c r="G89" i="12"/>
  <c r="G83" i="12"/>
  <c r="G77" i="12"/>
  <c r="G71" i="12"/>
  <c r="G65" i="12"/>
  <c r="G59" i="12"/>
  <c r="G53" i="12"/>
  <c r="G334" i="12"/>
  <c r="G328" i="12"/>
  <c r="G322" i="12"/>
  <c r="G316" i="12"/>
  <c r="G310" i="12"/>
  <c r="G304" i="12"/>
  <c r="G298" i="12"/>
  <c r="G292" i="12"/>
  <c r="G286" i="12"/>
  <c r="G280" i="12"/>
  <c r="G274" i="12"/>
  <c r="G268" i="12"/>
  <c r="G262" i="12"/>
  <c r="G256" i="12"/>
  <c r="G250" i="12"/>
  <c r="G244" i="12"/>
  <c r="G238" i="12"/>
  <c r="G232" i="12"/>
  <c r="G226" i="12"/>
  <c r="G220" i="12"/>
  <c r="G214" i="12"/>
  <c r="G208" i="12"/>
  <c r="G202" i="12"/>
  <c r="G196" i="12"/>
  <c r="G142" i="12"/>
  <c r="G136" i="12"/>
  <c r="G130" i="12"/>
  <c r="G124" i="12"/>
  <c r="G118" i="12"/>
  <c r="G112" i="12"/>
  <c r="G106" i="12"/>
  <c r="G100" i="12"/>
  <c r="G88" i="12"/>
  <c r="G82" i="12"/>
  <c r="G76" i="12"/>
  <c r="G70" i="12"/>
  <c r="G64" i="12"/>
  <c r="G58" i="12"/>
  <c r="G52" i="12"/>
  <c r="K2" i="12"/>
  <c r="G333" i="12"/>
  <c r="G327" i="12"/>
  <c r="G321" i="12"/>
  <c r="G315" i="12"/>
  <c r="G309" i="12"/>
  <c r="G303" i="12"/>
  <c r="G297" i="12"/>
  <c r="G291" i="12"/>
  <c r="G285" i="12"/>
  <c r="G279" i="12"/>
  <c r="G273" i="12"/>
  <c r="G267" i="12"/>
  <c r="G261" i="12"/>
  <c r="G255" i="12"/>
  <c r="G249" i="12"/>
  <c r="G243" i="12"/>
  <c r="G237" i="12"/>
  <c r="G231" i="12"/>
  <c r="G225" i="12"/>
  <c r="G219" i="12"/>
  <c r="G213" i="12"/>
  <c r="G207" i="12"/>
  <c r="G201" i="12"/>
  <c r="G195" i="12"/>
  <c r="G147" i="12"/>
  <c r="G141" i="12"/>
  <c r="G135" i="12"/>
  <c r="G129" i="12"/>
  <c r="G123" i="12"/>
  <c r="G117" i="12"/>
  <c r="G111" i="12"/>
  <c r="G105" i="12"/>
  <c r="G99" i="12"/>
  <c r="G87" i="12"/>
  <c r="G81" i="12"/>
  <c r="G75" i="12"/>
  <c r="G69" i="12"/>
  <c r="G63" i="12"/>
  <c r="G57" i="12"/>
  <c r="G51" i="12"/>
  <c r="G3" i="12"/>
  <c r="G332" i="12"/>
  <c r="G326" i="12"/>
  <c r="G320" i="12"/>
  <c r="G314" i="12"/>
  <c r="G308" i="12"/>
  <c r="G302" i="12"/>
  <c r="G296" i="12"/>
  <c r="G284" i="12"/>
  <c r="G278" i="12"/>
  <c r="G272" i="12"/>
  <c r="G266" i="12"/>
  <c r="G260" i="12"/>
  <c r="G254" i="12"/>
  <c r="G248" i="12"/>
  <c r="G236" i="12"/>
  <c r="G230" i="12"/>
  <c r="G224" i="12"/>
  <c r="G218" i="12"/>
  <c r="G212" i="12"/>
  <c r="G206" i="12"/>
  <c r="G200" i="12"/>
  <c r="G140" i="12"/>
  <c r="G134" i="12"/>
  <c r="G128" i="12"/>
  <c r="G122" i="12"/>
  <c r="G116" i="12"/>
  <c r="G110" i="12"/>
  <c r="G104" i="12"/>
  <c r="G86" i="12"/>
  <c r="G80" i="12"/>
  <c r="G74" i="12"/>
  <c r="G68" i="12"/>
  <c r="G62" i="12"/>
  <c r="G56" i="12"/>
  <c r="P2" i="12"/>
  <c r="L211" i="1"/>
  <c r="P198" i="12" s="1"/>
  <c r="N198" i="12"/>
  <c r="L69" i="1"/>
  <c r="N56" i="12"/>
  <c r="L61" i="1"/>
  <c r="N48" i="12"/>
  <c r="L53" i="1"/>
  <c r="P40" i="12" s="1"/>
  <c r="N40" i="12"/>
  <c r="L67" i="1"/>
  <c r="N54" i="12"/>
  <c r="L59" i="1"/>
  <c r="P46" i="12" s="1"/>
  <c r="N46" i="12"/>
  <c r="L58" i="1"/>
  <c r="N45" i="12"/>
  <c r="L65" i="1"/>
  <c r="N52" i="12"/>
  <c r="L57" i="1"/>
  <c r="N44" i="12"/>
  <c r="L56" i="1"/>
  <c r="N43" i="12"/>
  <c r="L63" i="1"/>
  <c r="N50" i="12"/>
  <c r="L55" i="1"/>
  <c r="N42" i="12"/>
  <c r="L62" i="1"/>
  <c r="N49" i="12"/>
  <c r="L54" i="1"/>
  <c r="N41" i="12"/>
  <c r="K298" i="1"/>
  <c r="O285" i="12" s="1"/>
  <c r="K256" i="1"/>
  <c r="O243" i="12" s="1"/>
  <c r="K274" i="1"/>
  <c r="O261" i="12" s="1"/>
  <c r="K269" i="1"/>
  <c r="O256" i="12" s="1"/>
  <c r="K226" i="1"/>
  <c r="O213" i="12" s="1"/>
  <c r="K224" i="1"/>
  <c r="O211" i="12" s="1"/>
  <c r="K221" i="1"/>
  <c r="O208" i="12" s="1"/>
  <c r="K323" i="1"/>
  <c r="O310" i="12" s="1"/>
  <c r="K251" i="1"/>
  <c r="O238" i="12" s="1"/>
  <c r="K270" i="1"/>
  <c r="O257" i="12" s="1"/>
  <c r="K331" i="1"/>
  <c r="O318" i="12" s="1"/>
  <c r="K275" i="1"/>
  <c r="O262" i="12" s="1"/>
  <c r="K257" i="1"/>
  <c r="O244" i="12" s="1"/>
  <c r="K231" i="1"/>
  <c r="O218" i="12" s="1"/>
  <c r="K329" i="1"/>
  <c r="O316" i="12" s="1"/>
  <c r="K300" i="1"/>
  <c r="O287" i="12" s="1"/>
  <c r="K123" i="1"/>
  <c r="O110" i="12" s="1"/>
  <c r="K324" i="1"/>
  <c r="O311" i="12" s="1"/>
  <c r="K299" i="1"/>
  <c r="O286" i="12" s="1"/>
  <c r="K273" i="1"/>
  <c r="O260" i="12" s="1"/>
  <c r="K225" i="1"/>
  <c r="O212" i="12" s="1"/>
  <c r="K322" i="1"/>
  <c r="O309" i="12" s="1"/>
  <c r="K250" i="1"/>
  <c r="O237" i="12" s="1"/>
  <c r="K86" i="1"/>
  <c r="O73" i="12" s="1"/>
  <c r="K319" i="1"/>
  <c r="O306" i="12" s="1"/>
  <c r="K293" i="1"/>
  <c r="O280" i="12" s="1"/>
  <c r="K268" i="1"/>
  <c r="O255" i="12" s="1"/>
  <c r="K249" i="1"/>
  <c r="O236" i="12" s="1"/>
  <c r="K219" i="1"/>
  <c r="O206" i="12" s="1"/>
  <c r="K79" i="1"/>
  <c r="O66" i="12" s="1"/>
  <c r="K317" i="1"/>
  <c r="O304" i="12" s="1"/>
  <c r="K288" i="1"/>
  <c r="O275" i="12" s="1"/>
  <c r="K267" i="1"/>
  <c r="O254" i="12" s="1"/>
  <c r="K246" i="1"/>
  <c r="O233" i="12" s="1"/>
  <c r="K214" i="1"/>
  <c r="O201" i="12" s="1"/>
  <c r="K78" i="1"/>
  <c r="O65" i="12" s="1"/>
  <c r="K99" i="1"/>
  <c r="O86" i="12" s="1"/>
  <c r="K312" i="1"/>
  <c r="O299" i="12" s="1"/>
  <c r="K287" i="1"/>
  <c r="O274" i="12" s="1"/>
  <c r="K263" i="1"/>
  <c r="O250" i="12" s="1"/>
  <c r="K244" i="1"/>
  <c r="O231" i="12" s="1"/>
  <c r="K213" i="1"/>
  <c r="O200" i="12" s="1"/>
  <c r="K74" i="1"/>
  <c r="O61" i="12" s="1"/>
  <c r="K311" i="1"/>
  <c r="O298" i="12" s="1"/>
  <c r="K286" i="1"/>
  <c r="O273" i="12" s="1"/>
  <c r="K262" i="1"/>
  <c r="O249" i="12" s="1"/>
  <c r="K239" i="1"/>
  <c r="O226" i="12" s="1"/>
  <c r="K212" i="1"/>
  <c r="O199" i="12" s="1"/>
  <c r="K67" i="1"/>
  <c r="O54" i="12" s="1"/>
  <c r="K310" i="1"/>
  <c r="O297" i="12" s="1"/>
  <c r="K282" i="1"/>
  <c r="O269" i="12" s="1"/>
  <c r="K261" i="1"/>
  <c r="O248" i="12" s="1"/>
  <c r="K238" i="1"/>
  <c r="O225" i="12" s="1"/>
  <c r="K209" i="1"/>
  <c r="O196" i="12" s="1"/>
  <c r="K66" i="1"/>
  <c r="O53" i="12" s="1"/>
  <c r="K295" i="1"/>
  <c r="O282" i="12" s="1"/>
  <c r="K307" i="1"/>
  <c r="O294" i="12" s="1"/>
  <c r="K281" i="1"/>
  <c r="O268" i="12" s="1"/>
  <c r="K260" i="1"/>
  <c r="O247" i="12" s="1"/>
  <c r="K236" i="1"/>
  <c r="O223" i="12" s="1"/>
  <c r="K305" i="1"/>
  <c r="O292" i="12" s="1"/>
  <c r="K280" i="1"/>
  <c r="O267" i="12" s="1"/>
  <c r="K258" i="1"/>
  <c r="O245" i="12" s="1"/>
  <c r="K233" i="1"/>
  <c r="O220" i="12" s="1"/>
  <c r="K151" i="1"/>
  <c r="O138" i="12" s="1"/>
  <c r="K126" i="1"/>
  <c r="O113" i="12" s="1"/>
  <c r="K102" i="1"/>
  <c r="O89" i="12" s="1"/>
  <c r="K77" i="1"/>
  <c r="O64" i="12" s="1"/>
  <c r="K321" i="1"/>
  <c r="O308" i="12" s="1"/>
  <c r="K297" i="1"/>
  <c r="O284" i="12" s="1"/>
  <c r="K235" i="1"/>
  <c r="O222" i="12" s="1"/>
  <c r="K332" i="1"/>
  <c r="O319" i="12" s="1"/>
  <c r="K320" i="1"/>
  <c r="O307" i="12" s="1"/>
  <c r="K308" i="1"/>
  <c r="O295" i="12" s="1"/>
  <c r="K296" i="1"/>
  <c r="O283" i="12" s="1"/>
  <c r="K283" i="1"/>
  <c r="O270" i="12" s="1"/>
  <c r="K271" i="1"/>
  <c r="O258" i="12" s="1"/>
  <c r="K259" i="1"/>
  <c r="O246" i="12" s="1"/>
  <c r="K247" i="1"/>
  <c r="O234" i="12" s="1"/>
  <c r="K234" i="1"/>
  <c r="O221" i="12" s="1"/>
  <c r="K222" i="1"/>
  <c r="O209" i="12" s="1"/>
  <c r="K210" i="1"/>
  <c r="O197" i="12" s="1"/>
  <c r="K149" i="1"/>
  <c r="O136" i="12" s="1"/>
  <c r="K136" i="1"/>
  <c r="O123" i="12" s="1"/>
  <c r="K124" i="1"/>
  <c r="O111" i="12" s="1"/>
  <c r="K112" i="1"/>
  <c r="O99" i="12" s="1"/>
  <c r="K100" i="1"/>
  <c r="O87" i="12" s="1"/>
  <c r="K87" i="1"/>
  <c r="O74" i="12" s="1"/>
  <c r="K75" i="1"/>
  <c r="O62" i="12" s="1"/>
  <c r="K330" i="1"/>
  <c r="O317" i="12" s="1"/>
  <c r="K318" i="1"/>
  <c r="O305" i="12" s="1"/>
  <c r="K306" i="1"/>
  <c r="O293" i="12" s="1"/>
  <c r="K294" i="1"/>
  <c r="O281" i="12" s="1"/>
  <c r="K245" i="1"/>
  <c r="O232" i="12" s="1"/>
  <c r="K232" i="1"/>
  <c r="O219" i="12" s="1"/>
  <c r="K220" i="1"/>
  <c r="O207" i="12" s="1"/>
  <c r="K208" i="1"/>
  <c r="O195" i="12" s="1"/>
  <c r="K147" i="1"/>
  <c r="O134" i="12" s="1"/>
  <c r="K134" i="1"/>
  <c r="O121" i="12" s="1"/>
  <c r="K122" i="1"/>
  <c r="O109" i="12" s="1"/>
  <c r="K98" i="1"/>
  <c r="O85" i="12" s="1"/>
  <c r="K85" i="1"/>
  <c r="O72" i="12" s="1"/>
  <c r="K73" i="1"/>
  <c r="O60" i="12" s="1"/>
  <c r="K72" i="1"/>
  <c r="O59" i="12" s="1"/>
  <c r="K146" i="1"/>
  <c r="O133" i="12" s="1"/>
  <c r="K121" i="1"/>
  <c r="O108" i="12" s="1"/>
  <c r="K97" i="1"/>
  <c r="O84" i="12" s="1"/>
  <c r="K328" i="1"/>
  <c r="O315" i="12" s="1"/>
  <c r="K316" i="1"/>
  <c r="O303" i="12" s="1"/>
  <c r="K304" i="1"/>
  <c r="O291" i="12" s="1"/>
  <c r="K292" i="1"/>
  <c r="O279" i="12" s="1"/>
  <c r="K279" i="1"/>
  <c r="O266" i="12" s="1"/>
  <c r="K243" i="1"/>
  <c r="O230" i="12" s="1"/>
  <c r="K230" i="1"/>
  <c r="O217" i="12" s="1"/>
  <c r="K218" i="1"/>
  <c r="O205" i="12" s="1"/>
  <c r="K157" i="1"/>
  <c r="O144" i="12" s="1"/>
  <c r="K145" i="1"/>
  <c r="O132" i="12" s="1"/>
  <c r="K132" i="1"/>
  <c r="O119" i="12" s="1"/>
  <c r="K120" i="1"/>
  <c r="O107" i="12" s="1"/>
  <c r="K96" i="1"/>
  <c r="O83" i="12" s="1"/>
  <c r="K83" i="1"/>
  <c r="O70" i="12" s="1"/>
  <c r="K71" i="1"/>
  <c r="O58" i="12" s="1"/>
  <c r="K148" i="1"/>
  <c r="O135" i="12" s="1"/>
  <c r="K327" i="1"/>
  <c r="O314" i="12" s="1"/>
  <c r="K315" i="1"/>
  <c r="O302" i="12" s="1"/>
  <c r="K291" i="1"/>
  <c r="O278" i="12" s="1"/>
  <c r="K278" i="1"/>
  <c r="O265" i="12" s="1"/>
  <c r="K266" i="1"/>
  <c r="O253" i="12" s="1"/>
  <c r="K242" i="1"/>
  <c r="O229" i="12" s="1"/>
  <c r="K229" i="1"/>
  <c r="O216" i="12" s="1"/>
  <c r="K217" i="1"/>
  <c r="O204" i="12" s="1"/>
  <c r="K156" i="1"/>
  <c r="O143" i="12" s="1"/>
  <c r="K144" i="1"/>
  <c r="O131" i="12" s="1"/>
  <c r="K131" i="1"/>
  <c r="O118" i="12" s="1"/>
  <c r="K119" i="1"/>
  <c r="O106" i="12" s="1"/>
  <c r="K95" i="1"/>
  <c r="O82" i="12" s="1"/>
  <c r="K82" i="1"/>
  <c r="O69" i="12" s="1"/>
  <c r="K70" i="1"/>
  <c r="O57" i="12" s="1"/>
  <c r="K135" i="1"/>
  <c r="O122" i="12" s="1"/>
  <c r="K133" i="1"/>
  <c r="O120" i="12" s="1"/>
  <c r="K84" i="1"/>
  <c r="O71" i="12" s="1"/>
  <c r="K326" i="1"/>
  <c r="O313" i="12" s="1"/>
  <c r="K314" i="1"/>
  <c r="O301" i="12" s="1"/>
  <c r="K290" i="1"/>
  <c r="O277" i="12" s="1"/>
  <c r="K277" i="1"/>
  <c r="O264" i="12" s="1"/>
  <c r="K265" i="1"/>
  <c r="O252" i="12" s="1"/>
  <c r="K253" i="1"/>
  <c r="O240" i="12" s="1"/>
  <c r="K241" i="1"/>
  <c r="O228" i="12" s="1"/>
  <c r="K228" i="1"/>
  <c r="O215" i="12" s="1"/>
  <c r="K216" i="1"/>
  <c r="O203" i="12" s="1"/>
  <c r="K155" i="1"/>
  <c r="O142" i="12" s="1"/>
  <c r="K143" i="1"/>
  <c r="O130" i="12" s="1"/>
  <c r="K130" i="1"/>
  <c r="O117" i="12" s="1"/>
  <c r="K118" i="1"/>
  <c r="O105" i="12" s="1"/>
  <c r="K94" i="1"/>
  <c r="O81" i="12" s="1"/>
  <c r="K81" i="1"/>
  <c r="O68" i="12" s="1"/>
  <c r="K69" i="1"/>
  <c r="O56" i="12" s="1"/>
  <c r="K325" i="1"/>
  <c r="O312" i="12" s="1"/>
  <c r="K313" i="1"/>
  <c r="O300" i="12" s="1"/>
  <c r="K301" i="1"/>
  <c r="O288" i="12" s="1"/>
  <c r="K289" i="1"/>
  <c r="O276" i="12" s="1"/>
  <c r="K276" i="1"/>
  <c r="O263" i="12" s="1"/>
  <c r="K264" i="1"/>
  <c r="O251" i="12" s="1"/>
  <c r="K252" i="1"/>
  <c r="O239" i="12" s="1"/>
  <c r="K240" i="1"/>
  <c r="O227" i="12" s="1"/>
  <c r="K227" i="1"/>
  <c r="O214" i="12" s="1"/>
  <c r="K215" i="1"/>
  <c r="O202" i="12" s="1"/>
  <c r="K154" i="1"/>
  <c r="O141" i="12" s="1"/>
  <c r="K142" i="1"/>
  <c r="O129" i="12" s="1"/>
  <c r="K129" i="1"/>
  <c r="O116" i="12" s="1"/>
  <c r="K117" i="1"/>
  <c r="O104" i="12" s="1"/>
  <c r="K92" i="1"/>
  <c r="O79" i="12" s="1"/>
  <c r="K80" i="1"/>
  <c r="O67" i="12" s="1"/>
  <c r="K68" i="1"/>
  <c r="O55" i="12" s="1"/>
  <c r="K153" i="1"/>
  <c r="O140" i="12" s="1"/>
  <c r="K140" i="1"/>
  <c r="O127" i="12" s="1"/>
  <c r="K128" i="1"/>
  <c r="O115" i="12" s="1"/>
  <c r="K116" i="1"/>
  <c r="O103" i="12" s="1"/>
  <c r="K91" i="1"/>
  <c r="O78" i="12" s="1"/>
  <c r="K152" i="1"/>
  <c r="O139" i="12" s="1"/>
  <c r="K139" i="1"/>
  <c r="O126" i="12" s="1"/>
  <c r="K127" i="1"/>
  <c r="O114" i="12" s="1"/>
  <c r="K115" i="1"/>
  <c r="O102" i="12" s="1"/>
  <c r="K90" i="1"/>
  <c r="O77" i="12" s="1"/>
  <c r="K138" i="1"/>
  <c r="O125" i="12" s="1"/>
  <c r="K114" i="1"/>
  <c r="O101" i="12" s="1"/>
  <c r="K89" i="1"/>
  <c r="O76" i="12" s="1"/>
  <c r="K65" i="1"/>
  <c r="O52" i="12" s="1"/>
  <c r="K338" i="1"/>
  <c r="O325" i="12" s="1"/>
  <c r="K309" i="1"/>
  <c r="O296" i="12" s="1"/>
  <c r="K284" i="1"/>
  <c r="O271" i="12" s="1"/>
  <c r="K272" i="1"/>
  <c r="O259" i="12" s="1"/>
  <c r="K248" i="1"/>
  <c r="O235" i="12" s="1"/>
  <c r="K223" i="1"/>
  <c r="O210" i="12" s="1"/>
  <c r="K211" i="1"/>
  <c r="O198" i="12" s="1"/>
  <c r="K150" i="1"/>
  <c r="O137" i="12" s="1"/>
  <c r="K137" i="1"/>
  <c r="O124" i="12" s="1"/>
  <c r="K125" i="1"/>
  <c r="O112" i="12" s="1"/>
  <c r="K113" i="1"/>
  <c r="O100" i="12" s="1"/>
  <c r="K101" i="1"/>
  <c r="O88" i="12" s="1"/>
  <c r="K88" i="1"/>
  <c r="O75" i="12" s="1"/>
  <c r="K76" i="1"/>
  <c r="O63" i="12" s="1"/>
  <c r="K64" i="1"/>
  <c r="O51" i="12" s="1"/>
  <c r="K339" i="1"/>
  <c r="O326" i="12" s="1"/>
  <c r="K349" i="1"/>
  <c r="O336" i="12" s="1"/>
  <c r="K337" i="1"/>
  <c r="O324" i="12" s="1"/>
  <c r="K347" i="1"/>
  <c r="O334" i="12" s="1"/>
  <c r="K335" i="1"/>
  <c r="O322" i="12" s="1"/>
  <c r="K348" i="1"/>
  <c r="O335" i="12" s="1"/>
  <c r="K346" i="1"/>
  <c r="O333" i="12" s="1"/>
  <c r="K334" i="1"/>
  <c r="O321" i="12" s="1"/>
  <c r="K345" i="1"/>
  <c r="O332" i="12" s="1"/>
  <c r="K344" i="1"/>
  <c r="O331" i="12" s="1"/>
  <c r="K343" i="1"/>
  <c r="O330" i="12" s="1"/>
  <c r="K342" i="1"/>
  <c r="O329" i="12" s="1"/>
  <c r="K341" i="1"/>
  <c r="O328" i="12" s="1"/>
  <c r="K336" i="1"/>
  <c r="O323" i="12" s="1"/>
  <c r="K340" i="1"/>
  <c r="O327" i="12" s="1"/>
  <c r="A161" i="1"/>
  <c r="A104" i="1"/>
  <c r="A17" i="1"/>
  <c r="L159" i="1"/>
  <c r="L207" i="1"/>
  <c r="L60" i="1"/>
  <c r="L304" i="1"/>
  <c r="L256" i="1"/>
  <c r="L209" i="1"/>
  <c r="L215" i="1"/>
  <c r="L208" i="1"/>
  <c r="L210" i="1"/>
  <c r="L212" i="1"/>
  <c r="L214" i="1"/>
  <c r="L216" i="1"/>
  <c r="L213" i="1"/>
  <c r="L163" i="1"/>
  <c r="L161" i="1"/>
  <c r="L165" i="1"/>
  <c r="L160" i="1"/>
  <c r="L162" i="1"/>
  <c r="L164" i="1"/>
  <c r="L166" i="1"/>
  <c r="L64" i="1"/>
  <c r="L66" i="1"/>
  <c r="L68" i="1"/>
  <c r="L70" i="1"/>
  <c r="L20" i="1"/>
  <c r="L18" i="1"/>
  <c r="L22" i="1"/>
  <c r="L21" i="1"/>
  <c r="L17" i="1"/>
  <c r="L19" i="1"/>
  <c r="K161" i="1" l="1"/>
  <c r="O148" i="12" s="1"/>
  <c r="G148" i="12"/>
  <c r="K17" i="1"/>
  <c r="O4" i="12" s="1"/>
  <c r="G4" i="12"/>
  <c r="K104" i="1"/>
  <c r="O91" i="12" s="1"/>
  <c r="G91" i="12"/>
  <c r="M53" i="1"/>
  <c r="Q40" i="12" s="1"/>
  <c r="M211" i="1"/>
  <c r="Q198" i="12" s="1"/>
  <c r="M166" i="1"/>
  <c r="Q153" i="12" s="1"/>
  <c r="P153" i="12"/>
  <c r="M212" i="1"/>
  <c r="Q199" i="12" s="1"/>
  <c r="P199" i="12"/>
  <c r="M208" i="1"/>
  <c r="Q195" i="12" s="1"/>
  <c r="P195" i="12"/>
  <c r="M164" i="1"/>
  <c r="Q151" i="12" s="1"/>
  <c r="P151" i="12"/>
  <c r="M215" i="1"/>
  <c r="Q202" i="12" s="1"/>
  <c r="P202" i="12"/>
  <c r="M162" i="1"/>
  <c r="Q149" i="12" s="1"/>
  <c r="P149" i="12"/>
  <c r="M209" i="1"/>
  <c r="Q196" i="12" s="1"/>
  <c r="P196" i="12"/>
  <c r="M160" i="1"/>
  <c r="Q147" i="12" s="1"/>
  <c r="P147" i="12"/>
  <c r="M165" i="1"/>
  <c r="Q152" i="12" s="1"/>
  <c r="P152" i="12"/>
  <c r="M161" i="1"/>
  <c r="Q148" i="12" s="1"/>
  <c r="P148" i="12"/>
  <c r="M19" i="1"/>
  <c r="Q6" i="12" s="1"/>
  <c r="P6" i="12"/>
  <c r="M17" i="1"/>
  <c r="Q4" i="12" s="1"/>
  <c r="P4" i="12"/>
  <c r="M256" i="1"/>
  <c r="Q243" i="12" s="1"/>
  <c r="P243" i="12"/>
  <c r="M22" i="1"/>
  <c r="Q9" i="12" s="1"/>
  <c r="P9" i="12"/>
  <c r="M304" i="1"/>
  <c r="Q291" i="12" s="1"/>
  <c r="P291" i="12"/>
  <c r="M18" i="1"/>
  <c r="Q5" i="12" s="1"/>
  <c r="P5" i="12"/>
  <c r="M163" i="1"/>
  <c r="Q150" i="12" s="1"/>
  <c r="P150" i="12"/>
  <c r="M21" i="1"/>
  <c r="Q8" i="12" s="1"/>
  <c r="P8" i="12"/>
  <c r="M20" i="1"/>
  <c r="Q7" i="12" s="1"/>
  <c r="P7" i="12"/>
  <c r="M213" i="1"/>
  <c r="Q200" i="12" s="1"/>
  <c r="P200" i="12"/>
  <c r="M59" i="1"/>
  <c r="Q46" i="12" s="1"/>
  <c r="M210" i="1"/>
  <c r="Q197" i="12" s="1"/>
  <c r="P197" i="12"/>
  <c r="M216" i="1"/>
  <c r="Q203" i="12" s="1"/>
  <c r="P203" i="12"/>
  <c r="M214" i="1"/>
  <c r="Q201" i="12" s="1"/>
  <c r="P201" i="12"/>
  <c r="M207" i="1"/>
  <c r="Q194" i="12" s="1"/>
  <c r="P194" i="12"/>
  <c r="M62" i="1"/>
  <c r="Q49" i="12" s="1"/>
  <c r="P49" i="12"/>
  <c r="M57" i="1"/>
  <c r="Q44" i="12" s="1"/>
  <c r="P44" i="12"/>
  <c r="M67" i="1"/>
  <c r="Q54" i="12" s="1"/>
  <c r="P54" i="12"/>
  <c r="M60" i="1"/>
  <c r="Q47" i="12" s="1"/>
  <c r="P47" i="12"/>
  <c r="M55" i="1"/>
  <c r="Q42" i="12" s="1"/>
  <c r="P42" i="12"/>
  <c r="M65" i="1"/>
  <c r="Q52" i="12" s="1"/>
  <c r="P52" i="12"/>
  <c r="M70" i="1"/>
  <c r="Q57" i="12" s="1"/>
  <c r="P57" i="12"/>
  <c r="M68" i="1"/>
  <c r="Q55" i="12" s="1"/>
  <c r="P55" i="12"/>
  <c r="M63" i="1"/>
  <c r="Q50" i="12" s="1"/>
  <c r="P50" i="12"/>
  <c r="M58" i="1"/>
  <c r="Q45" i="12" s="1"/>
  <c r="P45" i="12"/>
  <c r="M61" i="1"/>
  <c r="Q48" i="12" s="1"/>
  <c r="P48" i="12"/>
  <c r="M159" i="1"/>
  <c r="Q146" i="12" s="1"/>
  <c r="P146" i="12"/>
  <c r="M66" i="1"/>
  <c r="Q53" i="12" s="1"/>
  <c r="P53" i="12"/>
  <c r="M64" i="1"/>
  <c r="Q51" i="12" s="1"/>
  <c r="P51" i="12"/>
  <c r="M54" i="1"/>
  <c r="Q41" i="12" s="1"/>
  <c r="P41" i="12"/>
  <c r="M56" i="1"/>
  <c r="Q43" i="12" s="1"/>
  <c r="P43" i="12"/>
  <c r="M69" i="1"/>
  <c r="Q56" i="12" s="1"/>
  <c r="P56" i="12"/>
  <c r="A18" i="1"/>
  <c r="A105" i="1"/>
  <c r="A162" i="1"/>
  <c r="K105" i="1" l="1"/>
  <c r="O92" i="12" s="1"/>
  <c r="G92" i="12"/>
  <c r="K18" i="1"/>
  <c r="O5" i="12" s="1"/>
  <c r="G5" i="12"/>
  <c r="K162" i="1"/>
  <c r="O149" i="12" s="1"/>
  <c r="G149" i="12"/>
  <c r="A106" i="1"/>
  <c r="A19" i="1"/>
  <c r="A163" i="1"/>
  <c r="K163" i="1" l="1"/>
  <c r="O150" i="12" s="1"/>
  <c r="G150" i="12"/>
  <c r="K106" i="1"/>
  <c r="O93" i="12" s="1"/>
  <c r="G93" i="12"/>
  <c r="K19" i="1"/>
  <c r="O6" i="12" s="1"/>
  <c r="G6" i="12"/>
  <c r="A164" i="1"/>
  <c r="A107" i="1"/>
  <c r="A20" i="1"/>
  <c r="K20" i="1" l="1"/>
  <c r="O7" i="12" s="1"/>
  <c r="G7" i="12"/>
  <c r="K107" i="1"/>
  <c r="O94" i="12" s="1"/>
  <c r="G94" i="12"/>
  <c r="K164" i="1"/>
  <c r="O151" i="12" s="1"/>
  <c r="G151" i="12"/>
  <c r="A21" i="1"/>
  <c r="A108" i="1"/>
  <c r="A165" i="1"/>
  <c r="K21" i="1" l="1"/>
  <c r="O8" i="12" s="1"/>
  <c r="G8" i="12"/>
  <c r="K165" i="1"/>
  <c r="O152" i="12" s="1"/>
  <c r="G152" i="12"/>
  <c r="K108" i="1"/>
  <c r="O95" i="12" s="1"/>
  <c r="G95" i="12"/>
  <c r="A109" i="1"/>
  <c r="A166" i="1"/>
  <c r="A22" i="1"/>
  <c r="K22" i="1" l="1"/>
  <c r="O9" i="12" s="1"/>
  <c r="G9" i="12"/>
  <c r="K166" i="1"/>
  <c r="O153" i="12" s="1"/>
  <c r="G153" i="12"/>
  <c r="K109" i="1"/>
  <c r="O96" i="12" s="1"/>
  <c r="G96" i="12"/>
  <c r="A23" i="1"/>
  <c r="A167" i="1"/>
  <c r="A110" i="1"/>
  <c r="K110" i="1" l="1"/>
  <c r="O97" i="12" s="1"/>
  <c r="G97" i="12"/>
  <c r="K167" i="1"/>
  <c r="O154" i="12" s="1"/>
  <c r="G154" i="12"/>
  <c r="K23" i="1"/>
  <c r="O10" i="12" s="1"/>
  <c r="G10" i="12"/>
  <c r="A168" i="1"/>
  <c r="A24" i="1"/>
  <c r="K168" i="1" l="1"/>
  <c r="O155" i="12" s="1"/>
  <c r="G155" i="12"/>
  <c r="K24" i="1"/>
  <c r="O11" i="12" s="1"/>
  <c r="G11" i="12"/>
  <c r="A25" i="1"/>
  <c r="A169" i="1"/>
  <c r="K169" i="1" l="1"/>
  <c r="O156" i="12" s="1"/>
  <c r="G156" i="12"/>
  <c r="K25" i="1"/>
  <c r="O12" i="12" s="1"/>
  <c r="G12" i="12"/>
  <c r="A170" i="1"/>
  <c r="A26" i="1"/>
  <c r="K26" i="1" l="1"/>
  <c r="O13" i="12" s="1"/>
  <c r="G13" i="12"/>
  <c r="K170" i="1"/>
  <c r="O157" i="12" s="1"/>
  <c r="G157" i="12"/>
  <c r="A27" i="1"/>
  <c r="A171" i="1"/>
  <c r="K171" i="1" l="1"/>
  <c r="O158" i="12" s="1"/>
  <c r="G158" i="12"/>
  <c r="K27" i="1"/>
  <c r="O14" i="12" s="1"/>
  <c r="G14" i="12"/>
  <c r="A28" i="1"/>
  <c r="A172" i="1"/>
  <c r="K172" i="1" l="1"/>
  <c r="O159" i="12" s="1"/>
  <c r="G159" i="12"/>
  <c r="K28" i="1"/>
  <c r="O15" i="12" s="1"/>
  <c r="G15" i="12"/>
  <c r="A173" i="1"/>
  <c r="A29" i="1"/>
  <c r="K173" i="1" l="1"/>
  <c r="O160" i="12" s="1"/>
  <c r="G160" i="12"/>
  <c r="K29" i="1"/>
  <c r="O16" i="12" s="1"/>
  <c r="G16" i="12"/>
  <c r="L23" i="1"/>
  <c r="A30" i="1"/>
  <c r="A174" i="1"/>
  <c r="K174" i="1" l="1"/>
  <c r="O161" i="12" s="1"/>
  <c r="G161" i="12"/>
  <c r="K30" i="1"/>
  <c r="O17" i="12" s="1"/>
  <c r="G17" i="12"/>
  <c r="M23" i="1"/>
  <c r="Q10" i="12" s="1"/>
  <c r="P10" i="12"/>
  <c r="A175" i="1"/>
  <c r="A31" i="1"/>
  <c r="K31" i="1" l="1"/>
  <c r="O18" i="12" s="1"/>
  <c r="G18" i="12"/>
  <c r="K175" i="1"/>
  <c r="O162" i="12" s="1"/>
  <c r="G162" i="12"/>
  <c r="L24" i="1"/>
  <c r="A32" i="1"/>
  <c r="A176" i="1"/>
  <c r="K176" i="1" l="1"/>
  <c r="O163" i="12" s="1"/>
  <c r="G163" i="12"/>
  <c r="K32" i="1"/>
  <c r="O19" i="12" s="1"/>
  <c r="G19" i="12"/>
  <c r="M24" i="1"/>
  <c r="Q11" i="12" s="1"/>
  <c r="P11" i="12"/>
  <c r="A33" i="1"/>
  <c r="A177" i="1"/>
  <c r="K177" i="1" l="1"/>
  <c r="O164" i="12" s="1"/>
  <c r="G164" i="12"/>
  <c r="K33" i="1"/>
  <c r="O20" i="12" s="1"/>
  <c r="G20" i="12"/>
  <c r="A178" i="1"/>
  <c r="A34" i="1"/>
  <c r="K178" i="1" l="1"/>
  <c r="O165" i="12" s="1"/>
  <c r="G165" i="12"/>
  <c r="K34" i="1"/>
  <c r="O21" i="12" s="1"/>
  <c r="G21" i="12"/>
  <c r="A35" i="1"/>
  <c r="A179" i="1"/>
  <c r="K35" i="1" l="1"/>
  <c r="O22" i="12" s="1"/>
  <c r="G22" i="12"/>
  <c r="K179" i="1"/>
  <c r="O166" i="12" s="1"/>
  <c r="G166" i="12"/>
  <c r="A36" i="1"/>
  <c r="A180" i="1"/>
  <c r="K180" i="1" l="1"/>
  <c r="O167" i="12" s="1"/>
  <c r="G167" i="12"/>
  <c r="K36" i="1"/>
  <c r="O23" i="12" s="1"/>
  <c r="G23" i="12"/>
  <c r="A181" i="1"/>
  <c r="A37" i="1"/>
  <c r="K181" i="1" l="1"/>
  <c r="O168" i="12" s="1"/>
  <c r="G168" i="12"/>
  <c r="K37" i="1"/>
  <c r="O24" i="12" s="1"/>
  <c r="G24" i="12"/>
  <c r="A38" i="1"/>
  <c r="A182" i="1"/>
  <c r="K182" i="1" l="1"/>
  <c r="O169" i="12" s="1"/>
  <c r="G169" i="12"/>
  <c r="K38" i="1"/>
  <c r="O25" i="12" s="1"/>
  <c r="G25" i="12"/>
  <c r="A183" i="1"/>
  <c r="A39" i="1"/>
  <c r="K39" i="1" l="1"/>
  <c r="O26" i="12" s="1"/>
  <c r="G26" i="12"/>
  <c r="K183" i="1"/>
  <c r="O170" i="12" s="1"/>
  <c r="G170" i="12"/>
  <c r="A40" i="1"/>
  <c r="A184" i="1"/>
  <c r="K184" i="1" l="1"/>
  <c r="O171" i="12" s="1"/>
  <c r="G171" i="12"/>
  <c r="K40" i="1"/>
  <c r="O27" i="12" s="1"/>
  <c r="G27" i="12"/>
  <c r="A185" i="1"/>
  <c r="A41" i="1"/>
  <c r="K185" i="1" l="1"/>
  <c r="O172" i="12" s="1"/>
  <c r="G172" i="12"/>
  <c r="K41" i="1"/>
  <c r="O28" i="12" s="1"/>
  <c r="G28" i="12"/>
  <c r="A42" i="1"/>
  <c r="A186" i="1"/>
  <c r="K186" i="1" l="1"/>
  <c r="O173" i="12" s="1"/>
  <c r="G173" i="12"/>
  <c r="K42" i="1"/>
  <c r="O29" i="12" s="1"/>
  <c r="G29" i="12"/>
  <c r="A187" i="1"/>
  <c r="A43" i="1"/>
  <c r="K187" i="1" l="1"/>
  <c r="O174" i="12" s="1"/>
  <c r="G174" i="12"/>
  <c r="K43" i="1"/>
  <c r="O30" i="12" s="1"/>
  <c r="G30" i="12"/>
  <c r="A188" i="1"/>
  <c r="A44" i="1"/>
  <c r="K188" i="1" l="1"/>
  <c r="O175" i="12" s="1"/>
  <c r="G175" i="12"/>
  <c r="K44" i="1"/>
  <c r="O31" i="12" s="1"/>
  <c r="G31" i="12"/>
  <c r="A189" i="1"/>
  <c r="G176" i="12" s="1"/>
  <c r="A45" i="1"/>
  <c r="G32" i="12" s="1"/>
  <c r="A46" i="1" l="1"/>
  <c r="A190" i="1"/>
  <c r="K190" i="1" l="1"/>
  <c r="O177" i="12" s="1"/>
  <c r="G177" i="12"/>
  <c r="K46" i="1"/>
  <c r="O33" i="12" s="1"/>
  <c r="G33" i="12"/>
  <c r="A47" i="1"/>
  <c r="A191" i="1"/>
  <c r="K47" i="1" l="1"/>
  <c r="O34" i="12" s="1"/>
  <c r="G34" i="12"/>
  <c r="K191" i="1"/>
  <c r="O178" i="12" s="1"/>
  <c r="G178" i="12"/>
  <c r="A192" i="1"/>
  <c r="A48" i="1"/>
  <c r="K48" i="1" l="1"/>
  <c r="O35" i="12" s="1"/>
  <c r="G35" i="12"/>
  <c r="K192" i="1"/>
  <c r="O179" i="12" s="1"/>
  <c r="G179" i="12"/>
  <c r="A49" i="1"/>
  <c r="A193" i="1"/>
  <c r="K49" i="1" l="1"/>
  <c r="O36" i="12" s="1"/>
  <c r="G36" i="12"/>
  <c r="K193" i="1"/>
  <c r="O180" i="12" s="1"/>
  <c r="G180" i="12"/>
  <c r="A194" i="1"/>
  <c r="A50" i="1"/>
  <c r="K50" i="1" l="1"/>
  <c r="O37" i="12" s="1"/>
  <c r="G37" i="12"/>
  <c r="K194" i="1"/>
  <c r="O181" i="12" s="1"/>
  <c r="G181" i="12"/>
  <c r="A51" i="1"/>
  <c r="A195" i="1"/>
  <c r="K195" i="1" l="1"/>
  <c r="O182" i="12" s="1"/>
  <c r="G182" i="12"/>
  <c r="K51" i="1"/>
  <c r="O38" i="12" s="1"/>
  <c r="G38" i="12"/>
  <c r="A196" i="1"/>
  <c r="A52" i="1"/>
  <c r="K52" i="1" l="1"/>
  <c r="O39" i="12" s="1"/>
  <c r="G39" i="12"/>
  <c r="K196" i="1"/>
  <c r="O183" i="12" s="1"/>
  <c r="G183" i="12"/>
  <c r="A53" i="1"/>
  <c r="A197" i="1"/>
  <c r="K53" i="1" l="1"/>
  <c r="O40" i="12" s="1"/>
  <c r="G40" i="12"/>
  <c r="K197" i="1"/>
  <c r="O184" i="12" s="1"/>
  <c r="G184" i="12"/>
  <c r="A198" i="1"/>
  <c r="A54" i="1"/>
  <c r="K198" i="1" l="1"/>
  <c r="O185" i="12" s="1"/>
  <c r="G185" i="12"/>
  <c r="K54" i="1"/>
  <c r="O41" i="12" s="1"/>
  <c r="G41" i="12"/>
  <c r="A55" i="1"/>
  <c r="A199" i="1"/>
  <c r="K199" i="1" l="1"/>
  <c r="O186" i="12" s="1"/>
  <c r="G186" i="12"/>
  <c r="K55" i="1"/>
  <c r="O42" i="12" s="1"/>
  <c r="G42" i="12"/>
  <c r="A56" i="1"/>
  <c r="A200" i="1"/>
  <c r="K56" i="1" l="1"/>
  <c r="O43" i="12" s="1"/>
  <c r="G43" i="12"/>
  <c r="K200" i="1"/>
  <c r="O187" i="12" s="1"/>
  <c r="G187" i="12"/>
  <c r="A201" i="1"/>
  <c r="A57" i="1"/>
  <c r="K201" i="1" l="1"/>
  <c r="O188" i="12" s="1"/>
  <c r="G188" i="12"/>
  <c r="K57" i="1"/>
  <c r="O44" i="12" s="1"/>
  <c r="G44" i="12"/>
  <c r="A58" i="1"/>
  <c r="A202" i="1"/>
  <c r="K202" i="1" l="1"/>
  <c r="O189" i="12" s="1"/>
  <c r="G189" i="12"/>
  <c r="K58" i="1"/>
  <c r="O45" i="12" s="1"/>
  <c r="G45" i="12"/>
  <c r="A203" i="1"/>
  <c r="A59" i="1"/>
  <c r="K203" i="1" l="1"/>
  <c r="O190" i="12" s="1"/>
  <c r="G190" i="12"/>
  <c r="K59" i="1"/>
  <c r="O46" i="12" s="1"/>
  <c r="G46" i="12"/>
  <c r="A60" i="1"/>
  <c r="A204" i="1"/>
  <c r="K60" i="1" l="1"/>
  <c r="O47" i="12" s="1"/>
  <c r="G47" i="12"/>
  <c r="K204" i="1"/>
  <c r="O191" i="12" s="1"/>
  <c r="G191" i="12"/>
  <c r="A61" i="1"/>
  <c r="A205" i="1"/>
  <c r="K205" i="1" l="1"/>
  <c r="O192" i="12" s="1"/>
  <c r="G192" i="12"/>
  <c r="K61" i="1"/>
  <c r="O48" i="12" s="1"/>
  <c r="G48" i="12"/>
  <c r="A206" i="1"/>
  <c r="A62" i="1"/>
  <c r="K62" i="1" l="1"/>
  <c r="O49" i="12" s="1"/>
  <c r="G49" i="12"/>
  <c r="K206" i="1"/>
  <c r="O193" i="12" s="1"/>
  <c r="G193" i="12"/>
  <c r="L25" i="1"/>
  <c r="P12" i="12" s="1"/>
  <c r="M25" i="1" l="1"/>
  <c r="Q12" i="12" s="1"/>
  <c r="L26" i="1" l="1"/>
  <c r="M26" i="1" l="1"/>
  <c r="Q13" i="12" s="1"/>
  <c r="P13" i="12"/>
  <c r="N14" i="12"/>
  <c r="L27" i="1" l="1"/>
  <c r="M27" i="1" l="1"/>
  <c r="Q14" i="12" s="1"/>
  <c r="P14" i="12"/>
  <c r="L28" i="1" l="1"/>
  <c r="N15" i="12"/>
  <c r="M28" i="1" l="1"/>
  <c r="Q15" i="12" s="1"/>
  <c r="P15" i="12"/>
  <c r="N16" i="12" l="1"/>
  <c r="L29" i="1"/>
  <c r="M29" i="1" l="1"/>
  <c r="Q16" i="12" s="1"/>
  <c r="P16" i="12"/>
  <c r="L30" i="1" l="1"/>
  <c r="N17" i="12"/>
  <c r="M30" i="1" l="1"/>
  <c r="Q17" i="12" s="1"/>
  <c r="P17" i="12"/>
  <c r="N18" i="12" l="1"/>
  <c r="L31" i="1"/>
  <c r="M31" i="1" l="1"/>
  <c r="Q18" i="12" s="1"/>
  <c r="P18" i="12"/>
  <c r="N19" i="12" l="1"/>
  <c r="L32" i="1"/>
  <c r="M32" i="1" l="1"/>
  <c r="Q19" i="12" s="1"/>
  <c r="P19" i="12"/>
  <c r="N20" i="12" l="1"/>
  <c r="L33" i="1"/>
  <c r="M33" i="1" l="1"/>
  <c r="Q20" i="12" s="1"/>
  <c r="P20" i="12"/>
  <c r="N21" i="12" l="1"/>
  <c r="L34" i="1"/>
  <c r="M34" i="1" l="1"/>
  <c r="Q21" i="12" s="1"/>
  <c r="P21" i="12"/>
  <c r="L51" i="1" l="1"/>
  <c r="N38" i="12"/>
  <c r="M51" i="1" l="1"/>
  <c r="Q38" i="12" s="1"/>
  <c r="P38" i="12"/>
  <c r="N39" i="12"/>
  <c r="L52" i="1" l="1"/>
  <c r="M52" i="1" l="1"/>
  <c r="Q39" i="12" s="1"/>
  <c r="P39" i="12"/>
  <c r="L71" i="1" l="1"/>
  <c r="M71" i="1" l="1"/>
  <c r="Q58" i="12" s="1"/>
  <c r="P58" i="12"/>
  <c r="L72" i="1" l="1"/>
  <c r="M72" i="1" l="1"/>
  <c r="Q59" i="12" s="1"/>
  <c r="P59" i="12"/>
  <c r="L73" i="1" l="1"/>
  <c r="M73" i="1" l="1"/>
  <c r="Q60" i="12" s="1"/>
  <c r="P60" i="12"/>
  <c r="L74" i="1"/>
  <c r="M74" i="1" l="1"/>
  <c r="Q61" i="12" s="1"/>
  <c r="P61" i="12"/>
  <c r="N36" i="12" l="1"/>
  <c r="L49" i="1"/>
  <c r="P36" i="12" s="1"/>
  <c r="M49" i="1" l="1"/>
  <c r="Q36" i="12" s="1"/>
  <c r="N37" i="12" l="1"/>
  <c r="L50" i="1"/>
  <c r="P37" i="12" s="1"/>
  <c r="M50" i="1" l="1"/>
  <c r="Q37" i="12" s="1"/>
  <c r="L75" i="1" l="1"/>
  <c r="N62" i="12"/>
  <c r="M75" i="1" l="1"/>
  <c r="Q62" i="12" s="1"/>
  <c r="P62" i="12"/>
  <c r="L76" i="1" l="1"/>
  <c r="N63" i="12"/>
  <c r="M76" i="1" l="1"/>
  <c r="Q63" i="12" s="1"/>
  <c r="P63" i="12"/>
  <c r="N86" i="12" l="1"/>
  <c r="N87" i="12"/>
  <c r="L111" i="1" l="1"/>
  <c r="N98" i="12"/>
  <c r="M111" i="1" l="1"/>
  <c r="Q98" i="12" s="1"/>
  <c r="P98" i="12"/>
  <c r="N99" i="12"/>
  <c r="L112" i="1" l="1"/>
  <c r="M112" i="1" l="1"/>
  <c r="Q99" i="12" s="1"/>
  <c r="P99" i="12"/>
  <c r="N100" i="12"/>
  <c r="L113" i="1" l="1"/>
  <c r="M113" i="1" l="1"/>
  <c r="Q100" i="12" s="1"/>
  <c r="P100" i="12"/>
  <c r="N101" i="12"/>
  <c r="L114" i="1" l="1"/>
  <c r="M114" i="1" l="1"/>
  <c r="Q101" i="12" s="1"/>
  <c r="P101" i="12"/>
  <c r="N102" i="12"/>
  <c r="L115" i="1" l="1"/>
  <c r="M115" i="1" l="1"/>
  <c r="Q102" i="12" s="1"/>
  <c r="P102" i="12"/>
  <c r="N103" i="12"/>
  <c r="L116" i="1" l="1"/>
  <c r="M116" i="1" l="1"/>
  <c r="Q103" i="12" s="1"/>
  <c r="P103" i="12"/>
  <c r="N104" i="12"/>
  <c r="L117" i="1" l="1"/>
  <c r="M117" i="1" l="1"/>
  <c r="Q104" i="12" s="1"/>
  <c r="P104" i="12"/>
  <c r="N105" i="12"/>
  <c r="L118" i="1" l="1"/>
  <c r="N106" i="12"/>
  <c r="M118" i="1" l="1"/>
  <c r="Q105" i="12" s="1"/>
  <c r="P105" i="12"/>
  <c r="L119" i="1"/>
  <c r="N107" i="12"/>
  <c r="M119" i="1" l="1"/>
  <c r="Q106" i="12" s="1"/>
  <c r="P106" i="12"/>
  <c r="L120" i="1"/>
  <c r="M120" i="1" l="1"/>
  <c r="Q107" i="12" s="1"/>
  <c r="P107" i="12"/>
  <c r="N108" i="12"/>
  <c r="L121" i="1" l="1"/>
  <c r="N109" i="12"/>
  <c r="M121" i="1" l="1"/>
  <c r="Q108" i="12" s="1"/>
  <c r="P108" i="12"/>
  <c r="L122" i="1"/>
  <c r="M122" i="1" l="1"/>
  <c r="Q109" i="12" s="1"/>
  <c r="P109" i="12"/>
  <c r="N110" i="12"/>
  <c r="L123" i="1" l="1"/>
  <c r="M123" i="1" l="1"/>
  <c r="Q110" i="12" s="1"/>
  <c r="P110" i="12"/>
  <c r="N111" i="12"/>
  <c r="L124" i="1" l="1"/>
  <c r="M124" i="1" l="1"/>
  <c r="Q111" i="12" s="1"/>
  <c r="P111" i="12"/>
  <c r="L77" i="1" l="1"/>
  <c r="P64" i="12" s="1"/>
  <c r="N64" i="12"/>
  <c r="M77" i="1" l="1"/>
  <c r="Q64" i="12" s="1"/>
  <c r="N65" i="12" l="1"/>
  <c r="L78" i="1"/>
  <c r="P65" i="12" s="1"/>
  <c r="M78" i="1" l="1"/>
  <c r="Q65" i="12" s="1"/>
  <c r="L79" i="1" l="1"/>
  <c r="P66" i="12" s="1"/>
  <c r="N66" i="12"/>
  <c r="M79" i="1" l="1"/>
  <c r="Q66" i="12" s="1"/>
  <c r="L80" i="1"/>
  <c r="P67" i="12" s="1"/>
  <c r="N67" i="12"/>
  <c r="M80" i="1" l="1"/>
  <c r="Q67" i="12" s="1"/>
  <c r="E160" i="1" l="1"/>
  <c r="I147" i="12" s="1"/>
  <c r="G160" i="1"/>
  <c r="H160" i="1" l="1"/>
  <c r="K147" i="12"/>
  <c r="I161" i="1" l="1"/>
  <c r="L147" i="12"/>
  <c r="M148" i="12" l="1"/>
  <c r="E161" i="1"/>
  <c r="I148" i="12" s="1"/>
  <c r="G161" i="1"/>
  <c r="H161" i="1" l="1"/>
  <c r="K148" i="12"/>
  <c r="I162" i="1" l="1"/>
  <c r="L148" i="12"/>
  <c r="M149" i="12" l="1"/>
  <c r="E162" i="1"/>
  <c r="I149" i="12" s="1"/>
  <c r="G162" i="1"/>
  <c r="H162" i="1" l="1"/>
  <c r="K149" i="12"/>
  <c r="L167" i="1"/>
  <c r="M167" i="1" l="1"/>
  <c r="Q154" i="12" s="1"/>
  <c r="P154" i="12"/>
  <c r="I163" i="1"/>
  <c r="L149" i="12"/>
  <c r="L168" i="1"/>
  <c r="M168" i="1" l="1"/>
  <c r="Q155" i="12" s="1"/>
  <c r="P155" i="12"/>
  <c r="M150" i="12"/>
  <c r="E163" i="1"/>
  <c r="I150" i="12" s="1"/>
  <c r="G163" i="1"/>
  <c r="H163" i="1" l="1"/>
  <c r="K150" i="12"/>
  <c r="I164" i="1" l="1"/>
  <c r="L150" i="12"/>
  <c r="L169" i="1"/>
  <c r="M169" i="1" l="1"/>
  <c r="Q156" i="12" s="1"/>
  <c r="P156" i="12"/>
  <c r="M151" i="12"/>
  <c r="E164" i="1"/>
  <c r="I151" i="12" s="1"/>
  <c r="G164" i="1"/>
  <c r="L170" i="1"/>
  <c r="H164" i="1" l="1"/>
  <c r="K151" i="12"/>
  <c r="M170" i="1"/>
  <c r="Q157" i="12" s="1"/>
  <c r="P157" i="12"/>
  <c r="I165" i="1" l="1"/>
  <c r="L151" i="12"/>
  <c r="M152" i="12" l="1"/>
  <c r="E165" i="1"/>
  <c r="I152" i="12" s="1"/>
  <c r="G165" i="1"/>
  <c r="H165" i="1" l="1"/>
  <c r="K152" i="12"/>
  <c r="I166" i="1" l="1"/>
  <c r="L152" i="12"/>
  <c r="M153" i="12" l="1"/>
  <c r="E166" i="1"/>
  <c r="I153" i="12" s="1"/>
  <c r="G166" i="1"/>
  <c r="H166" i="1" l="1"/>
  <c r="K153" i="12"/>
  <c r="L153" i="12" l="1"/>
  <c r="I167" i="1"/>
  <c r="G167" i="1" l="1"/>
  <c r="M154" i="12"/>
  <c r="E167" i="1"/>
  <c r="I154" i="12" s="1"/>
  <c r="H167" i="1" l="1"/>
  <c r="K154" i="12"/>
  <c r="L154" i="12" l="1"/>
  <c r="I168" i="1"/>
  <c r="E168" i="1" l="1"/>
  <c r="I155" i="12" s="1"/>
  <c r="M155" i="12"/>
  <c r="G168" i="1"/>
  <c r="H168" i="1" l="1"/>
  <c r="K155" i="12"/>
  <c r="N136" i="12"/>
  <c r="L155" i="12" l="1"/>
  <c r="I169" i="1"/>
  <c r="M156" i="12" l="1"/>
  <c r="E169" i="1"/>
  <c r="I156" i="12" s="1"/>
  <c r="G169" i="1"/>
  <c r="N137" i="12"/>
  <c r="H169" i="1" l="1"/>
  <c r="K156" i="12"/>
  <c r="I170" i="1" l="1"/>
  <c r="L156" i="12"/>
  <c r="N138" i="12"/>
  <c r="M157" i="12" l="1"/>
  <c r="G170" i="1"/>
  <c r="E170" i="1"/>
  <c r="I157" i="12" s="1"/>
  <c r="H170" i="1" l="1"/>
  <c r="K157" i="12"/>
  <c r="N139" i="12"/>
  <c r="L157" i="12" l="1"/>
  <c r="I171" i="1"/>
  <c r="M158" i="12" l="1"/>
  <c r="G171" i="1"/>
  <c r="L171" i="1"/>
  <c r="N158" i="12"/>
  <c r="E171" i="1"/>
  <c r="I158" i="12" s="1"/>
  <c r="N140" i="12"/>
  <c r="H171" i="1" l="1"/>
  <c r="K158" i="12"/>
  <c r="M171" i="1"/>
  <c r="Q158" i="12" s="1"/>
  <c r="P158" i="12"/>
  <c r="L158" i="12" l="1"/>
  <c r="I172" i="1"/>
  <c r="N141" i="12"/>
  <c r="N159" i="12" l="1"/>
  <c r="E172" i="1"/>
  <c r="I159" i="12" s="1"/>
  <c r="L172" i="1"/>
  <c r="M159" i="12"/>
  <c r="G172" i="1"/>
  <c r="M172" i="1" l="1"/>
  <c r="Q159" i="12" s="1"/>
  <c r="P159" i="12"/>
  <c r="H172" i="1"/>
  <c r="K159" i="12"/>
  <c r="N142" i="12"/>
  <c r="L159" i="12" l="1"/>
  <c r="I173" i="1"/>
  <c r="M160" i="12" l="1"/>
  <c r="G173" i="1"/>
  <c r="N160" i="12"/>
  <c r="L173" i="1"/>
  <c r="E173" i="1"/>
  <c r="I160" i="12" s="1"/>
  <c r="N143" i="12"/>
  <c r="H173" i="1" l="1"/>
  <c r="K160" i="12"/>
  <c r="M173" i="1"/>
  <c r="Q160" i="12" s="1"/>
  <c r="P160" i="12"/>
  <c r="I174" i="1" l="1"/>
  <c r="M161" i="12" s="1"/>
  <c r="L160" i="12"/>
  <c r="N144" i="12"/>
  <c r="G174" i="1" l="1"/>
  <c r="N161" i="12"/>
  <c r="L174" i="1"/>
  <c r="E174" i="1"/>
  <c r="I161" i="12" s="1"/>
  <c r="M174" i="1" l="1"/>
  <c r="Q161" i="12" s="1"/>
  <c r="P161" i="12"/>
  <c r="H174" i="1"/>
  <c r="J175" i="1" s="1"/>
  <c r="K161" i="12"/>
  <c r="N145" i="12"/>
  <c r="L161" i="12" l="1"/>
  <c r="I175" i="1"/>
  <c r="E175" i="1" l="1"/>
  <c r="I162" i="12" s="1"/>
  <c r="M162" i="12"/>
  <c r="G175" i="1"/>
  <c r="L175" i="1"/>
  <c r="N162" i="12"/>
  <c r="M175" i="1" l="1"/>
  <c r="Q162" i="12" s="1"/>
  <c r="P162" i="12"/>
  <c r="H175" i="1"/>
  <c r="J176" i="1" s="1"/>
  <c r="K162" i="12"/>
  <c r="I176" i="1" l="1"/>
  <c r="M163" i="12" s="1"/>
  <c r="L162" i="12"/>
  <c r="G176" i="1" l="1"/>
  <c r="N163" i="12"/>
  <c r="E176" i="1"/>
  <c r="I163" i="12" s="1"/>
  <c r="L176" i="1"/>
  <c r="M176" i="1" l="1"/>
  <c r="Q163" i="12" s="1"/>
  <c r="P163" i="12"/>
  <c r="H176" i="1"/>
  <c r="J177" i="1" s="1"/>
  <c r="K163" i="12"/>
  <c r="L163" i="12" l="1"/>
  <c r="I177" i="1"/>
  <c r="M164" i="12" l="1"/>
  <c r="G177" i="1"/>
  <c r="N164" i="12"/>
  <c r="L177" i="1"/>
  <c r="E177" i="1"/>
  <c r="I164" i="12" s="1"/>
  <c r="M177" i="1" l="1"/>
  <c r="Q164" i="12" s="1"/>
  <c r="P164" i="12"/>
  <c r="H177" i="1"/>
  <c r="J178" i="1" s="1"/>
  <c r="K164" i="12"/>
  <c r="I178" i="1" l="1"/>
  <c r="M165" i="12" s="1"/>
  <c r="L164" i="12"/>
  <c r="G178" i="1" l="1"/>
  <c r="N165" i="12"/>
  <c r="L178" i="1"/>
  <c r="E178" i="1"/>
  <c r="I165" i="12" s="1"/>
  <c r="M178" i="1" l="1"/>
  <c r="Q165" i="12" s="1"/>
  <c r="P165" i="12"/>
  <c r="H178" i="1"/>
  <c r="J179" i="1" s="1"/>
  <c r="K165" i="12"/>
  <c r="L165" i="12" l="1"/>
  <c r="I179" i="1"/>
  <c r="M166" i="12" l="1"/>
  <c r="G179" i="1"/>
  <c r="N166" i="12"/>
  <c r="L179" i="1"/>
  <c r="E179" i="1"/>
  <c r="I166" i="12" s="1"/>
  <c r="M179" i="1" l="1"/>
  <c r="Q166" i="12" s="1"/>
  <c r="P166" i="12"/>
  <c r="H179" i="1"/>
  <c r="J180" i="1" s="1"/>
  <c r="K166" i="12"/>
  <c r="L166" i="12" l="1"/>
  <c r="I180" i="1"/>
  <c r="E208" i="1"/>
  <c r="I195" i="12" s="1"/>
  <c r="G208" i="1"/>
  <c r="L180" i="1" l="1"/>
  <c r="N167" i="12"/>
  <c r="E180" i="1"/>
  <c r="I167" i="12" s="1"/>
  <c r="M167" i="12"/>
  <c r="G180" i="1"/>
  <c r="H208" i="1"/>
  <c r="K195" i="12"/>
  <c r="H180" i="1" l="1"/>
  <c r="J181" i="1" s="1"/>
  <c r="K167" i="12"/>
  <c r="I209" i="1"/>
  <c r="L195" i="12"/>
  <c r="M180" i="1"/>
  <c r="Q167" i="12" s="1"/>
  <c r="P167" i="12"/>
  <c r="M196" i="12" l="1"/>
  <c r="E209" i="1"/>
  <c r="I196" i="12" s="1"/>
  <c r="G209" i="1"/>
  <c r="L167" i="12"/>
  <c r="I181" i="1"/>
  <c r="M168" i="12" l="1"/>
  <c r="G181" i="1"/>
  <c r="N168" i="12"/>
  <c r="L181" i="1"/>
  <c r="E181" i="1"/>
  <c r="I168" i="12" s="1"/>
  <c r="H209" i="1"/>
  <c r="K196" i="12"/>
  <c r="M181" i="1" l="1"/>
  <c r="Q168" i="12" s="1"/>
  <c r="P168" i="12"/>
  <c r="H181" i="1"/>
  <c r="J182" i="1" s="1"/>
  <c r="K168" i="12"/>
  <c r="I210" i="1"/>
  <c r="L196" i="12"/>
  <c r="L168" i="12" l="1"/>
  <c r="I182" i="1"/>
  <c r="M197" i="12"/>
  <c r="E210" i="1"/>
  <c r="I197" i="12" s="1"/>
  <c r="G210" i="1"/>
  <c r="H210" i="1" l="1"/>
  <c r="K197" i="12"/>
  <c r="M169" i="12"/>
  <c r="G182" i="1"/>
  <c r="N169" i="12"/>
  <c r="L182" i="1"/>
  <c r="E182" i="1"/>
  <c r="I169" i="12" s="1"/>
  <c r="M182" i="1" l="1"/>
  <c r="Q169" i="12" s="1"/>
  <c r="P169" i="12"/>
  <c r="H182" i="1"/>
  <c r="J183" i="1" s="1"/>
  <c r="K169" i="12"/>
  <c r="I211" i="1"/>
  <c r="L197" i="12"/>
  <c r="M198" i="12" l="1"/>
  <c r="G211" i="1"/>
  <c r="E211" i="1"/>
  <c r="I198" i="12" s="1"/>
  <c r="L169" i="12"/>
  <c r="I183" i="1"/>
  <c r="L217" i="1"/>
  <c r="M170" i="12" l="1"/>
  <c r="G183" i="1"/>
  <c r="M217" i="1"/>
  <c r="Q204" i="12" s="1"/>
  <c r="P204" i="12"/>
  <c r="H211" i="1"/>
  <c r="K198" i="12"/>
  <c r="N170" i="12"/>
  <c r="L183" i="1"/>
  <c r="E183" i="1"/>
  <c r="I170" i="12" s="1"/>
  <c r="I212" i="1" l="1"/>
  <c r="L198" i="12"/>
  <c r="H183" i="1"/>
  <c r="J184" i="1" s="1"/>
  <c r="K170" i="12"/>
  <c r="M183" i="1"/>
  <c r="Q170" i="12" s="1"/>
  <c r="P170" i="12"/>
  <c r="L218" i="1"/>
  <c r="L170" i="12" l="1"/>
  <c r="I184" i="1"/>
  <c r="M218" i="1"/>
  <c r="Q205" i="12" s="1"/>
  <c r="P205" i="12"/>
  <c r="M199" i="12"/>
  <c r="E212" i="1"/>
  <c r="I199" i="12" s="1"/>
  <c r="G212" i="1"/>
  <c r="H212" i="1" l="1"/>
  <c r="K199" i="12"/>
  <c r="E184" i="1"/>
  <c r="I171" i="12" s="1"/>
  <c r="M171" i="12"/>
  <c r="G184" i="1"/>
  <c r="N171" i="12"/>
  <c r="L184" i="1"/>
  <c r="M184" i="1" l="1"/>
  <c r="Q171" i="12" s="1"/>
  <c r="P171" i="12"/>
  <c r="H184" i="1"/>
  <c r="J185" i="1" s="1"/>
  <c r="K171" i="12"/>
  <c r="I213" i="1"/>
  <c r="L199" i="12"/>
  <c r="I185" i="1" l="1"/>
  <c r="M172" i="12" s="1"/>
  <c r="L171" i="12"/>
  <c r="M200" i="12"/>
  <c r="G213" i="1"/>
  <c r="E213" i="1"/>
  <c r="I200" i="12" s="1"/>
  <c r="G185" i="1" l="1"/>
  <c r="N172" i="12"/>
  <c r="L185" i="1"/>
  <c r="E185" i="1"/>
  <c r="I172" i="12" s="1"/>
  <c r="H213" i="1"/>
  <c r="K200" i="12"/>
  <c r="I214" i="1" l="1"/>
  <c r="L200" i="12"/>
  <c r="M185" i="1"/>
  <c r="Q172" i="12" s="1"/>
  <c r="P172" i="12"/>
  <c r="H185" i="1"/>
  <c r="J186" i="1" s="1"/>
  <c r="K172" i="12"/>
  <c r="L172" i="12" l="1"/>
  <c r="I186" i="1"/>
  <c r="M201" i="12"/>
  <c r="E214" i="1"/>
  <c r="I201" i="12" s="1"/>
  <c r="G214" i="1"/>
  <c r="N173" i="12" l="1"/>
  <c r="E186" i="1"/>
  <c r="I173" i="12" s="1"/>
  <c r="L186" i="1"/>
  <c r="H214" i="1"/>
  <c r="K201" i="12"/>
  <c r="M173" i="12"/>
  <c r="G186" i="1"/>
  <c r="H186" i="1" l="1"/>
  <c r="J187" i="1" s="1"/>
  <c r="K173" i="12"/>
  <c r="M186" i="1"/>
  <c r="Q173" i="12" s="1"/>
  <c r="P173" i="12"/>
  <c r="I215" i="1"/>
  <c r="L201" i="12"/>
  <c r="M202" i="12" l="1"/>
  <c r="G215" i="1"/>
  <c r="E215" i="1"/>
  <c r="I202" i="12" s="1"/>
  <c r="L173" i="12"/>
  <c r="I187" i="1"/>
  <c r="M174" i="12" l="1"/>
  <c r="G187" i="1"/>
  <c r="N174" i="12"/>
  <c r="E187" i="1"/>
  <c r="I174" i="12" s="1"/>
  <c r="L187" i="1"/>
  <c r="H215" i="1"/>
  <c r="K202" i="12"/>
  <c r="I216" i="1" l="1"/>
  <c r="L202" i="12"/>
  <c r="M187" i="1"/>
  <c r="Q174" i="12" s="1"/>
  <c r="P174" i="12"/>
  <c r="H187" i="1"/>
  <c r="J188" i="1" s="1"/>
  <c r="K174" i="12"/>
  <c r="M203" i="12" l="1"/>
  <c r="G216" i="1"/>
  <c r="E216" i="1"/>
  <c r="I203" i="12" s="1"/>
  <c r="L174" i="12"/>
  <c r="I188" i="1"/>
  <c r="M175" i="12" l="1"/>
  <c r="G188" i="1"/>
  <c r="H216" i="1"/>
  <c r="K203" i="12"/>
  <c r="N175" i="12"/>
  <c r="L188" i="1"/>
  <c r="E188" i="1"/>
  <c r="I175" i="12" s="1"/>
  <c r="M188" i="1" l="1"/>
  <c r="Q175" i="12" s="1"/>
  <c r="P175" i="12"/>
  <c r="I217" i="1"/>
  <c r="L203" i="12"/>
  <c r="H188" i="1"/>
  <c r="J189" i="1" s="1"/>
  <c r="K175" i="12"/>
  <c r="L175" i="12" l="1"/>
  <c r="I189" i="1"/>
  <c r="M204" i="12"/>
  <c r="E217" i="1"/>
  <c r="I204" i="12" s="1"/>
  <c r="G217" i="1"/>
  <c r="H217" i="1" l="1"/>
  <c r="K204" i="12"/>
  <c r="M176" i="12"/>
  <c r="K189" i="1"/>
  <c r="N176" i="12"/>
  <c r="L189" i="1"/>
  <c r="E189" i="1"/>
  <c r="I176" i="12" s="1"/>
  <c r="M189" i="1" l="1"/>
  <c r="Q176" i="12" s="1"/>
  <c r="P176" i="12"/>
  <c r="K6" i="1"/>
  <c r="N6" i="1" s="1"/>
  <c r="O176" i="12"/>
  <c r="G189" i="1"/>
  <c r="L204" i="12"/>
  <c r="I218" i="1"/>
  <c r="G218" i="1" l="1"/>
  <c r="M205" i="12"/>
  <c r="E218" i="1"/>
  <c r="I205" i="12" s="1"/>
  <c r="H189" i="1"/>
  <c r="J190" i="1" s="1"/>
  <c r="K176" i="12"/>
  <c r="L176" i="12" l="1"/>
  <c r="I190" i="1"/>
  <c r="H218" i="1"/>
  <c r="K205" i="12"/>
  <c r="N177" i="12" l="1"/>
  <c r="E190" i="1"/>
  <c r="I177" i="12" s="1"/>
  <c r="L205" i="12"/>
  <c r="I219" i="1"/>
  <c r="M177" i="12"/>
  <c r="G190" i="1"/>
  <c r="H190" i="1" l="1"/>
  <c r="J191" i="1" s="1"/>
  <c r="K177" i="12"/>
  <c r="M206" i="12"/>
  <c r="G219" i="1"/>
  <c r="N206" i="12"/>
  <c r="L219" i="1"/>
  <c r="E219" i="1"/>
  <c r="I206" i="12" s="1"/>
  <c r="H219" i="1" l="1"/>
  <c r="K206" i="12"/>
  <c r="M219" i="1"/>
  <c r="Q206" i="12" s="1"/>
  <c r="P206" i="12"/>
  <c r="L177" i="12"/>
  <c r="I191" i="1"/>
  <c r="M178" i="12" l="1"/>
  <c r="G191" i="1"/>
  <c r="N178" i="12"/>
  <c r="E191" i="1"/>
  <c r="I178" i="12" s="1"/>
  <c r="L206" i="12"/>
  <c r="I220" i="1"/>
  <c r="N207" i="12" l="1"/>
  <c r="E220" i="1"/>
  <c r="I207" i="12" s="1"/>
  <c r="L220" i="1"/>
  <c r="M207" i="12"/>
  <c r="G220" i="1"/>
  <c r="H191" i="1"/>
  <c r="J192" i="1" s="1"/>
  <c r="K178" i="12"/>
  <c r="H220" i="1" l="1"/>
  <c r="K207" i="12"/>
  <c r="L178" i="12"/>
  <c r="I192" i="1"/>
  <c r="M220" i="1"/>
  <c r="Q207" i="12" s="1"/>
  <c r="P207" i="12"/>
  <c r="N179" i="12" l="1"/>
  <c r="E192" i="1"/>
  <c r="I179" i="12" s="1"/>
  <c r="M179" i="12"/>
  <c r="G192" i="1"/>
  <c r="L207" i="12"/>
  <c r="I221" i="1"/>
  <c r="N208" i="12" l="1"/>
  <c r="E221" i="1"/>
  <c r="I208" i="12" s="1"/>
  <c r="L221" i="1"/>
  <c r="M208" i="12"/>
  <c r="G221" i="1"/>
  <c r="H192" i="1"/>
  <c r="J193" i="1" s="1"/>
  <c r="K179" i="12"/>
  <c r="M221" i="1" l="1"/>
  <c r="Q208" i="12" s="1"/>
  <c r="P208" i="12"/>
  <c r="H221" i="1"/>
  <c r="K208" i="12"/>
  <c r="L179" i="12"/>
  <c r="I193" i="1"/>
  <c r="M180" i="12" l="1"/>
  <c r="G193" i="1"/>
  <c r="L208" i="12"/>
  <c r="I222" i="1"/>
  <c r="N180" i="12"/>
  <c r="E193" i="1"/>
  <c r="I180" i="12" s="1"/>
  <c r="L222" i="1" l="1"/>
  <c r="N209" i="12"/>
  <c r="E222" i="1"/>
  <c r="I209" i="12" s="1"/>
  <c r="M209" i="12"/>
  <c r="G222" i="1"/>
  <c r="H193" i="1"/>
  <c r="J194" i="1" s="1"/>
  <c r="K180" i="12"/>
  <c r="H222" i="1" l="1"/>
  <c r="K209" i="12"/>
  <c r="L180" i="12"/>
  <c r="I194" i="1"/>
  <c r="M222" i="1"/>
  <c r="Q209" i="12" s="1"/>
  <c r="P209" i="12"/>
  <c r="M181" i="12" l="1"/>
  <c r="G194" i="1"/>
  <c r="N181" i="12"/>
  <c r="E194" i="1"/>
  <c r="I181" i="12" s="1"/>
  <c r="L209" i="12"/>
  <c r="I223" i="1"/>
  <c r="G223" i="1" l="1"/>
  <c r="M210" i="12"/>
  <c r="H194" i="1"/>
  <c r="J195" i="1" s="1"/>
  <c r="K181" i="12"/>
  <c r="L223" i="1"/>
  <c r="N210" i="12"/>
  <c r="E223" i="1"/>
  <c r="I210" i="12" s="1"/>
  <c r="M223" i="1" l="1"/>
  <c r="Q210" i="12" s="1"/>
  <c r="P210" i="12"/>
  <c r="L181" i="12"/>
  <c r="I195" i="1"/>
  <c r="H223" i="1"/>
  <c r="K210" i="12"/>
  <c r="M182" i="12" l="1"/>
  <c r="G195" i="1"/>
  <c r="L210" i="12"/>
  <c r="I224" i="1"/>
  <c r="N182" i="12"/>
  <c r="E195" i="1"/>
  <c r="I182" i="12" s="1"/>
  <c r="M211" i="12" l="1"/>
  <c r="G224" i="1"/>
  <c r="L224" i="1"/>
  <c r="N211" i="12"/>
  <c r="E224" i="1"/>
  <c r="I211" i="12" s="1"/>
  <c r="H195" i="1"/>
  <c r="J196" i="1" s="1"/>
  <c r="K182" i="12"/>
  <c r="L182" i="12" l="1"/>
  <c r="I196" i="1"/>
  <c r="M224" i="1"/>
  <c r="Q211" i="12" s="1"/>
  <c r="P211" i="12"/>
  <c r="H224" i="1"/>
  <c r="J225" i="1" s="1"/>
  <c r="K211" i="12"/>
  <c r="N183" i="12" l="1"/>
  <c r="E196" i="1"/>
  <c r="I183" i="12" s="1"/>
  <c r="J6" i="1"/>
  <c r="M6" i="1" s="1"/>
  <c r="L211" i="12"/>
  <c r="I225" i="1"/>
  <c r="M183" i="12"/>
  <c r="G196" i="1"/>
  <c r="H196" i="1" l="1"/>
  <c r="K183" i="12"/>
  <c r="E225" i="1"/>
  <c r="I212" i="12" s="1"/>
  <c r="M212" i="12"/>
  <c r="G225" i="1"/>
  <c r="N212" i="12"/>
  <c r="L225" i="1"/>
  <c r="M225" i="1" l="1"/>
  <c r="Q212" i="12" s="1"/>
  <c r="P212" i="12"/>
  <c r="H225" i="1"/>
  <c r="J226" i="1" s="1"/>
  <c r="K212" i="12"/>
  <c r="I197" i="1"/>
  <c r="L183" i="12"/>
  <c r="M184" i="12" l="1"/>
  <c r="E197" i="1"/>
  <c r="I184" i="12" s="1"/>
  <c r="G197" i="1"/>
  <c r="L212" i="12"/>
  <c r="I226" i="1"/>
  <c r="N213" i="12" l="1"/>
  <c r="L226" i="1"/>
  <c r="H197" i="1"/>
  <c r="K184" i="12"/>
  <c r="E226" i="1"/>
  <c r="I213" i="12" s="1"/>
  <c r="M213" i="12"/>
  <c r="G226" i="1"/>
  <c r="H226" i="1" l="1"/>
  <c r="J227" i="1" s="1"/>
  <c r="K213" i="12"/>
  <c r="I198" i="1"/>
  <c r="L184" i="12"/>
  <c r="M226" i="1"/>
  <c r="Q213" i="12" s="1"/>
  <c r="P213" i="12"/>
  <c r="M185" i="12" l="1"/>
  <c r="E198" i="1"/>
  <c r="I185" i="12" s="1"/>
  <c r="G198" i="1"/>
  <c r="L213" i="12"/>
  <c r="I227" i="1"/>
  <c r="N214" i="12" l="1"/>
  <c r="L227" i="1"/>
  <c r="H198" i="1"/>
  <c r="K185" i="12"/>
  <c r="E227" i="1"/>
  <c r="I214" i="12" s="1"/>
  <c r="M214" i="12"/>
  <c r="G227" i="1"/>
  <c r="H227" i="1" l="1"/>
  <c r="J228" i="1" s="1"/>
  <c r="K214" i="12"/>
  <c r="I199" i="1"/>
  <c r="L185" i="12"/>
  <c r="M227" i="1"/>
  <c r="Q214" i="12" s="1"/>
  <c r="P214" i="12"/>
  <c r="M186" i="12" l="1"/>
  <c r="E199" i="1"/>
  <c r="I186" i="12" s="1"/>
  <c r="G199" i="1"/>
  <c r="L214" i="12"/>
  <c r="I228" i="1"/>
  <c r="E256" i="1"/>
  <c r="I243" i="12" s="1"/>
  <c r="G256" i="1"/>
  <c r="H256" i="1" l="1"/>
  <c r="L243" i="12" s="1"/>
  <c r="K243" i="12"/>
  <c r="G228" i="1"/>
  <c r="M215" i="12"/>
  <c r="H199" i="1"/>
  <c r="K186" i="12"/>
  <c r="N215" i="12"/>
  <c r="L228" i="1"/>
  <c r="E228" i="1"/>
  <c r="I215" i="12" s="1"/>
  <c r="I200" i="1" l="1"/>
  <c r="L186" i="12"/>
  <c r="H228" i="1"/>
  <c r="J229" i="1" s="1"/>
  <c r="K215" i="12"/>
  <c r="L257" i="1"/>
  <c r="N244" i="12"/>
  <c r="I257" i="1"/>
  <c r="M244" i="12" s="1"/>
  <c r="M228" i="1"/>
  <c r="Q215" i="12" s="1"/>
  <c r="P215" i="12"/>
  <c r="E257" i="1" l="1"/>
  <c r="I244" i="12" s="1"/>
  <c r="M257" i="1"/>
  <c r="Q244" i="12" s="1"/>
  <c r="P244" i="12"/>
  <c r="L215" i="12"/>
  <c r="I229" i="1"/>
  <c r="G257" i="1"/>
  <c r="L255" i="1"/>
  <c r="N242" i="12"/>
  <c r="M187" i="12"/>
  <c r="E200" i="1"/>
  <c r="G200" i="1"/>
  <c r="N245" i="12"/>
  <c r="M255" i="1" l="1"/>
  <c r="Q242" i="12" s="1"/>
  <c r="P242" i="12"/>
  <c r="H257" i="1"/>
  <c r="K244" i="12"/>
  <c r="N216" i="12"/>
  <c r="L229" i="1"/>
  <c r="E229" i="1"/>
  <c r="I216" i="12" s="1"/>
  <c r="M216" i="12"/>
  <c r="G229" i="1"/>
  <c r="H200" i="1"/>
  <c r="K187" i="12"/>
  <c r="H6" i="1"/>
  <c r="L6" i="1" s="1"/>
  <c r="O6" i="1" s="1"/>
  <c r="I187" i="12"/>
  <c r="L258" i="1"/>
  <c r="M229" i="1" l="1"/>
  <c r="Q216" i="12" s="1"/>
  <c r="P216" i="12"/>
  <c r="M258" i="1"/>
  <c r="Q245" i="12" s="1"/>
  <c r="P245" i="12"/>
  <c r="L244" i="12"/>
  <c r="I258" i="1"/>
  <c r="I201" i="1"/>
  <c r="L187" i="12"/>
  <c r="H229" i="1"/>
  <c r="J230" i="1" s="1"/>
  <c r="K216" i="12"/>
  <c r="N246" i="12"/>
  <c r="L216" i="12" l="1"/>
  <c r="I230" i="1"/>
  <c r="M188" i="12"/>
  <c r="E201" i="1"/>
  <c r="I188" i="12" s="1"/>
  <c r="G201" i="1"/>
  <c r="M245" i="12"/>
  <c r="E258" i="1"/>
  <c r="I245" i="12" s="1"/>
  <c r="G258" i="1"/>
  <c r="L259" i="1"/>
  <c r="H258" i="1" l="1"/>
  <c r="K245" i="12"/>
  <c r="M259" i="1"/>
  <c r="Q246" i="12" s="1"/>
  <c r="P246" i="12"/>
  <c r="M217" i="12"/>
  <c r="G230" i="1"/>
  <c r="H201" i="1"/>
  <c r="K188" i="12"/>
  <c r="N217" i="12"/>
  <c r="L230" i="1"/>
  <c r="E230" i="1"/>
  <c r="I217" i="12" s="1"/>
  <c r="N247" i="12"/>
  <c r="I202" i="1" l="1"/>
  <c r="L188" i="12"/>
  <c r="H230" i="1"/>
  <c r="J231" i="1" s="1"/>
  <c r="K217" i="12"/>
  <c r="M230" i="1"/>
  <c r="Q217" i="12" s="1"/>
  <c r="P217" i="12"/>
  <c r="L245" i="12"/>
  <c r="I259" i="1"/>
  <c r="L260" i="1"/>
  <c r="M260" i="1" l="1"/>
  <c r="Q247" i="12" s="1"/>
  <c r="P247" i="12"/>
  <c r="L217" i="12"/>
  <c r="I231" i="1"/>
  <c r="N112" i="12"/>
  <c r="L125" i="1"/>
  <c r="P112" i="12" s="1"/>
  <c r="M246" i="12"/>
  <c r="E259" i="1"/>
  <c r="I246" i="12" s="1"/>
  <c r="G259" i="1"/>
  <c r="M189" i="12"/>
  <c r="E202" i="1"/>
  <c r="I189" i="12" s="1"/>
  <c r="G202" i="1"/>
  <c r="N248" i="12"/>
  <c r="M125" i="1" l="1"/>
  <c r="Q112" i="12" s="1"/>
  <c r="G231" i="1"/>
  <c r="M218" i="12"/>
  <c r="H202" i="1"/>
  <c r="K189" i="12"/>
  <c r="H259" i="1"/>
  <c r="K246" i="12"/>
  <c r="N218" i="12"/>
  <c r="E231" i="1"/>
  <c r="I218" i="12" s="1"/>
  <c r="L231" i="1"/>
  <c r="L261" i="1"/>
  <c r="I203" i="1" l="1"/>
  <c r="L189" i="12"/>
  <c r="M261" i="1"/>
  <c r="Q248" i="12" s="1"/>
  <c r="P248" i="12"/>
  <c r="M231" i="1"/>
  <c r="Q218" i="12" s="1"/>
  <c r="P218" i="12"/>
  <c r="L246" i="12"/>
  <c r="I260" i="1"/>
  <c r="H231" i="1"/>
  <c r="J232" i="1" s="1"/>
  <c r="K218" i="12"/>
  <c r="N249" i="12"/>
  <c r="M247" i="12" l="1"/>
  <c r="E260" i="1"/>
  <c r="I247" i="12" s="1"/>
  <c r="G260" i="1"/>
  <c r="L218" i="12"/>
  <c r="I232" i="1"/>
  <c r="N113" i="12"/>
  <c r="L126" i="1"/>
  <c r="P113" i="12" s="1"/>
  <c r="M190" i="12"/>
  <c r="E203" i="1"/>
  <c r="I190" i="12" s="1"/>
  <c r="G203" i="1"/>
  <c r="L262" i="1"/>
  <c r="M126" i="1" l="1"/>
  <c r="Q113" i="12" s="1"/>
  <c r="M262" i="1"/>
  <c r="Q249" i="12" s="1"/>
  <c r="P249" i="12"/>
  <c r="M219" i="12"/>
  <c r="G232" i="1"/>
  <c r="H260" i="1"/>
  <c r="K247" i="12"/>
  <c r="N219" i="12"/>
  <c r="E232" i="1"/>
  <c r="I219" i="12" s="1"/>
  <c r="L232" i="1"/>
  <c r="H203" i="1"/>
  <c r="K190" i="12"/>
  <c r="N250" i="12"/>
  <c r="H232" i="1" l="1"/>
  <c r="J233" i="1" s="1"/>
  <c r="K219" i="12"/>
  <c r="I204" i="1"/>
  <c r="L190" i="12"/>
  <c r="L247" i="12"/>
  <c r="I261" i="1"/>
  <c r="M232" i="1"/>
  <c r="Q219" i="12" s="1"/>
  <c r="P219" i="12"/>
  <c r="L263" i="1"/>
  <c r="M263" i="1" l="1"/>
  <c r="Q250" i="12" s="1"/>
  <c r="P250" i="12"/>
  <c r="M191" i="12"/>
  <c r="G204" i="1"/>
  <c r="E204" i="1"/>
  <c r="I191" i="12" s="1"/>
  <c r="L219" i="12"/>
  <c r="I233" i="1"/>
  <c r="M248" i="12"/>
  <c r="E261" i="1"/>
  <c r="I248" i="12" s="1"/>
  <c r="G261" i="1"/>
  <c r="N251" i="12"/>
  <c r="H261" i="1" l="1"/>
  <c r="K248" i="12"/>
  <c r="G233" i="1"/>
  <c r="M220" i="12"/>
  <c r="N220" i="12"/>
  <c r="L233" i="1"/>
  <c r="E233" i="1"/>
  <c r="I220" i="12" s="1"/>
  <c r="H204" i="1"/>
  <c r="K191" i="12"/>
  <c r="L264" i="1"/>
  <c r="M233" i="1" l="1"/>
  <c r="Q220" i="12" s="1"/>
  <c r="P220" i="12"/>
  <c r="I205" i="1"/>
  <c r="L191" i="12"/>
  <c r="H233" i="1"/>
  <c r="J234" i="1" s="1"/>
  <c r="K220" i="12"/>
  <c r="M264" i="1"/>
  <c r="Q251" i="12" s="1"/>
  <c r="P251" i="12"/>
  <c r="L248" i="12"/>
  <c r="I262" i="1"/>
  <c r="N252" i="12"/>
  <c r="M249" i="12" l="1"/>
  <c r="E262" i="1"/>
  <c r="I249" i="12" s="1"/>
  <c r="G262" i="1"/>
  <c r="L220" i="12"/>
  <c r="I234" i="1"/>
  <c r="M192" i="12"/>
  <c r="G205" i="1"/>
  <c r="E205" i="1"/>
  <c r="I192" i="12" s="1"/>
  <c r="L265" i="1"/>
  <c r="M265" i="1" l="1"/>
  <c r="Q252" i="12" s="1"/>
  <c r="P252" i="12"/>
  <c r="G234" i="1"/>
  <c r="M221" i="12"/>
  <c r="H262" i="1"/>
  <c r="K249" i="12"/>
  <c r="H205" i="1"/>
  <c r="K192" i="12"/>
  <c r="N221" i="12"/>
  <c r="E234" i="1"/>
  <c r="I221" i="12" s="1"/>
  <c r="L234" i="1"/>
  <c r="N253" i="12"/>
  <c r="L249" i="12" l="1"/>
  <c r="I263" i="1"/>
  <c r="I206" i="1"/>
  <c r="L192" i="12"/>
  <c r="M234" i="1"/>
  <c r="Q221" i="12" s="1"/>
  <c r="P221" i="12"/>
  <c r="H234" i="1"/>
  <c r="J235" i="1" s="1"/>
  <c r="K221" i="12"/>
  <c r="L266" i="1"/>
  <c r="L221" i="12" l="1"/>
  <c r="I235" i="1"/>
  <c r="M266" i="1"/>
  <c r="Q253" i="12" s="1"/>
  <c r="P253" i="12"/>
  <c r="M250" i="12"/>
  <c r="E263" i="1"/>
  <c r="I250" i="12" s="1"/>
  <c r="G263" i="1"/>
  <c r="M193" i="12"/>
  <c r="G206" i="1"/>
  <c r="E206" i="1"/>
  <c r="I193" i="12" s="1"/>
  <c r="M222" i="12" l="1"/>
  <c r="G235" i="1"/>
  <c r="H263" i="1"/>
  <c r="K250" i="12"/>
  <c r="N222" i="12"/>
  <c r="L235" i="1"/>
  <c r="E235" i="1"/>
  <c r="I222" i="12" s="1"/>
  <c r="H206" i="1"/>
  <c r="K193" i="12"/>
  <c r="H235" i="1" l="1"/>
  <c r="J236" i="1" s="1"/>
  <c r="K222" i="12"/>
  <c r="I207" i="1"/>
  <c r="L193" i="12"/>
  <c r="M235" i="1"/>
  <c r="Q222" i="12" s="1"/>
  <c r="P222" i="12"/>
  <c r="L250" i="12"/>
  <c r="I264" i="1"/>
  <c r="M251" i="12" l="1"/>
  <c r="E264" i="1"/>
  <c r="I251" i="12" s="1"/>
  <c r="G264" i="1"/>
  <c r="M194" i="12"/>
  <c r="G207" i="1"/>
  <c r="E207" i="1"/>
  <c r="I194" i="12" s="1"/>
  <c r="L222" i="12"/>
  <c r="I236" i="1"/>
  <c r="K194" i="12" l="1"/>
  <c r="H264" i="1"/>
  <c r="K251" i="12"/>
  <c r="G236" i="1"/>
  <c r="M223" i="12"/>
  <c r="N223" i="12"/>
  <c r="E236" i="1"/>
  <c r="I223" i="12" s="1"/>
  <c r="L236" i="1"/>
  <c r="M236" i="1" l="1"/>
  <c r="Q223" i="12" s="1"/>
  <c r="P223" i="12"/>
  <c r="H236" i="1"/>
  <c r="J237" i="1" s="1"/>
  <c r="K223" i="12"/>
  <c r="L251" i="12"/>
  <c r="I265" i="1"/>
  <c r="M252" i="12" l="1"/>
  <c r="G265" i="1"/>
  <c r="E265" i="1"/>
  <c r="I252" i="12" s="1"/>
  <c r="L223" i="12"/>
  <c r="I237" i="1"/>
  <c r="M224" i="12" l="1"/>
  <c r="L237" i="1"/>
  <c r="N224" i="12"/>
  <c r="E237" i="1"/>
  <c r="I224" i="12" s="1"/>
  <c r="H265" i="1"/>
  <c r="K252" i="12"/>
  <c r="K237" i="1"/>
  <c r="L252" i="12" l="1"/>
  <c r="I266" i="1"/>
  <c r="M237" i="1"/>
  <c r="Q224" i="12" s="1"/>
  <c r="P224" i="12"/>
  <c r="K7" i="1"/>
  <c r="N7" i="1" s="1"/>
  <c r="O224" i="12"/>
  <c r="G237" i="1"/>
  <c r="H237" i="1" l="1"/>
  <c r="J238" i="1" s="1"/>
  <c r="K224" i="12"/>
  <c r="M253" i="12"/>
  <c r="E266" i="1"/>
  <c r="I253" i="12" s="1"/>
  <c r="G266" i="1"/>
  <c r="H266" i="1" l="1"/>
  <c r="K253" i="12"/>
  <c r="L224" i="12"/>
  <c r="I238" i="1"/>
  <c r="N225" i="12" l="1"/>
  <c r="E238" i="1"/>
  <c r="I225" i="12" s="1"/>
  <c r="M225" i="12"/>
  <c r="G238" i="1"/>
  <c r="L253" i="12"/>
  <c r="I267" i="1"/>
  <c r="M254" i="12" l="1"/>
  <c r="G267" i="1"/>
  <c r="N254" i="12"/>
  <c r="L267" i="1"/>
  <c r="E267" i="1"/>
  <c r="I254" i="12" s="1"/>
  <c r="H238" i="1"/>
  <c r="J239" i="1" s="1"/>
  <c r="K225" i="12"/>
  <c r="M267" i="1" l="1"/>
  <c r="Q254" i="12" s="1"/>
  <c r="P254" i="12"/>
  <c r="I239" i="1"/>
  <c r="M226" i="12" s="1"/>
  <c r="L225" i="12"/>
  <c r="H267" i="1"/>
  <c r="K254" i="12"/>
  <c r="G239" i="1" l="1"/>
  <c r="N226" i="12"/>
  <c r="E239" i="1"/>
  <c r="I226" i="12" s="1"/>
  <c r="L254" i="12"/>
  <c r="I268" i="1"/>
  <c r="M255" i="12" l="1"/>
  <c r="G268" i="1"/>
  <c r="N255" i="12"/>
  <c r="L268" i="1"/>
  <c r="E268" i="1"/>
  <c r="I255" i="12" s="1"/>
  <c r="H239" i="1"/>
  <c r="J240" i="1" s="1"/>
  <c r="K226" i="12"/>
  <c r="L226" i="12" l="1"/>
  <c r="I240" i="1"/>
  <c r="H268" i="1"/>
  <c r="K255" i="12"/>
  <c r="M268" i="1"/>
  <c r="Q255" i="12" s="1"/>
  <c r="P255" i="12"/>
  <c r="L255" i="12" l="1"/>
  <c r="I269" i="1"/>
  <c r="N227" i="12"/>
  <c r="E240" i="1"/>
  <c r="I227" i="12" s="1"/>
  <c r="M227" i="12"/>
  <c r="G240" i="1"/>
  <c r="H240" i="1" l="1"/>
  <c r="J241" i="1" s="1"/>
  <c r="K227" i="12"/>
  <c r="M256" i="12"/>
  <c r="G269" i="1"/>
  <c r="N256" i="12"/>
  <c r="L269" i="1"/>
  <c r="E269" i="1"/>
  <c r="I256" i="12" s="1"/>
  <c r="N228" i="12" l="1"/>
  <c r="H269" i="1"/>
  <c r="K256" i="12"/>
  <c r="I241" i="1"/>
  <c r="L227" i="12"/>
  <c r="M269" i="1"/>
  <c r="Q256" i="12" s="1"/>
  <c r="P256" i="12"/>
  <c r="E241" i="1" l="1"/>
  <c r="I228" i="12" s="1"/>
  <c r="M228" i="12"/>
  <c r="G241" i="1"/>
  <c r="L256" i="12"/>
  <c r="I270" i="1"/>
  <c r="N257" i="12" l="1"/>
  <c r="E270" i="1"/>
  <c r="I257" i="12" s="1"/>
  <c r="L270" i="1"/>
  <c r="M257" i="12"/>
  <c r="G270" i="1"/>
  <c r="H241" i="1"/>
  <c r="J242" i="1" s="1"/>
  <c r="K228" i="12"/>
  <c r="N229" i="12" l="1"/>
  <c r="J7" i="1"/>
  <c r="M7" i="1" s="1"/>
  <c r="I242" i="1"/>
  <c r="L228" i="12"/>
  <c r="H270" i="1"/>
  <c r="K257" i="12"/>
  <c r="M270" i="1"/>
  <c r="Q257" i="12" s="1"/>
  <c r="P257" i="12"/>
  <c r="L257" i="12" l="1"/>
  <c r="I271" i="1"/>
  <c r="E242" i="1"/>
  <c r="I229" i="12" s="1"/>
  <c r="M229" i="12"/>
  <c r="G242" i="1"/>
  <c r="H242" i="1" l="1"/>
  <c r="K229" i="12"/>
  <c r="N258" i="12"/>
  <c r="E271" i="1"/>
  <c r="I258" i="12" s="1"/>
  <c r="L271" i="1"/>
  <c r="M258" i="12"/>
  <c r="G271" i="1"/>
  <c r="H271" i="1" l="1"/>
  <c r="K258" i="12"/>
  <c r="M271" i="1"/>
  <c r="Q258" i="12" s="1"/>
  <c r="P258" i="12"/>
  <c r="I243" i="1"/>
  <c r="L229" i="12"/>
  <c r="I272" i="1" l="1"/>
  <c r="L258" i="12"/>
  <c r="G243" i="1"/>
  <c r="M230" i="12"/>
  <c r="E243" i="1"/>
  <c r="I230" i="12" s="1"/>
  <c r="E272" i="1" l="1"/>
  <c r="I259" i="12" s="1"/>
  <c r="N259" i="12"/>
  <c r="L272" i="1"/>
  <c r="M259" i="12"/>
  <c r="G272" i="1"/>
  <c r="H243" i="1"/>
  <c r="K230" i="12"/>
  <c r="I244" i="1" l="1"/>
  <c r="L230" i="12"/>
  <c r="M272" i="1"/>
  <c r="Q259" i="12" s="1"/>
  <c r="P259" i="12"/>
  <c r="H272" i="1"/>
  <c r="J273" i="1" s="1"/>
  <c r="K259" i="12"/>
  <c r="L259" i="12" l="1"/>
  <c r="I273" i="1"/>
  <c r="E244" i="1"/>
  <c r="I231" i="12" s="1"/>
  <c r="M231" i="12"/>
  <c r="G244" i="1"/>
  <c r="H244" i="1" l="1"/>
  <c r="K231" i="12"/>
  <c r="E273" i="1"/>
  <c r="I260" i="12" s="1"/>
  <c r="M260" i="12"/>
  <c r="G273" i="1"/>
  <c r="N260" i="12"/>
  <c r="L273" i="1"/>
  <c r="H273" i="1" l="1"/>
  <c r="J274" i="1" s="1"/>
  <c r="K260" i="12"/>
  <c r="I245" i="1"/>
  <c r="L231" i="12"/>
  <c r="M273" i="1"/>
  <c r="Q260" i="12" s="1"/>
  <c r="P260" i="12"/>
  <c r="L260" i="12" l="1"/>
  <c r="I274" i="1"/>
  <c r="G245" i="1"/>
  <c r="M232" i="12"/>
  <c r="E245" i="1"/>
  <c r="I232" i="12" s="1"/>
  <c r="H245" i="1" l="1"/>
  <c r="K232" i="12"/>
  <c r="G274" i="1"/>
  <c r="M261" i="12"/>
  <c r="L274" i="1"/>
  <c r="N261" i="12"/>
  <c r="E274" i="1"/>
  <c r="I261" i="12" s="1"/>
  <c r="I246" i="1" l="1"/>
  <c r="L232" i="12"/>
  <c r="M274" i="1"/>
  <c r="Q261" i="12" s="1"/>
  <c r="P261" i="12"/>
  <c r="H274" i="1"/>
  <c r="J275" i="1" s="1"/>
  <c r="K261" i="12"/>
  <c r="I275" i="1" l="1"/>
  <c r="L261" i="12"/>
  <c r="M233" i="12"/>
  <c r="E246" i="1"/>
  <c r="I233" i="12" s="1"/>
  <c r="G246" i="1"/>
  <c r="M262" i="12" l="1"/>
  <c r="G275" i="1"/>
  <c r="L275" i="1"/>
  <c r="N262" i="12"/>
  <c r="E275" i="1"/>
  <c r="I262" i="12" s="1"/>
  <c r="H246" i="1"/>
  <c r="K233" i="12"/>
  <c r="I247" i="1" l="1"/>
  <c r="L233" i="12"/>
  <c r="H275" i="1"/>
  <c r="J276" i="1" s="1"/>
  <c r="K262" i="12"/>
  <c r="M275" i="1"/>
  <c r="Q262" i="12" s="1"/>
  <c r="P262" i="12"/>
  <c r="L262" i="12" l="1"/>
  <c r="I276" i="1"/>
  <c r="M234" i="12"/>
  <c r="E247" i="1"/>
  <c r="I234" i="12" s="1"/>
  <c r="G247" i="1"/>
  <c r="G276" i="1" l="1"/>
  <c r="M263" i="12"/>
  <c r="H247" i="1"/>
  <c r="K234" i="12"/>
  <c r="L276" i="1"/>
  <c r="N263" i="12"/>
  <c r="E276" i="1"/>
  <c r="I263" i="12" s="1"/>
  <c r="M276" i="1" l="1"/>
  <c r="Q263" i="12" s="1"/>
  <c r="P263" i="12"/>
  <c r="I248" i="1"/>
  <c r="L234" i="12"/>
  <c r="H276" i="1"/>
  <c r="J277" i="1" s="1"/>
  <c r="K263" i="12"/>
  <c r="I277" i="1" l="1"/>
  <c r="L263" i="12"/>
  <c r="M235" i="12"/>
  <c r="G248" i="1"/>
  <c r="E248" i="1"/>
  <c r="H248" i="1" l="1"/>
  <c r="K235" i="12"/>
  <c r="L277" i="1"/>
  <c r="N264" i="12"/>
  <c r="E277" i="1"/>
  <c r="I264" i="12" s="1"/>
  <c r="H7" i="1"/>
  <c r="L7" i="1" s="1"/>
  <c r="O7" i="1" s="1"/>
  <c r="I235" i="12"/>
  <c r="M264" i="12"/>
  <c r="G277" i="1"/>
  <c r="I304" i="1"/>
  <c r="M277" i="1" l="1"/>
  <c r="Q264" i="12" s="1"/>
  <c r="P264" i="12"/>
  <c r="H277" i="1"/>
  <c r="J278" i="1" s="1"/>
  <c r="K264" i="12"/>
  <c r="L303" i="1"/>
  <c r="N290" i="12"/>
  <c r="E304" i="1"/>
  <c r="I291" i="12" s="1"/>
  <c r="M291" i="12"/>
  <c r="I249" i="1"/>
  <c r="L235" i="12"/>
  <c r="N278" i="12"/>
  <c r="G304" i="1"/>
  <c r="M303" i="1" l="1"/>
  <c r="Q290" i="12" s="1"/>
  <c r="P290" i="12"/>
  <c r="L264" i="12"/>
  <c r="I278" i="1"/>
  <c r="H304" i="1"/>
  <c r="L291" i="12" s="1"/>
  <c r="K291" i="12"/>
  <c r="M236" i="12"/>
  <c r="G249" i="1"/>
  <c r="E249" i="1"/>
  <c r="I236" i="12" s="1"/>
  <c r="I305" i="1" l="1"/>
  <c r="M292" i="12" s="1"/>
  <c r="L305" i="1"/>
  <c r="N292" i="12"/>
  <c r="N265" i="12"/>
  <c r="L278" i="1"/>
  <c r="E278" i="1"/>
  <c r="I265" i="12" s="1"/>
  <c r="M265" i="12"/>
  <c r="G278" i="1"/>
  <c r="H249" i="1"/>
  <c r="K236" i="12"/>
  <c r="N279" i="12"/>
  <c r="G305" i="1" l="1"/>
  <c r="K292" i="12" s="1"/>
  <c r="E305" i="1"/>
  <c r="I292" i="12" s="1"/>
  <c r="M278" i="1"/>
  <c r="Q265" i="12" s="1"/>
  <c r="P265" i="12"/>
  <c r="H278" i="1"/>
  <c r="J279" i="1" s="1"/>
  <c r="K265" i="12"/>
  <c r="I250" i="1"/>
  <c r="L236" i="12"/>
  <c r="M305" i="1"/>
  <c r="Q292" i="12" s="1"/>
  <c r="P292" i="12"/>
  <c r="H305" i="1" l="1"/>
  <c r="L292" i="12" s="1"/>
  <c r="L265" i="12"/>
  <c r="I279" i="1"/>
  <c r="M237" i="12"/>
  <c r="G250" i="1"/>
  <c r="E250" i="1"/>
  <c r="I237" i="12" s="1"/>
  <c r="N280" i="12"/>
  <c r="I306" i="1" l="1"/>
  <c r="M293" i="12" s="1"/>
  <c r="H250" i="1"/>
  <c r="K237" i="12"/>
  <c r="L306" i="1"/>
  <c r="N293" i="12"/>
  <c r="M266" i="12"/>
  <c r="G279" i="1"/>
  <c r="N266" i="12"/>
  <c r="L279" i="1"/>
  <c r="E279" i="1"/>
  <c r="I266" i="12" s="1"/>
  <c r="G306" i="1" l="1"/>
  <c r="H306" i="1" s="1"/>
  <c r="L293" i="12" s="1"/>
  <c r="E306" i="1"/>
  <c r="I293" i="12" s="1"/>
  <c r="H279" i="1"/>
  <c r="J280" i="1" s="1"/>
  <c r="K266" i="12"/>
  <c r="M279" i="1"/>
  <c r="Q266" i="12" s="1"/>
  <c r="P266" i="12"/>
  <c r="M306" i="1"/>
  <c r="Q293" i="12" s="1"/>
  <c r="P293" i="12"/>
  <c r="I251" i="1"/>
  <c r="L237" i="12"/>
  <c r="N281" i="12"/>
  <c r="K293" i="12" l="1"/>
  <c r="M238" i="12"/>
  <c r="E251" i="1"/>
  <c r="I238" i="12" s="1"/>
  <c r="G251" i="1"/>
  <c r="L266" i="12"/>
  <c r="I280" i="1"/>
  <c r="I307" i="1"/>
  <c r="M294" i="12" s="1"/>
  <c r="N267" i="12" l="1"/>
  <c r="E280" i="1"/>
  <c r="I267" i="12" s="1"/>
  <c r="L280" i="1"/>
  <c r="H251" i="1"/>
  <c r="K238" i="12"/>
  <c r="M267" i="12"/>
  <c r="G280" i="1"/>
  <c r="L307" i="1"/>
  <c r="N294" i="12"/>
  <c r="N282" i="12"/>
  <c r="G307" i="1"/>
  <c r="E307" i="1"/>
  <c r="I294" i="12" s="1"/>
  <c r="M307" i="1" l="1"/>
  <c r="Q294" i="12" s="1"/>
  <c r="P294" i="12"/>
  <c r="K294" i="12"/>
  <c r="H280" i="1"/>
  <c r="J281" i="1" s="1"/>
  <c r="K267" i="12"/>
  <c r="I252" i="1"/>
  <c r="L238" i="12"/>
  <c r="M280" i="1"/>
  <c r="Q267" i="12" s="1"/>
  <c r="P267" i="12"/>
  <c r="H307" i="1"/>
  <c r="L294" i="12" s="1"/>
  <c r="M239" i="12" l="1"/>
  <c r="E252" i="1"/>
  <c r="I239" i="12" s="1"/>
  <c r="G252" i="1"/>
  <c r="L267" i="12"/>
  <c r="I281" i="1"/>
  <c r="N283" i="12"/>
  <c r="I308" i="1"/>
  <c r="M295" i="12" s="1"/>
  <c r="N268" i="12" l="1"/>
  <c r="L281" i="1"/>
  <c r="E281" i="1"/>
  <c r="I268" i="12" s="1"/>
  <c r="L308" i="1"/>
  <c r="N295" i="12"/>
  <c r="H252" i="1"/>
  <c r="K239" i="12"/>
  <c r="M268" i="12"/>
  <c r="G281" i="1"/>
  <c r="G308" i="1"/>
  <c r="E308" i="1"/>
  <c r="I295" i="12" s="1"/>
  <c r="K295" i="12" l="1"/>
  <c r="I253" i="1"/>
  <c r="L239" i="12"/>
  <c r="M308" i="1"/>
  <c r="Q295" i="12" s="1"/>
  <c r="P295" i="12"/>
  <c r="M281" i="1"/>
  <c r="Q268" i="12" s="1"/>
  <c r="P268" i="12"/>
  <c r="H281" i="1"/>
  <c r="J282" i="1" s="1"/>
  <c r="K268" i="12"/>
  <c r="N284" i="12"/>
  <c r="H308" i="1"/>
  <c r="L295" i="12" s="1"/>
  <c r="L268" i="12" l="1"/>
  <c r="I282" i="1"/>
  <c r="M240" i="12"/>
  <c r="E253" i="1"/>
  <c r="I240" i="12" s="1"/>
  <c r="G253" i="1"/>
  <c r="I309" i="1"/>
  <c r="M296" i="12" s="1"/>
  <c r="M269" i="12" l="1"/>
  <c r="G282" i="1"/>
  <c r="H253" i="1"/>
  <c r="K240" i="12"/>
  <c r="N269" i="12"/>
  <c r="E282" i="1"/>
  <c r="I269" i="12" s="1"/>
  <c r="L282" i="1"/>
  <c r="L309" i="1"/>
  <c r="N296" i="12"/>
  <c r="N285" i="12"/>
  <c r="G309" i="1"/>
  <c r="E309" i="1"/>
  <c r="I296" i="12" s="1"/>
  <c r="H309" i="1" l="1"/>
  <c r="L296" i="12" s="1"/>
  <c r="K296" i="12"/>
  <c r="M309" i="1"/>
  <c r="Q296" i="12" s="1"/>
  <c r="P296" i="12"/>
  <c r="M282" i="1"/>
  <c r="Q269" i="12" s="1"/>
  <c r="P269" i="12"/>
  <c r="I254" i="1"/>
  <c r="L240" i="12"/>
  <c r="H282" i="1"/>
  <c r="J283" i="1" s="1"/>
  <c r="K269" i="12"/>
  <c r="I310" i="1" l="1"/>
  <c r="M297" i="12" s="1"/>
  <c r="L310" i="1"/>
  <c r="N297" i="12"/>
  <c r="M241" i="12"/>
  <c r="G254" i="1"/>
  <c r="E254" i="1"/>
  <c r="I241" i="12" s="1"/>
  <c r="L269" i="12"/>
  <c r="I283" i="1"/>
  <c r="N286" i="12"/>
  <c r="G310" i="1" l="1"/>
  <c r="K297" i="12" s="1"/>
  <c r="E310" i="1"/>
  <c r="I297" i="12" s="1"/>
  <c r="M270" i="12"/>
  <c r="G283" i="1"/>
  <c r="H254" i="1"/>
  <c r="K241" i="12"/>
  <c r="N270" i="12"/>
  <c r="E283" i="1"/>
  <c r="I270" i="12" s="1"/>
  <c r="L283" i="1"/>
  <c r="M310" i="1"/>
  <c r="Q297" i="12" s="1"/>
  <c r="P297" i="12"/>
  <c r="H310" i="1" l="1"/>
  <c r="I311" i="1" s="1"/>
  <c r="M298" i="12" s="1"/>
  <c r="M283" i="1"/>
  <c r="Q270" i="12" s="1"/>
  <c r="P270" i="12"/>
  <c r="L297" i="12"/>
  <c r="H283" i="1"/>
  <c r="J284" i="1" s="1"/>
  <c r="K270" i="12"/>
  <c r="L241" i="12"/>
  <c r="I255" i="1"/>
  <c r="N287" i="12"/>
  <c r="G311" i="1" l="1"/>
  <c r="H311" i="1" s="1"/>
  <c r="L270" i="12"/>
  <c r="I284" i="1"/>
  <c r="N298" i="12"/>
  <c r="L311" i="1"/>
  <c r="E311" i="1"/>
  <c r="I298" i="12" s="1"/>
  <c r="M242" i="12"/>
  <c r="E255" i="1"/>
  <c r="I242" i="12" s="1"/>
  <c r="G255" i="1"/>
  <c r="L298" i="12" l="1"/>
  <c r="I312" i="1"/>
  <c r="M299" i="12" s="1"/>
  <c r="K298" i="12"/>
  <c r="N271" i="12"/>
  <c r="E284" i="1"/>
  <c r="I271" i="12" s="1"/>
  <c r="L284" i="1"/>
  <c r="L312" i="1"/>
  <c r="N299" i="12"/>
  <c r="M311" i="1"/>
  <c r="Q298" i="12" s="1"/>
  <c r="P298" i="12"/>
  <c r="K242" i="12"/>
  <c r="M271" i="12"/>
  <c r="G284" i="1"/>
  <c r="N288" i="12"/>
  <c r="E312" i="1" l="1"/>
  <c r="I299" i="12" s="1"/>
  <c r="G312" i="1"/>
  <c r="H312" i="1" s="1"/>
  <c r="L299" i="12" s="1"/>
  <c r="M312" i="1"/>
  <c r="Q299" i="12" s="1"/>
  <c r="P299" i="12"/>
  <c r="M284" i="1"/>
  <c r="Q271" i="12" s="1"/>
  <c r="P271" i="12"/>
  <c r="H284" i="1"/>
  <c r="J285" i="1" s="1"/>
  <c r="K271" i="12"/>
  <c r="K299" i="12" l="1"/>
  <c r="I313" i="1"/>
  <c r="M300" i="12" s="1"/>
  <c r="L313" i="1"/>
  <c r="N300" i="12"/>
  <c r="I285" i="1"/>
  <c r="L271" i="12"/>
  <c r="N289" i="12"/>
  <c r="G313" i="1" l="1"/>
  <c r="H313" i="1" s="1"/>
  <c r="L300" i="12" s="1"/>
  <c r="E313" i="1"/>
  <c r="I300" i="12" s="1"/>
  <c r="M313" i="1"/>
  <c r="Q300" i="12" s="1"/>
  <c r="P300" i="12"/>
  <c r="K285" i="1"/>
  <c r="N272" i="12"/>
  <c r="E285" i="1"/>
  <c r="I272" i="12" s="1"/>
  <c r="L285" i="1"/>
  <c r="M272" i="12"/>
  <c r="K300" i="12" l="1"/>
  <c r="I314" i="1"/>
  <c r="M301" i="12" s="1"/>
  <c r="M285" i="1"/>
  <c r="Q272" i="12" s="1"/>
  <c r="P272" i="12"/>
  <c r="L314" i="1"/>
  <c r="N301" i="12"/>
  <c r="K8" i="1"/>
  <c r="N8" i="1" s="1"/>
  <c r="O272" i="12"/>
  <c r="G285" i="1"/>
  <c r="G314" i="1" l="1"/>
  <c r="H314" i="1" s="1"/>
  <c r="L301" i="12" s="1"/>
  <c r="E314" i="1"/>
  <c r="I301" i="12" s="1"/>
  <c r="H285" i="1"/>
  <c r="J286" i="1" s="1"/>
  <c r="K272" i="12"/>
  <c r="M314" i="1"/>
  <c r="Q301" i="12" s="1"/>
  <c r="P301" i="12"/>
  <c r="K301" i="12" l="1"/>
  <c r="I315" i="1"/>
  <c r="M302" i="12" s="1"/>
  <c r="L315" i="1"/>
  <c r="N302" i="12"/>
  <c r="L272" i="12"/>
  <c r="I286" i="1"/>
  <c r="E315" i="1" l="1"/>
  <c r="I302" i="12" s="1"/>
  <c r="M273" i="12"/>
  <c r="G286" i="1"/>
  <c r="M315" i="1"/>
  <c r="Q302" i="12" s="1"/>
  <c r="P302" i="12"/>
  <c r="N273" i="12"/>
  <c r="E286" i="1"/>
  <c r="I273" i="12" s="1"/>
  <c r="G315" i="1"/>
  <c r="H315" i="1" l="1"/>
  <c r="K302" i="12"/>
  <c r="L316" i="1"/>
  <c r="N303" i="12"/>
  <c r="H286" i="1"/>
  <c r="J287" i="1" s="1"/>
  <c r="K273" i="12"/>
  <c r="M316" i="1" l="1"/>
  <c r="Q303" i="12" s="1"/>
  <c r="P303" i="12"/>
  <c r="I287" i="1"/>
  <c r="M274" i="12" s="1"/>
  <c r="L273" i="12"/>
  <c r="L302" i="12"/>
  <c r="I316" i="1"/>
  <c r="G287" i="1" l="1"/>
  <c r="N274" i="12"/>
  <c r="E287" i="1"/>
  <c r="I274" i="12" s="1"/>
  <c r="L317" i="1"/>
  <c r="N304" i="12"/>
  <c r="M303" i="12"/>
  <c r="E316" i="1"/>
  <c r="I303" i="12" s="1"/>
  <c r="G316" i="1"/>
  <c r="H316" i="1" l="1"/>
  <c r="K303" i="12"/>
  <c r="M317" i="1"/>
  <c r="Q304" i="12" s="1"/>
  <c r="P304" i="12"/>
  <c r="H287" i="1"/>
  <c r="J288" i="1" s="1"/>
  <c r="K274" i="12"/>
  <c r="L274" i="12" l="1"/>
  <c r="I288" i="1"/>
  <c r="L303" i="12"/>
  <c r="I317" i="1"/>
  <c r="L318" i="1"/>
  <c r="N305" i="12"/>
  <c r="M318" i="1" l="1"/>
  <c r="Q305" i="12" s="1"/>
  <c r="P305" i="12"/>
  <c r="M275" i="12"/>
  <c r="G288" i="1"/>
  <c r="M304" i="12"/>
  <c r="E317" i="1"/>
  <c r="I304" i="12" s="1"/>
  <c r="G317" i="1"/>
  <c r="N275" i="12"/>
  <c r="E288" i="1"/>
  <c r="I275" i="12" s="1"/>
  <c r="H317" i="1" l="1"/>
  <c r="K304" i="12"/>
  <c r="H288" i="1"/>
  <c r="K275" i="12"/>
  <c r="L275" i="12" l="1"/>
  <c r="I289" i="1"/>
  <c r="L304" i="12"/>
  <c r="I318" i="1"/>
  <c r="M305" i="12" l="1"/>
  <c r="E318" i="1"/>
  <c r="I305" i="12" s="1"/>
  <c r="G318" i="1"/>
  <c r="M276" i="12"/>
  <c r="G289" i="1"/>
  <c r="N276" i="12"/>
  <c r="E289" i="1"/>
  <c r="I276" i="12" s="1"/>
  <c r="H289" i="1" l="1"/>
  <c r="K276" i="12"/>
  <c r="H318" i="1"/>
  <c r="K305" i="12"/>
  <c r="L276" i="12" l="1"/>
  <c r="I290" i="1"/>
  <c r="L305" i="12"/>
  <c r="I319" i="1"/>
  <c r="M306" i="12" l="1"/>
  <c r="G319" i="1"/>
  <c r="N277" i="12"/>
  <c r="E290" i="1"/>
  <c r="I277" i="12" s="1"/>
  <c r="J8" i="1"/>
  <c r="M8" i="1" s="1"/>
  <c r="L319" i="1"/>
  <c r="N306" i="12"/>
  <c r="E319" i="1"/>
  <c r="I306" i="12" s="1"/>
  <c r="M277" i="12"/>
  <c r="G290" i="1"/>
  <c r="M319" i="1" l="1"/>
  <c r="Q306" i="12" s="1"/>
  <c r="P306" i="12"/>
  <c r="H319" i="1"/>
  <c r="K306" i="12"/>
  <c r="H290" i="1"/>
  <c r="K277" i="12"/>
  <c r="I291" i="1" l="1"/>
  <c r="L277" i="12"/>
  <c r="L306" i="12"/>
  <c r="I320" i="1"/>
  <c r="L320" i="1" l="1"/>
  <c r="N307" i="12"/>
  <c r="E320" i="1"/>
  <c r="I307" i="12" s="1"/>
  <c r="M307" i="12"/>
  <c r="G320" i="1"/>
  <c r="G291" i="1"/>
  <c r="M278" i="12"/>
  <c r="E291" i="1"/>
  <c r="I278" i="12" s="1"/>
  <c r="H320" i="1" l="1"/>
  <c r="J321" i="1" s="1"/>
  <c r="K307" i="12"/>
  <c r="H291" i="1"/>
  <c r="K278" i="12"/>
  <c r="M320" i="1"/>
  <c r="Q307" i="12" s="1"/>
  <c r="P307" i="12"/>
  <c r="L278" i="12" l="1"/>
  <c r="I292" i="1"/>
  <c r="L307" i="12"/>
  <c r="I321" i="1"/>
  <c r="L321" i="1" l="1"/>
  <c r="N308" i="12"/>
  <c r="E321" i="1"/>
  <c r="I308" i="12" s="1"/>
  <c r="M279" i="12"/>
  <c r="E292" i="1"/>
  <c r="I279" i="12" s="1"/>
  <c r="G292" i="1"/>
  <c r="M308" i="12"/>
  <c r="G321" i="1"/>
  <c r="H321" i="1" l="1"/>
  <c r="J322" i="1" s="1"/>
  <c r="K308" i="12"/>
  <c r="H292" i="1"/>
  <c r="K279" i="12"/>
  <c r="M321" i="1"/>
  <c r="Q308" i="12" s="1"/>
  <c r="P308" i="12"/>
  <c r="L279" i="12" l="1"/>
  <c r="I293" i="1"/>
  <c r="L308" i="12"/>
  <c r="I322" i="1"/>
  <c r="N309" i="12" l="1"/>
  <c r="E322" i="1"/>
  <c r="I309" i="12" s="1"/>
  <c r="L322" i="1"/>
  <c r="M280" i="12"/>
  <c r="G293" i="1"/>
  <c r="E293" i="1"/>
  <c r="I280" i="12" s="1"/>
  <c r="M309" i="12"/>
  <c r="G322" i="1"/>
  <c r="M322" i="1" l="1"/>
  <c r="Q309" i="12" s="1"/>
  <c r="P309" i="12"/>
  <c r="H322" i="1"/>
  <c r="J323" i="1" s="1"/>
  <c r="K309" i="12"/>
  <c r="H293" i="1"/>
  <c r="K280" i="12"/>
  <c r="L280" i="12" l="1"/>
  <c r="I294" i="1"/>
  <c r="L309" i="12"/>
  <c r="I323" i="1"/>
  <c r="G323" i="1" l="1"/>
  <c r="M310" i="12"/>
  <c r="N310" i="12"/>
  <c r="L323" i="1"/>
  <c r="E323" i="1"/>
  <c r="I310" i="12" s="1"/>
  <c r="M281" i="12"/>
  <c r="E294" i="1"/>
  <c r="I281" i="12" s="1"/>
  <c r="G294" i="1"/>
  <c r="H294" i="1" l="1"/>
  <c r="K281" i="12"/>
  <c r="M323" i="1"/>
  <c r="Q310" i="12" s="1"/>
  <c r="P310" i="12"/>
  <c r="H323" i="1"/>
  <c r="J324" i="1" s="1"/>
  <c r="K310" i="12"/>
  <c r="L281" i="12" l="1"/>
  <c r="I295" i="1"/>
  <c r="L310" i="12"/>
  <c r="I324" i="1"/>
  <c r="N311" i="12" l="1"/>
  <c r="E324" i="1"/>
  <c r="I311" i="12" s="1"/>
  <c r="L324" i="1"/>
  <c r="M311" i="12"/>
  <c r="G324" i="1"/>
  <c r="M282" i="12"/>
  <c r="E295" i="1"/>
  <c r="I282" i="12" s="1"/>
  <c r="G295" i="1"/>
  <c r="M324" i="1" l="1"/>
  <c r="Q311" i="12" s="1"/>
  <c r="P311" i="12"/>
  <c r="H295" i="1"/>
  <c r="K282" i="12"/>
  <c r="H324" i="1"/>
  <c r="J325" i="1" s="1"/>
  <c r="K311" i="12"/>
  <c r="L311" i="12" l="1"/>
  <c r="I325" i="1"/>
  <c r="L282" i="12"/>
  <c r="I296" i="1"/>
  <c r="M283" i="12" l="1"/>
  <c r="E296" i="1"/>
  <c r="G296" i="1"/>
  <c r="G325" i="1"/>
  <c r="M312" i="12"/>
  <c r="N312" i="12"/>
  <c r="L325" i="1"/>
  <c r="E325" i="1"/>
  <c r="I312" i="12" s="1"/>
  <c r="M325" i="1" l="1"/>
  <c r="Q312" i="12" s="1"/>
  <c r="P312" i="12"/>
  <c r="H325" i="1"/>
  <c r="J326" i="1" s="1"/>
  <c r="K312" i="12"/>
  <c r="H8" i="1"/>
  <c r="L8" i="1" s="1"/>
  <c r="O8" i="1" s="1"/>
  <c r="I283" i="12"/>
  <c r="H296" i="1"/>
  <c r="K283" i="12"/>
  <c r="L283" i="12" l="1"/>
  <c r="I297" i="1"/>
  <c r="L312" i="12"/>
  <c r="I326" i="1"/>
  <c r="G326" i="1" l="1"/>
  <c r="M313" i="12"/>
  <c r="N313" i="12"/>
  <c r="L326" i="1"/>
  <c r="E326" i="1"/>
  <c r="I313" i="12" s="1"/>
  <c r="M284" i="12"/>
  <c r="E297" i="1"/>
  <c r="I284" i="12" s="1"/>
  <c r="G297" i="1"/>
  <c r="H297" i="1" l="1"/>
  <c r="K284" i="12"/>
  <c r="M326" i="1"/>
  <c r="Q313" i="12" s="1"/>
  <c r="P313" i="12"/>
  <c r="H326" i="1"/>
  <c r="J327" i="1" s="1"/>
  <c r="K313" i="12"/>
  <c r="L313" i="12" l="1"/>
  <c r="I327" i="1"/>
  <c r="L284" i="12"/>
  <c r="I298" i="1"/>
  <c r="M285" i="12" l="1"/>
  <c r="E298" i="1"/>
  <c r="I285" i="12" s="1"/>
  <c r="G298" i="1"/>
  <c r="M314" i="12"/>
  <c r="G327" i="1"/>
  <c r="N314" i="12"/>
  <c r="E327" i="1"/>
  <c r="I314" i="12" s="1"/>
  <c r="L327" i="1"/>
  <c r="H298" i="1" l="1"/>
  <c r="K285" i="12"/>
  <c r="M327" i="1"/>
  <c r="Q314" i="12" s="1"/>
  <c r="P314" i="12"/>
  <c r="H327" i="1"/>
  <c r="J328" i="1" s="1"/>
  <c r="K314" i="12"/>
  <c r="L314" i="12" l="1"/>
  <c r="I328" i="1"/>
  <c r="L285" i="12"/>
  <c r="I299" i="1"/>
  <c r="M286" i="12" l="1"/>
  <c r="G299" i="1"/>
  <c r="E299" i="1"/>
  <c r="I286" i="12" s="1"/>
  <c r="M315" i="12"/>
  <c r="G328" i="1"/>
  <c r="N315" i="12"/>
  <c r="E328" i="1"/>
  <c r="I315" i="12" s="1"/>
  <c r="L328" i="1"/>
  <c r="H328" i="1" l="1"/>
  <c r="J329" i="1" s="1"/>
  <c r="K315" i="12"/>
  <c r="M328" i="1"/>
  <c r="Q315" i="12" s="1"/>
  <c r="P315" i="12"/>
  <c r="H299" i="1"/>
  <c r="K286" i="12"/>
  <c r="L286" i="12" l="1"/>
  <c r="I300" i="1"/>
  <c r="L315" i="12"/>
  <c r="I329" i="1"/>
  <c r="M316" i="12" l="1"/>
  <c r="G329" i="1"/>
  <c r="N316" i="12"/>
  <c r="L329" i="1"/>
  <c r="E329" i="1"/>
  <c r="I316" i="12" s="1"/>
  <c r="M287" i="12"/>
  <c r="E300" i="1"/>
  <c r="I287" i="12" s="1"/>
  <c r="G300" i="1"/>
  <c r="H300" i="1" l="1"/>
  <c r="K287" i="12"/>
  <c r="M329" i="1"/>
  <c r="Q316" i="12" s="1"/>
  <c r="P316" i="12"/>
  <c r="H329" i="1"/>
  <c r="J330" i="1" s="1"/>
  <c r="K316" i="12"/>
  <c r="L316" i="12" l="1"/>
  <c r="I330" i="1"/>
  <c r="L287" i="12"/>
  <c r="I301" i="1"/>
  <c r="M288" i="12" l="1"/>
  <c r="E301" i="1"/>
  <c r="I288" i="12" s="1"/>
  <c r="G301" i="1"/>
  <c r="G330" i="1"/>
  <c r="M317" i="12"/>
  <c r="N317" i="12"/>
  <c r="L330" i="1"/>
  <c r="E330" i="1"/>
  <c r="I317" i="12" s="1"/>
  <c r="H330" i="1" l="1"/>
  <c r="J331" i="1" s="1"/>
  <c r="K317" i="12"/>
  <c r="M330" i="1"/>
  <c r="Q317" i="12" s="1"/>
  <c r="P317" i="12"/>
  <c r="H301" i="1"/>
  <c r="K288" i="12"/>
  <c r="L288" i="12" l="1"/>
  <c r="I302" i="1"/>
  <c r="L317" i="12"/>
  <c r="I331" i="1"/>
  <c r="M318" i="12" l="1"/>
  <c r="G331" i="1"/>
  <c r="N318" i="12"/>
  <c r="L331" i="1"/>
  <c r="E331" i="1"/>
  <c r="I318" i="12" s="1"/>
  <c r="M289" i="12"/>
  <c r="G302" i="1"/>
  <c r="E302" i="1"/>
  <c r="I289" i="12" s="1"/>
  <c r="H302" i="1" l="1"/>
  <c r="K289" i="12"/>
  <c r="M331" i="1"/>
  <c r="Q318" i="12" s="1"/>
  <c r="P318" i="12"/>
  <c r="H331" i="1"/>
  <c r="J332" i="1" s="1"/>
  <c r="K318" i="12"/>
  <c r="L318" i="12" l="1"/>
  <c r="I332" i="1"/>
  <c r="I303" i="1"/>
  <c r="L289" i="12"/>
  <c r="M290" i="12" l="1"/>
  <c r="G303" i="1"/>
  <c r="E303" i="1"/>
  <c r="I290" i="12" s="1"/>
  <c r="E332" i="1"/>
  <c r="I319" i="12" s="1"/>
  <c r="M319" i="12"/>
  <c r="G332" i="1"/>
  <c r="N319" i="12"/>
  <c r="L332" i="1"/>
  <c r="M332" i="1" l="1"/>
  <c r="Q319" i="12" s="1"/>
  <c r="P319" i="12"/>
  <c r="H332" i="1"/>
  <c r="J333" i="1" s="1"/>
  <c r="K319" i="12"/>
  <c r="K290" i="12"/>
  <c r="L319" i="12" l="1"/>
  <c r="I333" i="1"/>
  <c r="M320" i="12" l="1"/>
  <c r="K333" i="1"/>
  <c r="N320" i="12"/>
  <c r="E333" i="1"/>
  <c r="I320" i="12" s="1"/>
  <c r="L333" i="1"/>
  <c r="K9" i="1" l="1"/>
  <c r="N9" i="1" s="1"/>
  <c r="O320" i="12"/>
  <c r="M333" i="1"/>
  <c r="Q320" i="12" s="1"/>
  <c r="P320" i="12"/>
  <c r="G333" i="1"/>
  <c r="H333" i="1" l="1"/>
  <c r="J334" i="1" s="1"/>
  <c r="K320" i="12"/>
  <c r="L320" i="12" l="1"/>
  <c r="I334" i="1"/>
  <c r="G334" i="1" l="1"/>
  <c r="M321" i="12"/>
  <c r="N321" i="12"/>
  <c r="E334" i="1"/>
  <c r="I321" i="12" l="1"/>
  <c r="H334" i="1"/>
  <c r="J335" i="1" s="1"/>
  <c r="K321" i="12"/>
  <c r="L321" i="12" l="1"/>
  <c r="I335" i="1"/>
  <c r="M322" i="12" l="1"/>
  <c r="G335" i="1"/>
  <c r="N322" i="12"/>
  <c r="E335" i="1"/>
  <c r="I322" i="12" l="1"/>
  <c r="H335" i="1"/>
  <c r="J336" i="1" s="1"/>
  <c r="K322" i="12"/>
  <c r="L322" i="12" l="1"/>
  <c r="I336" i="1"/>
  <c r="N337" i="12" l="1"/>
  <c r="M323" i="12"/>
  <c r="G336" i="1"/>
  <c r="N323" i="12"/>
  <c r="E336" i="1"/>
  <c r="H336" i="1" l="1"/>
  <c r="K323" i="12"/>
  <c r="I323" i="12"/>
  <c r="L323" i="12" l="1"/>
  <c r="I337" i="1"/>
  <c r="M324" i="12" l="1"/>
  <c r="G337" i="1"/>
  <c r="N324" i="12"/>
  <c r="E337" i="1"/>
  <c r="H337" i="1" l="1"/>
  <c r="K324" i="12"/>
  <c r="I324" i="12"/>
  <c r="L324" i="12" l="1"/>
  <c r="I338" i="1"/>
  <c r="M325" i="12" l="1"/>
  <c r="G338" i="1"/>
  <c r="N325" i="12"/>
  <c r="E338" i="1"/>
  <c r="I325" i="12" l="1"/>
  <c r="H338" i="1"/>
  <c r="K325" i="12"/>
  <c r="L325" i="12" l="1"/>
  <c r="I339" i="1"/>
  <c r="M326" i="12" l="1"/>
  <c r="G339" i="1"/>
  <c r="N326" i="12"/>
  <c r="E339" i="1"/>
  <c r="I326" i="12" s="1"/>
  <c r="H339" i="1" l="1"/>
  <c r="K326" i="12"/>
  <c r="L326" i="12" l="1"/>
  <c r="I340" i="1"/>
  <c r="M327" i="12" l="1"/>
  <c r="G340" i="1"/>
  <c r="N327" i="12"/>
  <c r="E340" i="1"/>
  <c r="I327" i="12" s="1"/>
  <c r="H340" i="1" l="1"/>
  <c r="K327" i="12"/>
  <c r="L327" i="12" l="1"/>
  <c r="I341" i="1"/>
  <c r="M328" i="12" l="1"/>
  <c r="G341" i="1"/>
  <c r="N328" i="12"/>
  <c r="E341" i="1"/>
  <c r="I328" i="12" s="1"/>
  <c r="H341" i="1" l="1"/>
  <c r="K328" i="12"/>
  <c r="L328" i="12" l="1"/>
  <c r="I342" i="1"/>
  <c r="M329" i="12" l="1"/>
  <c r="G342" i="1"/>
  <c r="N329" i="12"/>
  <c r="E342" i="1"/>
  <c r="I329" i="12" s="1"/>
  <c r="H342" i="1" l="1"/>
  <c r="K329" i="12"/>
  <c r="L329" i="12" l="1"/>
  <c r="I343" i="1"/>
  <c r="M330" i="12" l="1"/>
  <c r="G343" i="1"/>
  <c r="N330" i="12"/>
  <c r="E343" i="1"/>
  <c r="I330" i="12" s="1"/>
  <c r="H343" i="1" l="1"/>
  <c r="K330" i="12"/>
  <c r="L330" i="12" l="1"/>
  <c r="I344" i="1"/>
  <c r="M331" i="12" l="1"/>
  <c r="G344" i="1"/>
  <c r="N331" i="12"/>
  <c r="E344" i="1"/>
  <c r="H344" i="1" l="1"/>
  <c r="K331" i="12"/>
  <c r="I331" i="12"/>
  <c r="H9" i="1"/>
  <c r="L9" i="1" s="1"/>
  <c r="L331" i="12" l="1"/>
  <c r="I345" i="1"/>
  <c r="M332" i="12" l="1"/>
  <c r="G345" i="1"/>
  <c r="N332" i="12"/>
  <c r="E345" i="1"/>
  <c r="I332" i="12" s="1"/>
  <c r="H345" i="1" l="1"/>
  <c r="K332" i="12"/>
  <c r="L332" i="12" l="1"/>
  <c r="I346" i="1"/>
  <c r="M333" i="12" l="1"/>
  <c r="G346" i="1"/>
  <c r="N333" i="12"/>
  <c r="E346" i="1"/>
  <c r="I333" i="12" s="1"/>
  <c r="H346" i="1" l="1"/>
  <c r="K333" i="12"/>
  <c r="L333" i="12" l="1"/>
  <c r="I347" i="1"/>
  <c r="M334" i="12" l="1"/>
  <c r="G347" i="1"/>
  <c r="N334" i="12"/>
  <c r="E347" i="1"/>
  <c r="I334" i="12" s="1"/>
  <c r="H347" i="1" l="1"/>
  <c r="K334" i="12"/>
  <c r="L334" i="12" l="1"/>
  <c r="I348" i="1"/>
  <c r="M335" i="12" l="1"/>
  <c r="G348" i="1"/>
  <c r="N335" i="12"/>
  <c r="E348" i="1"/>
  <c r="I335" i="12" s="1"/>
  <c r="H348" i="1" l="1"/>
  <c r="K335" i="12"/>
  <c r="L335" i="12" l="1"/>
  <c r="I349" i="1"/>
  <c r="M336" i="12" l="1"/>
  <c r="G349" i="1"/>
  <c r="N336" i="12"/>
  <c r="E349" i="1"/>
  <c r="I336" i="12" s="1"/>
  <c r="J9" i="1"/>
  <c r="M9" i="1" s="1"/>
  <c r="O9" i="1" s="1"/>
  <c r="H349" i="1" l="1"/>
  <c r="K336" i="12"/>
  <c r="L336" i="12" l="1"/>
  <c r="I350" i="1"/>
  <c r="M337" i="12" l="1"/>
  <c r="E350" i="1"/>
  <c r="I337" i="12" s="1"/>
  <c r="G350" i="1"/>
  <c r="K337" i="12" l="1"/>
  <c r="H350" i="1"/>
  <c r="L337" i="12" l="1"/>
  <c r="E16" i="1"/>
  <c r="I3" i="12" s="1"/>
  <c r="L16" i="1"/>
  <c r="P3" i="12" s="1"/>
  <c r="N3" i="12"/>
  <c r="G16" i="1"/>
  <c r="H16" i="1" s="1"/>
  <c r="M16" i="1" l="1"/>
  <c r="Q3" i="12" s="1"/>
  <c r="I17" i="1"/>
  <c r="L3" i="12"/>
  <c r="K3" i="12"/>
  <c r="G17" i="1" l="1"/>
  <c r="M4" i="12"/>
  <c r="E17" i="1"/>
  <c r="I4" i="12" s="1"/>
  <c r="K4" i="12" l="1"/>
  <c r="H17" i="1"/>
  <c r="L4" i="12" l="1"/>
  <c r="I18" i="1"/>
  <c r="G18" i="1" l="1"/>
  <c r="E18" i="1"/>
  <c r="I5" i="12" s="1"/>
  <c r="M5" i="12"/>
  <c r="K5" i="12" l="1"/>
  <c r="H18" i="1"/>
  <c r="I19" i="1" l="1"/>
  <c r="L5" i="12"/>
  <c r="E19" i="1" l="1"/>
  <c r="I6" i="12" s="1"/>
  <c r="M6" i="12"/>
  <c r="G19" i="1"/>
  <c r="K6" i="12" l="1"/>
  <c r="H19" i="1"/>
  <c r="L6" i="12" l="1"/>
  <c r="I20" i="1"/>
  <c r="E20" i="1" l="1"/>
  <c r="I7" i="12" s="1"/>
  <c r="M7" i="12"/>
  <c r="G20" i="1"/>
  <c r="K7" i="12" l="1"/>
  <c r="H20" i="1"/>
  <c r="I21" i="1" l="1"/>
  <c r="L7" i="12"/>
  <c r="G21" i="1" l="1"/>
  <c r="M8" i="12"/>
  <c r="E21" i="1"/>
  <c r="I8" i="12" s="1"/>
  <c r="K8" i="12" l="1"/>
  <c r="H21" i="1"/>
  <c r="L8" i="12" l="1"/>
  <c r="I22" i="1"/>
  <c r="E22" i="1" l="1"/>
  <c r="I9" i="12" s="1"/>
  <c r="M9" i="12"/>
  <c r="G22" i="1"/>
  <c r="K9" i="12" l="1"/>
  <c r="H22" i="1"/>
  <c r="L9" i="12" l="1"/>
  <c r="I23" i="1"/>
  <c r="G23" i="1" l="1"/>
  <c r="E23" i="1"/>
  <c r="I10" i="12" s="1"/>
  <c r="M10" i="12"/>
  <c r="K10" i="12" l="1"/>
  <c r="H23" i="1"/>
  <c r="I24" i="1" l="1"/>
  <c r="L10" i="12"/>
  <c r="E24" i="1" l="1"/>
  <c r="I11" i="12" s="1"/>
  <c r="G24" i="1"/>
  <c r="M11" i="12"/>
  <c r="K11" i="12" l="1"/>
  <c r="H24" i="1"/>
  <c r="I25" i="1" l="1"/>
  <c r="L11" i="12"/>
  <c r="E25" i="1" l="1"/>
  <c r="I12" i="12" s="1"/>
  <c r="G25" i="1"/>
  <c r="M12" i="12"/>
  <c r="K12" i="12" l="1"/>
  <c r="H25" i="1"/>
  <c r="I26" i="1" l="1"/>
  <c r="L12" i="12"/>
  <c r="G26" i="1" l="1"/>
  <c r="M13" i="12"/>
  <c r="E26" i="1"/>
  <c r="I13" i="12" s="1"/>
  <c r="K13" i="12" l="1"/>
  <c r="H26" i="1"/>
  <c r="I27" i="1" l="1"/>
  <c r="L13" i="12"/>
  <c r="E27" i="1" l="1"/>
  <c r="I14" i="12" s="1"/>
  <c r="M14" i="12"/>
  <c r="G27" i="1"/>
  <c r="K14" i="12" l="1"/>
  <c r="H27" i="1"/>
  <c r="I28" i="1" l="1"/>
  <c r="L14" i="12"/>
  <c r="G28" i="1" l="1"/>
  <c r="E28" i="1"/>
  <c r="I15" i="12" s="1"/>
  <c r="M15" i="12"/>
  <c r="K15" i="12" l="1"/>
  <c r="H28" i="1"/>
  <c r="L15" i="12" l="1"/>
  <c r="I29" i="1"/>
  <c r="M16" i="12" l="1"/>
  <c r="G29" i="1"/>
  <c r="E29" i="1"/>
  <c r="I16" i="12" s="1"/>
  <c r="K16" i="12" l="1"/>
  <c r="H29" i="1"/>
  <c r="I30" i="1" l="1"/>
  <c r="L16" i="12"/>
  <c r="M17" i="12" l="1"/>
  <c r="G30" i="1"/>
  <c r="E30" i="1"/>
  <c r="I17" i="12" s="1"/>
  <c r="K17" i="12" l="1"/>
  <c r="H30" i="1"/>
  <c r="I31" i="1" l="1"/>
  <c r="L17" i="12"/>
  <c r="M18" i="12" l="1"/>
  <c r="G31" i="1"/>
  <c r="E31" i="1"/>
  <c r="I18" i="12" s="1"/>
  <c r="K18" i="12" l="1"/>
  <c r="H31" i="1"/>
  <c r="I32" i="1" l="1"/>
  <c r="L18" i="12"/>
  <c r="M19" i="12" l="1"/>
  <c r="E32" i="1"/>
  <c r="I19" i="12" s="1"/>
  <c r="G32" i="1"/>
  <c r="K19" i="12" l="1"/>
  <c r="H32" i="1"/>
  <c r="L19" i="12" l="1"/>
  <c r="I33" i="1"/>
  <c r="M20" i="12" l="1"/>
  <c r="E33" i="1"/>
  <c r="I20" i="12" s="1"/>
  <c r="G33" i="1"/>
  <c r="K20" i="12" l="1"/>
  <c r="H33" i="1"/>
  <c r="L20" i="12" l="1"/>
  <c r="I34" i="1"/>
  <c r="G34" i="1" l="1"/>
  <c r="M21" i="12"/>
  <c r="E34" i="1"/>
  <c r="I21" i="12" s="1"/>
  <c r="K21" i="12" l="1"/>
  <c r="H34" i="1"/>
  <c r="J35" i="1" s="1"/>
  <c r="I35" i="1" l="1"/>
  <c r="L21" i="12"/>
  <c r="G35" i="1" l="1"/>
  <c r="M22" i="12"/>
  <c r="L35" i="1"/>
  <c r="P22" i="12" s="1"/>
  <c r="E35" i="1"/>
  <c r="I22" i="12" s="1"/>
  <c r="N22" i="12"/>
  <c r="M35" i="1" l="1"/>
  <c r="Q22" i="12" s="1"/>
  <c r="K22" i="12"/>
  <c r="H35" i="1"/>
  <c r="J36" i="1" s="1"/>
  <c r="I36" i="1" l="1"/>
  <c r="L22" i="12"/>
  <c r="L36" i="1" l="1"/>
  <c r="P23" i="12" s="1"/>
  <c r="N23" i="12"/>
  <c r="E36" i="1"/>
  <c r="I23" i="12" s="1"/>
  <c r="G36" i="1"/>
  <c r="M23" i="12"/>
  <c r="K23" i="12" l="1"/>
  <c r="H36" i="1"/>
  <c r="J37" i="1" s="1"/>
  <c r="M36" i="1"/>
  <c r="Q23" i="12" s="1"/>
  <c r="L23" i="12" l="1"/>
  <c r="I37" i="1"/>
  <c r="M24" i="12" l="1"/>
  <c r="G37" i="1"/>
  <c r="N24" i="12"/>
  <c r="E37" i="1"/>
  <c r="I24" i="12" s="1"/>
  <c r="L37" i="1"/>
  <c r="P24" i="12" s="1"/>
  <c r="M37" i="1" l="1"/>
  <c r="Q24" i="12" s="1"/>
  <c r="K24" i="12"/>
  <c r="H37" i="1"/>
  <c r="J38" i="1" s="1"/>
  <c r="I38" i="1" l="1"/>
  <c r="L24" i="12"/>
  <c r="E38" i="1" l="1"/>
  <c r="I25" i="12" s="1"/>
  <c r="N25" i="12"/>
  <c r="L38" i="1"/>
  <c r="P25" i="12" s="1"/>
  <c r="G38" i="1"/>
  <c r="M25" i="12"/>
  <c r="K25" i="12" l="1"/>
  <c r="H38" i="1"/>
  <c r="J39" i="1" s="1"/>
  <c r="M38" i="1"/>
  <c r="Q25" i="12" s="1"/>
  <c r="I39" i="1" l="1"/>
  <c r="L25" i="12"/>
  <c r="E39" i="1" l="1"/>
  <c r="I26" i="12" s="1"/>
  <c r="N26" i="12"/>
  <c r="L39" i="1"/>
  <c r="P26" i="12" s="1"/>
  <c r="G39" i="1"/>
  <c r="M26" i="12"/>
  <c r="K26" i="12" l="1"/>
  <c r="H39" i="1"/>
  <c r="J40" i="1" s="1"/>
  <c r="M39" i="1"/>
  <c r="Q26" i="12" s="1"/>
  <c r="L26" i="12" l="1"/>
  <c r="I40" i="1"/>
  <c r="L40" i="1" l="1"/>
  <c r="P27" i="12" s="1"/>
  <c r="E40" i="1"/>
  <c r="I27" i="12" s="1"/>
  <c r="N27" i="12"/>
  <c r="G40" i="1"/>
  <c r="M27" i="12"/>
  <c r="M40" i="1" l="1"/>
  <c r="Q27" i="12" s="1"/>
  <c r="K27" i="12"/>
  <c r="H40" i="1"/>
  <c r="J41" i="1" s="1"/>
  <c r="I41" i="1" l="1"/>
  <c r="L27" i="12"/>
  <c r="L41" i="1" l="1"/>
  <c r="P28" i="12" s="1"/>
  <c r="E41" i="1"/>
  <c r="I28" i="12" s="1"/>
  <c r="N28" i="12"/>
  <c r="G41" i="1"/>
  <c r="M28" i="12"/>
  <c r="M41" i="1" l="1"/>
  <c r="Q28" i="12" s="1"/>
  <c r="K28" i="12"/>
  <c r="H41" i="1"/>
  <c r="J42" i="1" s="1"/>
  <c r="L28" i="12" l="1"/>
  <c r="I42" i="1"/>
  <c r="M29" i="12" l="1"/>
  <c r="G42" i="1"/>
  <c r="E42" i="1"/>
  <c r="I29" i="12" s="1"/>
  <c r="N29" i="12"/>
  <c r="L42" i="1"/>
  <c r="P29" i="12" s="1"/>
  <c r="M42" i="1" l="1"/>
  <c r="Q29" i="12" s="1"/>
  <c r="K29" i="12"/>
  <c r="H42" i="1"/>
  <c r="J43" i="1" s="1"/>
  <c r="L29" i="12" l="1"/>
  <c r="I43" i="1"/>
  <c r="E43" i="1" l="1"/>
  <c r="I30" i="12" s="1"/>
  <c r="N30" i="12"/>
  <c r="L43" i="1"/>
  <c r="P30" i="12" s="1"/>
  <c r="G43" i="1"/>
  <c r="M30" i="12"/>
  <c r="K30" i="12" l="1"/>
  <c r="H43" i="1"/>
  <c r="J44" i="1" s="1"/>
  <c r="M43" i="1"/>
  <c r="Q30" i="12" s="1"/>
  <c r="I44" i="1" l="1"/>
  <c r="L30" i="12"/>
  <c r="E44" i="1" l="1"/>
  <c r="I31" i="12" s="1"/>
  <c r="L44" i="1"/>
  <c r="P31" i="12" s="1"/>
  <c r="N31" i="12"/>
  <c r="M31" i="12"/>
  <c r="G44" i="1"/>
  <c r="K31" i="12" l="1"/>
  <c r="H44" i="1"/>
  <c r="J45" i="1" s="1"/>
  <c r="M44" i="1"/>
  <c r="Q31" i="12" s="1"/>
  <c r="L31" i="12" l="1"/>
  <c r="I45" i="1"/>
  <c r="M32" i="12" l="1"/>
  <c r="E45" i="1"/>
  <c r="I32" i="12" s="1"/>
  <c r="N32" i="12"/>
  <c r="L45" i="1"/>
  <c r="P32" i="12" s="1"/>
  <c r="J3" i="1"/>
  <c r="M3" i="1" s="1"/>
  <c r="K45" i="1"/>
  <c r="K3" i="1" l="1"/>
  <c r="N3" i="1" s="1"/>
  <c r="O32" i="12"/>
  <c r="M45" i="1"/>
  <c r="Q32" i="12" s="1"/>
  <c r="G45" i="1"/>
  <c r="K32" i="12" l="1"/>
  <c r="H45" i="1"/>
  <c r="J46" i="1" s="1"/>
  <c r="L32" i="12" l="1"/>
  <c r="I46" i="1"/>
  <c r="L46" i="1" l="1"/>
  <c r="P33" i="12" s="1"/>
  <c r="N33" i="12"/>
  <c r="E46" i="1"/>
  <c r="G46" i="1"/>
  <c r="M33" i="12"/>
  <c r="M46" i="1" l="1"/>
  <c r="Q33" i="12" s="1"/>
  <c r="K33" i="12"/>
  <c r="H46" i="1"/>
  <c r="J47" i="1" s="1"/>
  <c r="I33" i="12"/>
  <c r="L33" i="12" l="1"/>
  <c r="I47" i="1"/>
  <c r="G47" i="1" l="1"/>
  <c r="M34" i="12"/>
  <c r="N34" i="12"/>
  <c r="E47" i="1"/>
  <c r="L47" i="1"/>
  <c r="P34" i="12" s="1"/>
  <c r="I34" i="12" l="1"/>
  <c r="M47" i="1"/>
  <c r="Q34" i="12" s="1"/>
  <c r="K34" i="12"/>
  <c r="H47" i="1"/>
  <c r="J48" i="1" s="1"/>
  <c r="I48" i="1" l="1"/>
  <c r="L34" i="12"/>
  <c r="M35" i="12" l="1"/>
  <c r="G48" i="1"/>
  <c r="E48" i="1"/>
  <c r="L48" i="1"/>
  <c r="P35" i="12" s="1"/>
  <c r="N35" i="12"/>
  <c r="M48" i="1" l="1"/>
  <c r="Q35" i="12" s="1"/>
  <c r="I35" i="12"/>
  <c r="K35" i="12"/>
  <c r="H48" i="1"/>
  <c r="L35" i="12" l="1"/>
  <c r="I49" i="1"/>
  <c r="M36" i="12" l="1"/>
  <c r="E49" i="1"/>
  <c r="G49" i="1"/>
  <c r="K36" i="12" l="1"/>
  <c r="H49" i="1"/>
  <c r="I36" i="12"/>
  <c r="L36" i="12" l="1"/>
  <c r="I50" i="1"/>
  <c r="G50" i="1" l="1"/>
  <c r="E50" i="1"/>
  <c r="M37" i="12"/>
  <c r="I37" i="12" l="1"/>
  <c r="K37" i="12"/>
  <c r="H50" i="1"/>
  <c r="L37" i="12" l="1"/>
  <c r="I51" i="1"/>
  <c r="E51" i="1" l="1"/>
  <c r="I38" i="12" s="1"/>
  <c r="G51" i="1"/>
  <c r="M38" i="12"/>
  <c r="K38" i="12" l="1"/>
  <c r="H51" i="1"/>
  <c r="I52" i="1" l="1"/>
  <c r="L38" i="12"/>
  <c r="M39" i="12" l="1"/>
  <c r="E52" i="1"/>
  <c r="I39" i="12" s="1"/>
  <c r="G52" i="1"/>
  <c r="K39" i="12" l="1"/>
  <c r="H52" i="1"/>
  <c r="L39" i="12" l="1"/>
  <c r="I53" i="1"/>
  <c r="G53" i="1" l="1"/>
  <c r="E53" i="1"/>
  <c r="I40" i="12" s="1"/>
  <c r="M40" i="12"/>
  <c r="K40" i="12" l="1"/>
  <c r="H53" i="1"/>
  <c r="L40" i="12" l="1"/>
  <c r="I54" i="1"/>
  <c r="G54" i="1" l="1"/>
  <c r="E54" i="1"/>
  <c r="I41" i="12" s="1"/>
  <c r="M41" i="12"/>
  <c r="K41" i="12" l="1"/>
  <c r="H54" i="1"/>
  <c r="I55" i="1" l="1"/>
  <c r="L41" i="12"/>
  <c r="G55" i="1" l="1"/>
  <c r="E55" i="1"/>
  <c r="I42" i="12" s="1"/>
  <c r="M42" i="12"/>
  <c r="K42" i="12" l="1"/>
  <c r="H55" i="1"/>
  <c r="I56" i="1" l="1"/>
  <c r="L42" i="12"/>
  <c r="G56" i="1" l="1"/>
  <c r="E56" i="1"/>
  <c r="M43" i="12"/>
  <c r="I43" i="12" l="1"/>
  <c r="H3" i="1"/>
  <c r="L3" i="1" s="1"/>
  <c r="O3" i="1" s="1"/>
  <c r="K43" i="12"/>
  <c r="H56" i="1"/>
  <c r="L43" i="12" l="1"/>
  <c r="I57" i="1"/>
  <c r="M44" i="12" l="1"/>
  <c r="G57" i="1"/>
  <c r="E57" i="1"/>
  <c r="I44" i="12" s="1"/>
  <c r="K44" i="12" l="1"/>
  <c r="H57" i="1"/>
  <c r="I58" i="1" l="1"/>
  <c r="L44" i="12"/>
  <c r="E58" i="1" l="1"/>
  <c r="I45" i="12" s="1"/>
  <c r="M45" i="12"/>
  <c r="G58" i="1"/>
  <c r="K45" i="12" l="1"/>
  <c r="H58" i="1"/>
  <c r="L45" i="12" l="1"/>
  <c r="I59" i="1"/>
  <c r="E59" i="1" l="1"/>
  <c r="I46" i="12" s="1"/>
  <c r="M46" i="12"/>
  <c r="G59" i="1"/>
  <c r="K46" i="12" l="1"/>
  <c r="H59" i="1"/>
  <c r="I60" i="1" l="1"/>
  <c r="L46" i="12"/>
  <c r="E60" i="1" l="1"/>
  <c r="I47" i="12" s="1"/>
  <c r="G60" i="1"/>
  <c r="M47" i="12"/>
  <c r="K47" i="12" l="1"/>
  <c r="H60" i="1"/>
  <c r="L47" i="12" l="1"/>
  <c r="I61" i="1"/>
  <c r="G61" i="1" l="1"/>
  <c r="E61" i="1"/>
  <c r="I48" i="12" s="1"/>
  <c r="M48" i="12"/>
  <c r="K48" i="12" l="1"/>
  <c r="H61" i="1"/>
  <c r="L48" i="12" l="1"/>
  <c r="I62" i="1"/>
  <c r="E62" i="1" l="1"/>
  <c r="I49" i="12" s="1"/>
  <c r="M49" i="12"/>
  <c r="G62" i="1"/>
  <c r="K49" i="12" l="1"/>
  <c r="H62" i="1"/>
  <c r="L49" i="12" l="1"/>
  <c r="I63" i="1"/>
  <c r="M50" i="12" l="1"/>
  <c r="G63" i="1"/>
  <c r="E63" i="1"/>
  <c r="I50" i="12" s="1"/>
  <c r="K50" i="12" l="1"/>
  <c r="H63" i="1"/>
  <c r="L50" i="12" l="1"/>
  <c r="I64" i="1"/>
  <c r="M51" i="12" l="1"/>
  <c r="G64" i="1"/>
  <c r="E64" i="1"/>
  <c r="I51" i="12" s="1"/>
  <c r="K51" i="12" l="1"/>
  <c r="H64" i="1"/>
  <c r="I65" i="1" l="1"/>
  <c r="L51" i="12"/>
  <c r="E65" i="1" l="1"/>
  <c r="I52" i="12" s="1"/>
  <c r="M52" i="12"/>
  <c r="G65" i="1"/>
  <c r="K52" i="12" l="1"/>
  <c r="H65" i="1"/>
  <c r="L52" i="12" l="1"/>
  <c r="I66" i="1"/>
  <c r="E66" i="1" l="1"/>
  <c r="I53" i="12" s="1"/>
  <c r="G66" i="1"/>
  <c r="M53" i="12"/>
  <c r="K53" i="12" l="1"/>
  <c r="H66" i="1"/>
  <c r="I67" i="1" l="1"/>
  <c r="L53" i="12"/>
  <c r="E67" i="1" l="1"/>
  <c r="I54" i="12" s="1"/>
  <c r="G67" i="1"/>
  <c r="M54" i="12"/>
  <c r="K54" i="12" l="1"/>
  <c r="H67" i="1"/>
  <c r="L54" i="12" l="1"/>
  <c r="I68" i="1"/>
  <c r="G68" i="1" l="1"/>
  <c r="M55" i="12"/>
  <c r="E68" i="1"/>
  <c r="I55" i="12" s="1"/>
  <c r="K55" i="12" l="1"/>
  <c r="H68" i="1"/>
  <c r="L55" i="12" l="1"/>
  <c r="I69" i="1"/>
  <c r="G69" i="1" l="1"/>
  <c r="M56" i="12"/>
  <c r="E69" i="1"/>
  <c r="I56" i="12" s="1"/>
  <c r="K56" i="12" l="1"/>
  <c r="H69" i="1"/>
  <c r="I70" i="1" l="1"/>
  <c r="L56" i="12"/>
  <c r="G70" i="1" l="1"/>
  <c r="E70" i="1"/>
  <c r="I57" i="12" s="1"/>
  <c r="M57" i="12"/>
  <c r="K57" i="12" l="1"/>
  <c r="H70" i="1"/>
  <c r="I71" i="1" l="1"/>
  <c r="L57" i="12"/>
  <c r="G71" i="1" l="1"/>
  <c r="M58" i="12"/>
  <c r="E71" i="1"/>
  <c r="I58" i="12" s="1"/>
  <c r="K58" i="12" l="1"/>
  <c r="H71" i="1"/>
  <c r="L58" i="12" l="1"/>
  <c r="I72" i="1"/>
  <c r="G72" i="1" l="1"/>
  <c r="M59" i="12"/>
  <c r="E72" i="1"/>
  <c r="I59" i="12" s="1"/>
  <c r="K59" i="12" l="1"/>
  <c r="H72" i="1"/>
  <c r="I73" i="1" l="1"/>
  <c r="L59" i="12"/>
  <c r="G73" i="1" l="1"/>
  <c r="E73" i="1"/>
  <c r="I60" i="12" s="1"/>
  <c r="M60" i="12"/>
  <c r="K60" i="12" l="1"/>
  <c r="H73" i="1"/>
  <c r="I74" i="1" l="1"/>
  <c r="L60" i="12"/>
  <c r="E74" i="1" l="1"/>
  <c r="I61" i="12" s="1"/>
  <c r="M61" i="12"/>
  <c r="G74" i="1"/>
  <c r="K61" i="12" l="1"/>
  <c r="H74" i="1"/>
  <c r="L61" i="12" l="1"/>
  <c r="I75" i="1"/>
  <c r="G75" i="1" l="1"/>
  <c r="M62" i="12"/>
  <c r="E75" i="1"/>
  <c r="I62" i="12" s="1"/>
  <c r="K62" i="12" l="1"/>
  <c r="H75" i="1"/>
  <c r="I76" i="1" l="1"/>
  <c r="L62" i="12"/>
  <c r="E76" i="1" l="1"/>
  <c r="I63" i="12" s="1"/>
  <c r="M63" i="12"/>
  <c r="G76" i="1"/>
  <c r="K63" i="12" l="1"/>
  <c r="H76" i="1"/>
  <c r="L63" i="12" l="1"/>
  <c r="I77" i="1"/>
  <c r="G77" i="1" l="1"/>
  <c r="M64" i="12"/>
  <c r="E77" i="1"/>
  <c r="I64" i="12" s="1"/>
  <c r="K64" i="12" l="1"/>
  <c r="H77" i="1"/>
  <c r="L64" i="12" l="1"/>
  <c r="I78" i="1"/>
  <c r="M65" i="12" l="1"/>
  <c r="G78" i="1"/>
  <c r="E78" i="1"/>
  <c r="I65" i="12" s="1"/>
  <c r="K65" i="12" l="1"/>
  <c r="H78" i="1"/>
  <c r="L65" i="12" l="1"/>
  <c r="I79" i="1"/>
  <c r="E79" i="1" l="1"/>
  <c r="I66" i="12" s="1"/>
  <c r="G79" i="1"/>
  <c r="M66" i="12"/>
  <c r="K66" i="12" l="1"/>
  <c r="H79" i="1"/>
  <c r="L66" i="12" l="1"/>
  <c r="I80" i="1"/>
  <c r="G80" i="1" l="1"/>
  <c r="E80" i="1"/>
  <c r="I67" i="12" s="1"/>
  <c r="M67" i="12"/>
  <c r="K67" i="12" l="1"/>
  <c r="H80" i="1"/>
  <c r="J81" i="1" s="1"/>
  <c r="L81" i="1" l="1"/>
  <c r="P68" i="12" s="1"/>
  <c r="N68" i="12"/>
  <c r="L67" i="12"/>
  <c r="I81" i="1"/>
  <c r="M81" i="1" l="1"/>
  <c r="Q68" i="12" s="1"/>
  <c r="M68" i="12"/>
  <c r="E81" i="1"/>
  <c r="I68" i="12" s="1"/>
  <c r="G81" i="1"/>
  <c r="K68" i="12" l="1"/>
  <c r="H81" i="1"/>
  <c r="J82" i="1" s="1"/>
  <c r="N69" i="12" l="1"/>
  <c r="L82" i="1"/>
  <c r="P69" i="12" s="1"/>
  <c r="I82" i="1"/>
  <c r="L68" i="12"/>
  <c r="M82" i="1" l="1"/>
  <c r="Q69" i="12" s="1"/>
  <c r="G82" i="1"/>
  <c r="M69" i="12"/>
  <c r="E82" i="1"/>
  <c r="I69" i="12" s="1"/>
  <c r="K69" i="12" l="1"/>
  <c r="H82" i="1"/>
  <c r="J83" i="1" s="1"/>
  <c r="L83" i="1" l="1"/>
  <c r="P70" i="12" s="1"/>
  <c r="N70" i="12"/>
  <c r="L69" i="12"/>
  <c r="I83" i="1"/>
  <c r="M83" i="1" l="1"/>
  <c r="Q70" i="12" s="1"/>
  <c r="G83" i="1"/>
  <c r="M70" i="12"/>
  <c r="E83" i="1"/>
  <c r="I70" i="12" s="1"/>
  <c r="K70" i="12" l="1"/>
  <c r="H83" i="1"/>
  <c r="J84" i="1" s="1"/>
  <c r="L84" i="1" l="1"/>
  <c r="P71" i="12" s="1"/>
  <c r="N71" i="12"/>
  <c r="L70" i="12"/>
  <c r="I84" i="1"/>
  <c r="M84" i="1" l="1"/>
  <c r="Q71" i="12" s="1"/>
  <c r="M71" i="12"/>
  <c r="G84" i="1"/>
  <c r="E84" i="1"/>
  <c r="I71" i="12" s="1"/>
  <c r="K71" i="12" l="1"/>
  <c r="H84" i="1"/>
  <c r="J85" i="1" s="1"/>
  <c r="L71" i="12" l="1"/>
  <c r="I85" i="1"/>
  <c r="M72" i="12" l="1"/>
  <c r="G85" i="1"/>
  <c r="N72" i="12"/>
  <c r="E85" i="1"/>
  <c r="I72" i="12" s="1"/>
  <c r="L85" i="1"/>
  <c r="P72" i="12" s="1"/>
  <c r="M85" i="1" l="1"/>
  <c r="Q72" i="12" s="1"/>
  <c r="K72" i="12"/>
  <c r="H85" i="1"/>
  <c r="J86" i="1" s="1"/>
  <c r="L72" i="12" l="1"/>
  <c r="I86" i="1"/>
  <c r="M73" i="12" l="1"/>
  <c r="G86" i="1"/>
  <c r="L86" i="1"/>
  <c r="P73" i="12" s="1"/>
  <c r="E86" i="1"/>
  <c r="I73" i="12" s="1"/>
  <c r="N73" i="12"/>
  <c r="K73" i="12" l="1"/>
  <c r="H86" i="1"/>
  <c r="J87" i="1" s="1"/>
  <c r="M86" i="1"/>
  <c r="Q73" i="12" s="1"/>
  <c r="L73" i="12" l="1"/>
  <c r="I87" i="1"/>
  <c r="E87" i="1" l="1"/>
  <c r="I74" i="12" s="1"/>
  <c r="L87" i="1"/>
  <c r="P74" i="12" s="1"/>
  <c r="N74" i="12"/>
  <c r="M74" i="12"/>
  <c r="G87" i="1"/>
  <c r="K74" i="12" l="1"/>
  <c r="H87" i="1"/>
  <c r="J88" i="1" s="1"/>
  <c r="M87" i="1"/>
  <c r="Q74" i="12" s="1"/>
  <c r="L74" i="12" l="1"/>
  <c r="I88" i="1"/>
  <c r="G88" i="1" l="1"/>
  <c r="M75" i="12"/>
  <c r="L88" i="1"/>
  <c r="P75" i="12" s="1"/>
  <c r="N75" i="12"/>
  <c r="E88" i="1"/>
  <c r="I75" i="12" s="1"/>
  <c r="M88" i="1" l="1"/>
  <c r="Q75" i="12" s="1"/>
  <c r="K75" i="12"/>
  <c r="H88" i="1"/>
  <c r="J89" i="1" s="1"/>
  <c r="L75" i="12" l="1"/>
  <c r="I89" i="1"/>
  <c r="G89" i="1" l="1"/>
  <c r="M76" i="12"/>
  <c r="L89" i="1"/>
  <c r="P76" i="12" s="1"/>
  <c r="E89" i="1"/>
  <c r="I76" i="12" s="1"/>
  <c r="N76" i="12"/>
  <c r="M89" i="1" l="1"/>
  <c r="Q76" i="12" s="1"/>
  <c r="K76" i="12"/>
  <c r="H89" i="1"/>
  <c r="J90" i="1" s="1"/>
  <c r="L76" i="12" l="1"/>
  <c r="I90" i="1"/>
  <c r="E90" i="1" l="1"/>
  <c r="I77" i="12" s="1"/>
  <c r="L90" i="1"/>
  <c r="P77" i="12" s="1"/>
  <c r="N77" i="12"/>
  <c r="G90" i="1"/>
  <c r="M77" i="12"/>
  <c r="K77" i="12" l="1"/>
  <c r="H90" i="1"/>
  <c r="J91" i="1" s="1"/>
  <c r="M90" i="1"/>
  <c r="Q77" i="12" s="1"/>
  <c r="L77" i="12" l="1"/>
  <c r="I91" i="1"/>
  <c r="E91" i="1" l="1"/>
  <c r="I78" i="12" s="1"/>
  <c r="L91" i="1"/>
  <c r="P78" i="12" s="1"/>
  <c r="N78" i="12"/>
  <c r="M78" i="12"/>
  <c r="G91" i="1"/>
  <c r="M91" i="1" l="1"/>
  <c r="Q78" i="12" s="1"/>
  <c r="K78" i="12"/>
  <c r="H91" i="1"/>
  <c r="J92" i="1" s="1"/>
  <c r="L78" i="12" l="1"/>
  <c r="I92" i="1"/>
  <c r="M79" i="12" l="1"/>
  <c r="G92" i="1"/>
  <c r="L92" i="1"/>
  <c r="P79" i="12" s="1"/>
  <c r="E92" i="1"/>
  <c r="I79" i="12" s="1"/>
  <c r="N79" i="12"/>
  <c r="M92" i="1" l="1"/>
  <c r="Q79" i="12" s="1"/>
  <c r="K79" i="12"/>
  <c r="H92" i="1"/>
  <c r="J93" i="1" s="1"/>
  <c r="L79" i="12" l="1"/>
  <c r="I93" i="1"/>
  <c r="M80" i="12" l="1"/>
  <c r="L93" i="1"/>
  <c r="P80" i="12" s="1"/>
  <c r="E93" i="1"/>
  <c r="I80" i="12" s="1"/>
  <c r="N80" i="12"/>
  <c r="J4" i="1"/>
  <c r="M4" i="1" s="1"/>
  <c r="K93" i="1"/>
  <c r="O80" i="12" l="1"/>
  <c r="K4" i="1"/>
  <c r="N4" i="1" s="1"/>
  <c r="M93" i="1"/>
  <c r="Q80" i="12" s="1"/>
  <c r="G93" i="1"/>
  <c r="K80" i="12" l="1"/>
  <c r="H93" i="1"/>
  <c r="J94" i="1" s="1"/>
  <c r="N81" i="12" s="1"/>
  <c r="L80" i="12" l="1"/>
  <c r="I94" i="1"/>
  <c r="G94" i="1" l="1"/>
  <c r="E94" i="1"/>
  <c r="M81" i="12"/>
  <c r="I81" i="12" l="1"/>
  <c r="K81" i="12"/>
  <c r="H94" i="1"/>
  <c r="J95" i="1" s="1"/>
  <c r="N82" i="12" s="1"/>
  <c r="L81" i="12" l="1"/>
  <c r="I95" i="1"/>
  <c r="M82" i="12" l="1"/>
  <c r="G95" i="1"/>
  <c r="E95" i="1"/>
  <c r="K82" i="12" l="1"/>
  <c r="H95" i="1"/>
  <c r="J96" i="1" s="1"/>
  <c r="N83" i="12" s="1"/>
  <c r="I82" i="12"/>
  <c r="I96" i="1" l="1"/>
  <c r="L82" i="12"/>
  <c r="G96" i="1" l="1"/>
  <c r="M83" i="12"/>
  <c r="E96" i="1"/>
  <c r="I83" i="12" l="1"/>
  <c r="K83" i="12"/>
  <c r="H96" i="1"/>
  <c r="J97" i="1" s="1"/>
  <c r="N84" i="12" s="1"/>
  <c r="L83" i="12" l="1"/>
  <c r="I97" i="1"/>
  <c r="G97" i="1" l="1"/>
  <c r="E97" i="1"/>
  <c r="M84" i="12"/>
  <c r="I84" i="12" l="1"/>
  <c r="K84" i="12"/>
  <c r="H97" i="1"/>
  <c r="J98" i="1" s="1"/>
  <c r="N85" i="12" s="1"/>
  <c r="I98" i="1" l="1"/>
  <c r="L84" i="12"/>
  <c r="E98" i="1" l="1"/>
  <c r="G98" i="1"/>
  <c r="M85" i="12"/>
  <c r="K85" i="12" l="1"/>
  <c r="H98" i="1"/>
  <c r="I85" i="12"/>
  <c r="I99" i="1" l="1"/>
  <c r="L85" i="12"/>
  <c r="G99" i="1" l="1"/>
  <c r="M86" i="12"/>
  <c r="E99" i="1"/>
  <c r="I86" i="12" s="1"/>
  <c r="K86" i="12" l="1"/>
  <c r="H99" i="1"/>
  <c r="I100" i="1" l="1"/>
  <c r="L86" i="12"/>
  <c r="E100" i="1" l="1"/>
  <c r="I87" i="12" s="1"/>
  <c r="G100" i="1"/>
  <c r="M87" i="12"/>
  <c r="K87" i="12" l="1"/>
  <c r="H100" i="1"/>
  <c r="L87" i="12" l="1"/>
  <c r="I101" i="1"/>
  <c r="E101" i="1" l="1"/>
  <c r="I88" i="12" s="1"/>
  <c r="G101" i="1"/>
  <c r="M88" i="12"/>
  <c r="K88" i="12" l="1"/>
  <c r="H101" i="1"/>
  <c r="L88" i="12" l="1"/>
  <c r="I102" i="1"/>
  <c r="E102" i="1" l="1"/>
  <c r="I89" i="12" s="1"/>
  <c r="G102" i="1"/>
  <c r="M89" i="12"/>
  <c r="K89" i="12" l="1"/>
  <c r="H102" i="1"/>
  <c r="L89" i="12" l="1"/>
  <c r="I103" i="1"/>
  <c r="M90" i="12" l="1"/>
  <c r="E103" i="1"/>
  <c r="I90" i="12" s="1"/>
  <c r="G103" i="1"/>
  <c r="K90" i="12" l="1"/>
  <c r="H103" i="1"/>
  <c r="L90" i="12" l="1"/>
  <c r="I104" i="1"/>
  <c r="E104" i="1" l="1"/>
  <c r="G104" i="1"/>
  <c r="M91" i="12"/>
  <c r="K91" i="12" l="1"/>
  <c r="H104" i="1"/>
  <c r="I91" i="12"/>
  <c r="H4" i="1"/>
  <c r="L4" i="1" s="1"/>
  <c r="O4" i="1" s="1"/>
  <c r="I105" i="1" l="1"/>
  <c r="L91" i="12"/>
  <c r="M92" i="12" l="1"/>
  <c r="E105" i="1"/>
  <c r="I92" i="12" s="1"/>
  <c r="G105" i="1"/>
  <c r="K92" i="12" l="1"/>
  <c r="H105" i="1"/>
  <c r="L92" i="12" l="1"/>
  <c r="I106" i="1"/>
  <c r="E106" i="1" l="1"/>
  <c r="I93" i="12" s="1"/>
  <c r="G106" i="1"/>
  <c r="M93" i="12"/>
  <c r="K93" i="12" l="1"/>
  <c r="H106" i="1"/>
  <c r="L93" i="12" l="1"/>
  <c r="I107" i="1"/>
  <c r="G107" i="1" l="1"/>
  <c r="M94" i="12"/>
  <c r="E107" i="1"/>
  <c r="I94" i="12" s="1"/>
  <c r="K94" i="12" l="1"/>
  <c r="H107" i="1"/>
  <c r="I108" i="1" l="1"/>
  <c r="L94" i="12"/>
  <c r="E108" i="1" l="1"/>
  <c r="I95" i="12" s="1"/>
  <c r="M95" i="12"/>
  <c r="G108" i="1"/>
  <c r="K95" i="12" l="1"/>
  <c r="H108" i="1"/>
  <c r="L95" i="12" l="1"/>
  <c r="I109" i="1"/>
  <c r="E109" i="1" l="1"/>
  <c r="I96" i="12" s="1"/>
  <c r="G109" i="1"/>
  <c r="M96" i="12"/>
  <c r="K96" i="12" l="1"/>
  <c r="H109" i="1"/>
  <c r="L96" i="12" l="1"/>
  <c r="I110" i="1"/>
  <c r="E110" i="1" l="1"/>
  <c r="I97" i="12" s="1"/>
  <c r="G110" i="1"/>
  <c r="M97" i="12"/>
  <c r="K97" i="12" l="1"/>
  <c r="H110" i="1"/>
  <c r="L97" i="12" l="1"/>
  <c r="I111" i="1"/>
  <c r="G111" i="1" l="1"/>
  <c r="E111" i="1"/>
  <c r="I98" i="12" s="1"/>
  <c r="M98" i="12"/>
  <c r="K98" i="12" l="1"/>
  <c r="H111" i="1"/>
  <c r="L98" i="12" l="1"/>
  <c r="I112" i="1"/>
  <c r="G112" i="1" l="1"/>
  <c r="E112" i="1"/>
  <c r="I99" i="12" s="1"/>
  <c r="M99" i="12"/>
  <c r="K99" i="12" l="1"/>
  <c r="H112" i="1"/>
  <c r="L99" i="12" l="1"/>
  <c r="I113" i="1"/>
  <c r="G113" i="1" l="1"/>
  <c r="E113" i="1"/>
  <c r="I100" i="12" s="1"/>
  <c r="M100" i="12"/>
  <c r="K100" i="12" l="1"/>
  <c r="H113" i="1"/>
  <c r="I114" i="1" l="1"/>
  <c r="L100" i="12"/>
  <c r="G114" i="1" l="1"/>
  <c r="M101" i="12"/>
  <c r="E114" i="1"/>
  <c r="I101" i="12" s="1"/>
  <c r="K101" i="12" l="1"/>
  <c r="H114" i="1"/>
  <c r="I115" i="1" l="1"/>
  <c r="L101" i="12"/>
  <c r="E115" i="1" l="1"/>
  <c r="I102" i="12" s="1"/>
  <c r="M102" i="12"/>
  <c r="G115" i="1"/>
  <c r="K102" i="12" l="1"/>
  <c r="H115" i="1"/>
  <c r="L102" i="12" l="1"/>
  <c r="I116" i="1"/>
  <c r="M103" i="12" l="1"/>
  <c r="E116" i="1"/>
  <c r="I103" i="12" s="1"/>
  <c r="G116" i="1"/>
  <c r="K103" i="12" l="1"/>
  <c r="H116" i="1"/>
  <c r="L103" i="12" l="1"/>
  <c r="I117" i="1"/>
  <c r="M104" i="12" l="1"/>
  <c r="E117" i="1"/>
  <c r="I104" i="12" s="1"/>
  <c r="G117" i="1"/>
  <c r="K104" i="12" l="1"/>
  <c r="H117" i="1"/>
  <c r="I118" i="1" l="1"/>
  <c r="L104" i="12"/>
  <c r="E118" i="1" l="1"/>
  <c r="I105" i="12" s="1"/>
  <c r="M105" i="12"/>
  <c r="G118" i="1"/>
  <c r="K105" i="12" l="1"/>
  <c r="H118" i="1"/>
  <c r="L105" i="12" l="1"/>
  <c r="I119" i="1"/>
  <c r="E119" i="1" l="1"/>
  <c r="I106" i="12" s="1"/>
  <c r="G119" i="1"/>
  <c r="M106" i="12"/>
  <c r="K106" i="12" l="1"/>
  <c r="H119" i="1"/>
  <c r="L106" i="12" l="1"/>
  <c r="I120" i="1"/>
  <c r="M107" i="12" l="1"/>
  <c r="G120" i="1"/>
  <c r="E120" i="1"/>
  <c r="I107" i="12" s="1"/>
  <c r="K107" i="12" l="1"/>
  <c r="H120" i="1"/>
  <c r="L107" i="12" l="1"/>
  <c r="I121" i="1"/>
  <c r="E121" i="1" l="1"/>
  <c r="I108" i="12" s="1"/>
  <c r="M108" i="12"/>
  <c r="G121" i="1"/>
  <c r="K108" i="12" l="1"/>
  <c r="H121" i="1"/>
  <c r="L108" i="12" l="1"/>
  <c r="I122" i="1"/>
  <c r="E122" i="1" l="1"/>
  <c r="I109" i="12" s="1"/>
  <c r="G122" i="1"/>
  <c r="M109" i="12"/>
  <c r="K109" i="12" l="1"/>
  <c r="H122" i="1"/>
  <c r="L109" i="12" l="1"/>
  <c r="I123" i="1"/>
  <c r="E123" i="1" l="1"/>
  <c r="I110" i="12" s="1"/>
  <c r="G123" i="1"/>
  <c r="M110" i="12"/>
  <c r="K110" i="12" l="1"/>
  <c r="H123" i="1"/>
  <c r="L110" i="12" l="1"/>
  <c r="I124" i="1"/>
  <c r="E124" i="1" l="1"/>
  <c r="I111" i="12" s="1"/>
  <c r="G124" i="1"/>
  <c r="M111" i="12"/>
  <c r="K111" i="12" l="1"/>
  <c r="H124" i="1"/>
  <c r="L111" i="12" l="1"/>
  <c r="I125" i="1"/>
  <c r="E125" i="1" l="1"/>
  <c r="I112" i="12" s="1"/>
  <c r="M112" i="12"/>
  <c r="G125" i="1"/>
  <c r="K112" i="12" l="1"/>
  <c r="H125" i="1"/>
  <c r="I126" i="1" l="1"/>
  <c r="L112" i="12"/>
  <c r="E126" i="1" l="1"/>
  <c r="I113" i="12" s="1"/>
  <c r="G126" i="1"/>
  <c r="M113" i="12"/>
  <c r="K113" i="12" l="1"/>
  <c r="H126" i="1"/>
  <c r="J127" i="1" s="1"/>
  <c r="L127" i="1" l="1"/>
  <c r="P114" i="12" s="1"/>
  <c r="N114" i="12"/>
  <c r="L113" i="12"/>
  <c r="I127" i="1"/>
  <c r="M127" i="1" l="1"/>
  <c r="Q114" i="12" s="1"/>
  <c r="M114" i="12"/>
  <c r="E127" i="1"/>
  <c r="I114" i="12" s="1"/>
  <c r="G127" i="1"/>
  <c r="K114" i="12" l="1"/>
  <c r="H127" i="1"/>
  <c r="J128" i="1" s="1"/>
  <c r="N115" i="12" l="1"/>
  <c r="L128" i="1"/>
  <c r="P115" i="12" s="1"/>
  <c r="L114" i="12"/>
  <c r="I128" i="1"/>
  <c r="M128" i="1" l="1"/>
  <c r="Q115" i="12" s="1"/>
  <c r="E128" i="1"/>
  <c r="I115" i="12" s="1"/>
  <c r="G128" i="1"/>
  <c r="M115" i="12"/>
  <c r="K115" i="12" l="1"/>
  <c r="H128" i="1"/>
  <c r="J129" i="1" s="1"/>
  <c r="L129" i="1" l="1"/>
  <c r="P116" i="12" s="1"/>
  <c r="N116" i="12"/>
  <c r="L115" i="12"/>
  <c r="I129" i="1"/>
  <c r="M129" i="1" l="1"/>
  <c r="Q116" i="12" s="1"/>
  <c r="M116" i="12"/>
  <c r="G129" i="1"/>
  <c r="E129" i="1"/>
  <c r="I116" i="12" s="1"/>
  <c r="K116" i="12" l="1"/>
  <c r="H129" i="1"/>
  <c r="J130" i="1" s="1"/>
  <c r="L130" i="1" l="1"/>
  <c r="P117" i="12" s="1"/>
  <c r="N117" i="12"/>
  <c r="L116" i="12"/>
  <c r="I130" i="1"/>
  <c r="M130" i="1" l="1"/>
  <c r="Q117" i="12" s="1"/>
  <c r="E130" i="1"/>
  <c r="I117" i="12" s="1"/>
  <c r="G130" i="1"/>
  <c r="M117" i="12"/>
  <c r="K117" i="12" l="1"/>
  <c r="H130" i="1"/>
  <c r="J131" i="1" s="1"/>
  <c r="L117" i="12" l="1"/>
  <c r="I131" i="1"/>
  <c r="G131" i="1" l="1"/>
  <c r="M118" i="12"/>
  <c r="L131" i="1"/>
  <c r="P118" i="12" s="1"/>
  <c r="N118" i="12"/>
  <c r="E131" i="1"/>
  <c r="I118" i="12" s="1"/>
  <c r="M131" i="1" l="1"/>
  <c r="Q118" i="12" s="1"/>
  <c r="K118" i="12"/>
  <c r="H131" i="1"/>
  <c r="J132" i="1" s="1"/>
  <c r="L118" i="12" l="1"/>
  <c r="I132" i="1"/>
  <c r="G132" i="1" l="1"/>
  <c r="M119" i="12"/>
  <c r="E132" i="1"/>
  <c r="I119" i="12" s="1"/>
  <c r="L132" i="1"/>
  <c r="P119" i="12" s="1"/>
  <c r="N119" i="12"/>
  <c r="M132" i="1" l="1"/>
  <c r="Q119" i="12" s="1"/>
  <c r="K119" i="12"/>
  <c r="H132" i="1"/>
  <c r="J133" i="1" s="1"/>
  <c r="I133" i="1" l="1"/>
  <c r="L119" i="12"/>
  <c r="G133" i="1" l="1"/>
  <c r="M120" i="12"/>
  <c r="N120" i="12"/>
  <c r="E133" i="1"/>
  <c r="I120" i="12" s="1"/>
  <c r="L133" i="1"/>
  <c r="P120" i="12" s="1"/>
  <c r="M133" i="1" l="1"/>
  <c r="Q120" i="12" s="1"/>
  <c r="K120" i="12"/>
  <c r="H133" i="1"/>
  <c r="J134" i="1" s="1"/>
  <c r="I134" i="1" l="1"/>
  <c r="L120" i="12"/>
  <c r="M121" i="12" l="1"/>
  <c r="G134" i="1"/>
  <c r="E134" i="1"/>
  <c r="I121" i="12" s="1"/>
  <c r="L134" i="1"/>
  <c r="P121" i="12" s="1"/>
  <c r="N121" i="12"/>
  <c r="M134" i="1" l="1"/>
  <c r="Q121" i="12" s="1"/>
  <c r="K121" i="12"/>
  <c r="H134" i="1"/>
  <c r="J135" i="1" s="1"/>
  <c r="I135" i="1" l="1"/>
  <c r="L121" i="12"/>
  <c r="L135" i="1" l="1"/>
  <c r="P122" i="12" s="1"/>
  <c r="E135" i="1"/>
  <c r="I122" i="12" s="1"/>
  <c r="N122" i="12"/>
  <c r="M122" i="12"/>
  <c r="G135" i="1"/>
  <c r="M135" i="1" l="1"/>
  <c r="Q122" i="12" s="1"/>
  <c r="K122" i="12"/>
  <c r="H135" i="1"/>
  <c r="J136" i="1" s="1"/>
  <c r="I136" i="1" l="1"/>
  <c r="L122" i="12"/>
  <c r="G136" i="1" l="1"/>
  <c r="M123" i="12"/>
  <c r="L136" i="1"/>
  <c r="P123" i="12" s="1"/>
  <c r="E136" i="1"/>
  <c r="I123" i="12" s="1"/>
  <c r="N123" i="12"/>
  <c r="M136" i="1" l="1"/>
  <c r="Q123" i="12" s="1"/>
  <c r="K123" i="12"/>
  <c r="H136" i="1"/>
  <c r="J137" i="1" s="1"/>
  <c r="I137" i="1" l="1"/>
  <c r="L123" i="12"/>
  <c r="E137" i="1" l="1"/>
  <c r="I124" i="12" s="1"/>
  <c r="N124" i="12"/>
  <c r="L137" i="1"/>
  <c r="P124" i="12" s="1"/>
  <c r="M124" i="12"/>
  <c r="G137" i="1"/>
  <c r="K124" i="12" l="1"/>
  <c r="H137" i="1"/>
  <c r="J138" i="1" s="1"/>
  <c r="M137" i="1"/>
  <c r="Q124" i="12" s="1"/>
  <c r="I138" i="1" l="1"/>
  <c r="L124" i="12"/>
  <c r="E138" i="1" l="1"/>
  <c r="I125" i="12" s="1"/>
  <c r="L138" i="1"/>
  <c r="P125" i="12" s="1"/>
  <c r="N125" i="12"/>
  <c r="M125" i="12"/>
  <c r="G138" i="1"/>
  <c r="K125" i="12" l="1"/>
  <c r="H138" i="1"/>
  <c r="J139" i="1" s="1"/>
  <c r="M138" i="1"/>
  <c r="Q125" i="12" s="1"/>
  <c r="I139" i="1" l="1"/>
  <c r="L125" i="12"/>
  <c r="E139" i="1" l="1"/>
  <c r="I126" i="12" s="1"/>
  <c r="N126" i="12"/>
  <c r="L139" i="1"/>
  <c r="P126" i="12" s="1"/>
  <c r="G139" i="1"/>
  <c r="M126" i="12"/>
  <c r="K126" i="12" l="1"/>
  <c r="H139" i="1"/>
  <c r="J140" i="1" s="1"/>
  <c r="M139" i="1"/>
  <c r="Q126" i="12" s="1"/>
  <c r="L126" i="12" l="1"/>
  <c r="I140" i="1"/>
  <c r="G140" i="1" l="1"/>
  <c r="M127" i="12"/>
  <c r="L140" i="1"/>
  <c r="P127" i="12" s="1"/>
  <c r="N127" i="12"/>
  <c r="E140" i="1"/>
  <c r="I127" i="12" s="1"/>
  <c r="M140" i="1" l="1"/>
  <c r="Q127" i="12" s="1"/>
  <c r="K127" i="12"/>
  <c r="H140" i="1"/>
  <c r="J141" i="1" s="1"/>
  <c r="L127" i="12" l="1"/>
  <c r="I141" i="1"/>
  <c r="L141" i="1" l="1"/>
  <c r="P128" i="12" s="1"/>
  <c r="E141" i="1"/>
  <c r="I128" i="12" s="1"/>
  <c r="N128" i="12"/>
  <c r="M128" i="12"/>
  <c r="K141" i="1"/>
  <c r="M141" i="1" l="1"/>
  <c r="Q128" i="12" s="1"/>
  <c r="K5" i="1"/>
  <c r="N5" i="1" s="1"/>
  <c r="O128" i="12"/>
  <c r="G141" i="1"/>
  <c r="K128" i="12" l="1"/>
  <c r="H141" i="1"/>
  <c r="J142" i="1" s="1"/>
  <c r="L128" i="12" l="1"/>
  <c r="I142" i="1"/>
  <c r="E142" i="1" l="1"/>
  <c r="N129" i="12"/>
  <c r="G142" i="1"/>
  <c r="M129" i="12"/>
  <c r="K129" i="12" l="1"/>
  <c r="H142" i="1"/>
  <c r="J143" i="1" s="1"/>
  <c r="I129" i="12"/>
  <c r="L129" i="12" l="1"/>
  <c r="I143" i="1"/>
  <c r="M130" i="12" l="1"/>
  <c r="G143" i="1"/>
  <c r="N130" i="12"/>
  <c r="E143" i="1"/>
  <c r="I130" i="12" l="1"/>
  <c r="K130" i="12"/>
  <c r="H143" i="1"/>
  <c r="J144" i="1" s="1"/>
  <c r="L130" i="12" l="1"/>
  <c r="I144" i="1"/>
  <c r="M131" i="12" l="1"/>
  <c r="G144" i="1"/>
  <c r="E144" i="1"/>
  <c r="N131" i="12"/>
  <c r="K131" i="12" l="1"/>
  <c r="H144" i="1"/>
  <c r="J145" i="1" s="1"/>
  <c r="I131" i="12"/>
  <c r="N132" i="12" l="1"/>
  <c r="I145" i="1"/>
  <c r="L131" i="12"/>
  <c r="G145" i="1" l="1"/>
  <c r="E145" i="1"/>
  <c r="M132" i="12"/>
  <c r="I132" i="12" l="1"/>
  <c r="K132" i="12"/>
  <c r="H145" i="1"/>
  <c r="J146" i="1" s="1"/>
  <c r="N133" i="12" l="1"/>
  <c r="L132" i="12"/>
  <c r="I146" i="1"/>
  <c r="E146" i="1" l="1"/>
  <c r="G146" i="1"/>
  <c r="M133" i="12"/>
  <c r="K133" i="12" l="1"/>
  <c r="H146" i="1"/>
  <c r="J147" i="1" s="1"/>
  <c r="I133" i="12"/>
  <c r="N134" i="12" l="1"/>
  <c r="L133" i="12"/>
  <c r="I147" i="1"/>
  <c r="E147" i="1" l="1"/>
  <c r="I134" i="12" s="1"/>
  <c r="M134" i="12"/>
  <c r="G147" i="1"/>
  <c r="K134" i="12" l="1"/>
  <c r="H147" i="1"/>
  <c r="J148" i="1" s="1"/>
  <c r="N135" i="12" l="1"/>
  <c r="J5" i="1"/>
  <c r="M5" i="1" s="1"/>
  <c r="L134" i="12"/>
  <c r="I148" i="1"/>
  <c r="G148" i="1" l="1"/>
  <c r="E148" i="1"/>
  <c r="I135" i="12" s="1"/>
  <c r="M135" i="12"/>
  <c r="K135" i="12" l="1"/>
  <c r="H148" i="1"/>
  <c r="L135" i="12" l="1"/>
  <c r="I149" i="1"/>
  <c r="G149" i="1" l="1"/>
  <c r="M136" i="12"/>
  <c r="E149" i="1"/>
  <c r="I136" i="12" s="1"/>
  <c r="K136" i="12" l="1"/>
  <c r="H149" i="1"/>
  <c r="L136" i="12" l="1"/>
  <c r="I150" i="1"/>
  <c r="M137" i="12" l="1"/>
  <c r="E150" i="1"/>
  <c r="I137" i="12" s="1"/>
  <c r="G150" i="1"/>
  <c r="K137" i="12" l="1"/>
  <c r="H150" i="1"/>
  <c r="I151" i="1" l="1"/>
  <c r="L137" i="12"/>
  <c r="M138" i="12" l="1"/>
  <c r="G151" i="1"/>
  <c r="E151" i="1"/>
  <c r="I138" i="12" s="1"/>
  <c r="K138" i="12" l="1"/>
  <c r="H151" i="1"/>
  <c r="L138" i="12" l="1"/>
  <c r="I152" i="1"/>
  <c r="G152" i="1" l="1"/>
  <c r="E152" i="1"/>
  <c r="M139" i="12"/>
  <c r="I139" i="12" l="1"/>
  <c r="H5" i="1"/>
  <c r="L5" i="1" s="1"/>
  <c r="O5" i="1" s="1"/>
  <c r="O10" i="1" s="1"/>
  <c r="K139" i="12"/>
  <c r="H152" i="1"/>
  <c r="L139" i="12" l="1"/>
  <c r="I153" i="1"/>
  <c r="E153" i="1" l="1"/>
  <c r="I140" i="12" s="1"/>
  <c r="M140" i="12"/>
  <c r="G153" i="1"/>
  <c r="K140" i="12" l="1"/>
  <c r="H153" i="1"/>
  <c r="I154" i="1" l="1"/>
  <c r="L140" i="12"/>
  <c r="G154" i="1" l="1"/>
  <c r="E154" i="1"/>
  <c r="I141" i="12" s="1"/>
  <c r="M141" i="12"/>
  <c r="K141" i="12" l="1"/>
  <c r="H154" i="1"/>
  <c r="L141" i="12" l="1"/>
  <c r="I155" i="1"/>
  <c r="M142" i="12" l="1"/>
  <c r="E155" i="1"/>
  <c r="I142" i="12" s="1"/>
  <c r="G155" i="1"/>
  <c r="K142" i="12" l="1"/>
  <c r="H155" i="1"/>
  <c r="L142" i="12" l="1"/>
  <c r="I156" i="1"/>
  <c r="E156" i="1" l="1"/>
  <c r="I143" i="12" s="1"/>
  <c r="M143" i="12"/>
  <c r="G156" i="1"/>
  <c r="K143" i="12" l="1"/>
  <c r="H156" i="1"/>
  <c r="I157" i="1" l="1"/>
  <c r="L143" i="12"/>
  <c r="G157" i="1" l="1"/>
  <c r="E157" i="1"/>
  <c r="I144" i="12" s="1"/>
  <c r="M144" i="12"/>
  <c r="K144" i="12" l="1"/>
  <c r="H157" i="1"/>
  <c r="L144" i="12" l="1"/>
  <c r="I158" i="1"/>
  <c r="E158" i="1" l="1"/>
  <c r="I145" i="12" s="1"/>
  <c r="G158" i="1"/>
  <c r="M145" i="12"/>
  <c r="K145" i="12" l="1"/>
  <c r="H158" i="1"/>
  <c r="L145" i="12" l="1"/>
  <c r="I159" i="1"/>
  <c r="O13" i="1"/>
  <c r="G159" i="1" l="1"/>
  <c r="E159" i="1"/>
  <c r="I146" i="12" s="1"/>
  <c r="M146" i="12"/>
  <c r="K146" i="12" l="1"/>
  <c r="O11" i="1"/>
  <c r="O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D18A2F-609E-4CD1-9256-714120088996}" keepAlive="1" name="Query - task1ForecastsPVandDemand_Run1" description="Connection to the 'task1ForecastsPVandDemand_Run1' query in the workbook." type="5" refreshedVersion="6" background="1" saveData="1">
    <dbPr connection="Provider=Microsoft.Mashup.OleDb.1;Data Source=$Workbook$;Location=task1ForecastsPVandDemand_Run1;Extended Properties=&quot;&quot;" command="SELECT * FROM [task1ForecastsPVandDemand_Run1]"/>
  </connection>
</connections>
</file>

<file path=xl/sharedStrings.xml><?xml version="1.0" encoding="utf-8"?>
<sst xmlns="http://schemas.openxmlformats.org/spreadsheetml/2006/main" count="66" uniqueCount="63">
  <si>
    <t>dateTimeUTC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</si>
  <si>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</si>
  <si>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</si>
  <si>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</si>
  <si>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</si>
  <si>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</si>
  <si>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</si>
  <si>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</si>
  <si>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</si>
  <si>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</si>
  <si>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</si>
  <si>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</si>
  <si>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</si>
  <si>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</si>
  <si>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</si>
  <si>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</si>
  <si>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</si>
  <si>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</si>
  <si>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</si>
  <si>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</si>
  <si>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</si>
  <si>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</si>
  <si>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</si>
  <si>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</si>
  <si>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</si>
  <si>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</si>
  <si>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</si>
  <si>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</si>
  <si>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</si>
  <si>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</si>
  <si>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</si>
  <si>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</si>
  <si>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</si>
  <si>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</si>
  <si>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</si>
  <si>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</si>
  <si>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</si>
  <si>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datetime</t>
  </si>
  <si>
    <t>charge_MW</t>
  </si>
  <si>
    <t>D</t>
  </si>
  <si>
    <t>Task</t>
  </si>
  <si>
    <t>taskForecastDemandMW</t>
  </si>
  <si>
    <t>taskForecsatPVMW</t>
  </si>
  <si>
    <t>runID</t>
  </si>
  <si>
    <t>runDateTime</t>
  </si>
  <si>
    <t>taskNetDemandMW</t>
  </si>
  <si>
    <t>taskBatteryNetMW</t>
  </si>
  <si>
    <t>taksSoCMWh</t>
  </si>
  <si>
    <t>taskBatteryDischargeMW</t>
  </si>
  <si>
    <t>taskBatteryChargeMW</t>
  </si>
  <si>
    <t>taskGridTopUpMW</t>
  </si>
  <si>
    <t>taskChargePV</t>
  </si>
  <si>
    <t>TaskChargeGrid</t>
  </si>
  <si>
    <t>demandMWNewModel</t>
  </si>
  <si>
    <t>demandMWOldModel</t>
  </si>
  <si>
    <t>PVMWNewModel</t>
  </si>
  <si>
    <t>PVMWOldModel</t>
  </si>
  <si>
    <t>PVMWNewModelCorrected</t>
  </si>
  <si>
    <t>task1ForecastDemandMW</t>
  </si>
  <si>
    <t>task1ForecsatPVMW</t>
  </si>
  <si>
    <t xml:space="preserve">PV Risk Shoulder Level </t>
  </si>
  <si>
    <t>PV Sholder Risk Factor</t>
  </si>
  <si>
    <t>5.New profiling around shoulder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</si>
</sst>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"/>
    <numFmt numFmtId="165" formatCode="0.00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33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/>
      <right style="thin">
        <color indexed="64"/>
      </right>
      <top style="thin">
        <color indexed="64"/>
      </top>
      <bottom style="medium">
        <color rgb="FFFF3300"/>
      </bottom>
      <diagonal/>
    </border>
    <border>
      <left/>
      <right/>
      <top/>
      <bottom style="medium">
        <color rgb="FFFF3300"/>
      </bottom>
      <diagonal/>
    </border>
    <border>
      <left/>
      <right/>
      <top style="thin">
        <color indexed="64"/>
      </top>
      <bottom style="medium">
        <color rgb="FFFF33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6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7" xfId="0" applyNumberFormat="1" applyBorder="1"/>
    <xf numFmtId="0" fontId="0" fillId="0" borderId="19" xfId="0" applyBorder="1" applyAlignment="1">
      <alignment horizontal="center"/>
    </xf>
    <xf numFmtId="22" fontId="0" fillId="0" borderId="20" xfId="0" applyNumberFormat="1" applyBorder="1"/>
    <xf numFmtId="0" fontId="0" fillId="0" borderId="21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9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34" borderId="23" xfId="0" applyFill="1" applyBorder="1"/>
    <xf numFmtId="164" fontId="0" fillId="0" borderId="19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0" fontId="16" fillId="0" borderId="24" xfId="0" applyFon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26" xfId="0" applyFont="1" applyBorder="1"/>
    <xf numFmtId="0" fontId="0" fillId="0" borderId="26" xfId="0" applyBorder="1"/>
    <xf numFmtId="0" fontId="0" fillId="0" borderId="27" xfId="0" applyBorder="1"/>
    <xf numFmtId="164" fontId="0" fillId="33" borderId="19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33" borderId="24" xfId="0" applyNumberFormat="1" applyFill="1" applyBorder="1" applyAlignment="1">
      <alignment horizontal="center"/>
    </xf>
    <xf numFmtId="0" fontId="0" fillId="0" borderId="28" xfId="0" applyBorder="1"/>
    <xf numFmtId="0" fontId="13" fillId="36" borderId="0" xfId="0" applyFont="1" applyFill="1" applyAlignment="1">
      <alignment horizontal="center"/>
    </xf>
    <xf numFmtId="0" fontId="0" fillId="0" borderId="28" xfId="0" applyBorder="1" applyAlignment="1">
      <alignment horizontal="center"/>
    </xf>
    <xf numFmtId="10" fontId="0" fillId="0" borderId="0" xfId="0" applyNumberFormat="1" applyAlignment="1"/>
    <xf numFmtId="0" fontId="13" fillId="37" borderId="29" xfId="0" applyFont="1" applyFill="1" applyBorder="1" applyAlignment="1">
      <alignment horizontal="center"/>
    </xf>
    <xf numFmtId="0" fontId="16" fillId="0" borderId="30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19" xfId="0" applyNumberFormat="1" applyFill="1" applyBorder="1"/>
    <xf numFmtId="164" fontId="0" fillId="34" borderId="17" xfId="0" applyNumberFormat="1" applyFill="1" applyBorder="1"/>
    <xf numFmtId="164" fontId="0" fillId="34" borderId="24" xfId="0" applyNumberFormat="1" applyFill="1" applyBorder="1"/>
    <xf numFmtId="10" fontId="0" fillId="0" borderId="28" xfId="0" applyNumberFormat="1" applyBorder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28" xfId="0" applyNumberFormat="1" applyBorder="1" applyAlignment="1">
      <alignment horizontal="center"/>
    </xf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19" xfId="0" applyFont="1" applyFill="1" applyBorder="1" applyAlignment="1">
      <alignment horizontal="center"/>
    </xf>
    <xf numFmtId="22" fontId="0" fillId="40" borderId="20" xfId="0" applyNumberFormat="1" applyFill="1" applyBorder="1"/>
    <xf numFmtId="0" fontId="0" fillId="40" borderId="21" xfId="0" applyFill="1" applyBorder="1" applyAlignment="1">
      <alignment horizontal="center"/>
    </xf>
    <xf numFmtId="164" fontId="0" fillId="40" borderId="22" xfId="0" applyNumberFormat="1" applyFill="1" applyBorder="1" applyAlignment="1">
      <alignment horizontal="center"/>
    </xf>
    <xf numFmtId="0" fontId="0" fillId="40" borderId="23" xfId="0" applyFill="1" applyBorder="1"/>
    <xf numFmtId="164" fontId="0" fillId="40" borderId="19" xfId="0" applyNumberFormat="1" applyFill="1" applyBorder="1"/>
    <xf numFmtId="164" fontId="0" fillId="40" borderId="10" xfId="0" applyNumberFormat="1" applyFill="1" applyBorder="1" applyAlignment="1">
      <alignment horizontal="center"/>
    </xf>
    <xf numFmtId="164" fontId="0" fillId="40" borderId="19" xfId="0" applyNumberFormat="1" applyFill="1" applyBorder="1" applyAlignment="1">
      <alignment horizontal="center"/>
    </xf>
    <xf numFmtId="0" fontId="0" fillId="40" borderId="19" xfId="0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22" fontId="0" fillId="40" borderId="11" xfId="0" applyNumberFormat="1" applyFill="1" applyBorder="1"/>
    <xf numFmtId="0" fontId="0" fillId="40" borderId="15" xfId="0" applyFill="1" applyBorder="1" applyAlignment="1">
      <alignment horizontal="center"/>
    </xf>
    <xf numFmtId="164" fontId="0" fillId="40" borderId="16" xfId="0" applyNumberFormat="1" applyFill="1" applyBorder="1" applyAlignment="1">
      <alignment horizontal="center"/>
    </xf>
    <xf numFmtId="0" fontId="0" fillId="40" borderId="12" xfId="0" applyFill="1" applyBorder="1"/>
    <xf numFmtId="164" fontId="0" fillId="40" borderId="10" xfId="0" applyNumberFormat="1" applyFill="1" applyBorder="1"/>
    <xf numFmtId="0" fontId="0" fillId="40" borderId="10" xfId="0" applyFill="1" applyBorder="1" applyAlignment="1">
      <alignment horizontal="center"/>
    </xf>
    <xf numFmtId="0" fontId="16" fillId="40" borderId="24" xfId="0" applyFont="1" applyFill="1" applyBorder="1" applyAlignment="1">
      <alignment horizontal="center"/>
    </xf>
    <xf numFmtId="164" fontId="0" fillId="40" borderId="25" xfId="0" applyNumberFormat="1" applyFill="1" applyBorder="1" applyAlignment="1">
      <alignment horizontal="center"/>
    </xf>
    <xf numFmtId="164" fontId="0" fillId="40" borderId="24" xfId="0" applyNumberFormat="1" applyFill="1" applyBorder="1"/>
    <xf numFmtId="164" fontId="0" fillId="40" borderId="24" xfId="0" applyNumberFormat="1" applyFill="1" applyBorder="1" applyAlignment="1">
      <alignment horizontal="center"/>
    </xf>
    <xf numFmtId="0" fontId="0" fillId="40" borderId="24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0" borderId="17" xfId="0" applyFont="1" applyFill="1" applyBorder="1" applyAlignment="1">
      <alignment horizontal="center"/>
    </xf>
    <xf numFmtId="164" fontId="0" fillId="40" borderId="18" xfId="0" applyNumberFormat="1" applyFill="1" applyBorder="1" applyAlignment="1">
      <alignment horizontal="center"/>
    </xf>
    <xf numFmtId="164" fontId="0" fillId="40" borderId="17" xfId="0" applyNumberFormat="1" applyFill="1" applyBorder="1"/>
    <xf numFmtId="0" fontId="0" fillId="40" borderId="17" xfId="0" applyFill="1" applyBorder="1" applyAlignment="1">
      <alignment horizontal="center"/>
    </xf>
    <xf numFmtId="0" fontId="16" fillId="40" borderId="26" xfId="0" applyFont="1" applyFill="1" applyBorder="1"/>
    <xf numFmtId="0" fontId="0" fillId="40" borderId="26" xfId="0" applyFill="1" applyBorder="1"/>
    <xf numFmtId="0" fontId="0" fillId="40" borderId="27" xfId="0" applyFill="1" applyBorder="1"/>
    <xf numFmtId="0" fontId="16" fillId="40" borderId="0" xfId="0" applyFont="1" applyFill="1" applyBorder="1"/>
    <xf numFmtId="0" fontId="0" fillId="40" borderId="0" xfId="0" applyFill="1" applyBorder="1"/>
    <xf numFmtId="164" fontId="0" fillId="40" borderId="17" xfId="0" applyNumberFormat="1" applyFill="1" applyBorder="1" applyAlignment="1">
      <alignment horizontal="center"/>
    </xf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22" fontId="0" fillId="40" borderId="25" xfId="0" applyNumberFormat="1" applyFill="1" applyBorder="1"/>
    <xf numFmtId="22" fontId="0" fillId="0" borderId="25" xfId="0" applyNumberFormat="1" applyBorder="1"/>
    <xf numFmtId="0" fontId="16" fillId="0" borderId="33" xfId="0" applyFont="1" applyBorder="1" applyAlignment="1">
      <alignment horizontal="center"/>
    </xf>
    <xf numFmtId="22" fontId="0" fillId="0" borderId="32" xfId="0" applyNumberFormat="1" applyBorder="1"/>
    <xf numFmtId="0" fontId="0" fillId="0" borderId="34" xfId="0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0" fontId="0" fillId="34" borderId="36" xfId="0" applyFill="1" applyBorder="1"/>
    <xf numFmtId="164" fontId="0" fillId="34" borderId="33" xfId="0" applyNumberFormat="1" applyFill="1" applyBorder="1"/>
    <xf numFmtId="164" fontId="0" fillId="33" borderId="33" xfId="0" applyNumberFormat="1" applyFill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33" xfId="0" applyNumberFormat="1" applyBorder="1"/>
    <xf numFmtId="0" fontId="0" fillId="0" borderId="33" xfId="0" applyBorder="1" applyAlignment="1">
      <alignment horizontal="center"/>
    </xf>
    <xf numFmtId="0" fontId="16" fillId="0" borderId="37" xfId="0" applyFont="1" applyBorder="1"/>
    <xf numFmtId="0" fontId="0" fillId="0" borderId="37" xfId="0" applyBorder="1"/>
    <xf numFmtId="0" fontId="16" fillId="38" borderId="33" xfId="0" applyFont="1" applyFill="1" applyBorder="1" applyAlignment="1">
      <alignment horizontal="center"/>
    </xf>
    <xf numFmtId="164" fontId="0" fillId="38" borderId="35" xfId="0" applyNumberFormat="1" applyFill="1" applyBorder="1" applyAlignment="1">
      <alignment horizontal="center"/>
    </xf>
    <xf numFmtId="164" fontId="0" fillId="38" borderId="33" xfId="0" applyNumberFormat="1" applyFill="1" applyBorder="1"/>
    <xf numFmtId="164" fontId="0" fillId="38" borderId="33" xfId="0" applyNumberFormat="1" applyFill="1" applyBorder="1" applyAlignment="1">
      <alignment horizontal="center"/>
    </xf>
    <xf numFmtId="0" fontId="0" fillId="38" borderId="33" xfId="0" applyFill="1" applyBorder="1" applyAlignment="1">
      <alignment horizontal="center"/>
    </xf>
    <xf numFmtId="0" fontId="16" fillId="38" borderId="37" xfId="0" applyFont="1" applyFill="1" applyBorder="1"/>
    <xf numFmtId="0" fontId="0" fillId="38" borderId="37" xfId="0" applyFill="1" applyBorder="1"/>
    <xf numFmtId="0" fontId="16" fillId="0" borderId="38" xfId="0" applyFont="1" applyBorder="1"/>
    <xf numFmtId="0" fontId="0" fillId="0" borderId="38" xfId="0" applyBorder="1"/>
    <xf numFmtId="0" fontId="0" fillId="36" borderId="0" xfId="0" applyFill="1"/>
    <xf numFmtId="164" fontId="0" fillId="0" borderId="39" xfId="0" applyNumberFormat="1" applyBorder="1" applyAlignment="1">
      <alignment horizontal="center"/>
    </xf>
    <xf numFmtId="164" fontId="0" fillId="40" borderId="39" xfId="0" applyNumberFormat="1" applyFill="1" applyBorder="1" applyAlignment="1">
      <alignment horizontal="center"/>
    </xf>
    <xf numFmtId="0" fontId="16" fillId="0" borderId="39" xfId="0" applyFont="1" applyBorder="1" applyAlignment="1">
      <alignment horizontal="center"/>
    </xf>
    <xf numFmtId="22" fontId="0" fillId="0" borderId="40" xfId="0" applyNumberFormat="1" applyBorder="1"/>
    <xf numFmtId="0" fontId="0" fillId="0" borderId="41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0" fillId="34" borderId="42" xfId="0" applyFill="1" applyBorder="1"/>
    <xf numFmtId="164" fontId="0" fillId="34" borderId="39" xfId="0" applyNumberFormat="1" applyFill="1" applyBorder="1"/>
    <xf numFmtId="164" fontId="0" fillId="33" borderId="39" xfId="0" applyNumberForma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16" fillId="40" borderId="39" xfId="0" applyFont="1" applyFill="1" applyBorder="1" applyAlignment="1">
      <alignment horizontal="center"/>
    </xf>
    <xf numFmtId="22" fontId="0" fillId="40" borderId="40" xfId="0" applyNumberFormat="1" applyFill="1" applyBorder="1"/>
    <xf numFmtId="164" fontId="0" fillId="40" borderId="40" xfId="0" applyNumberFormat="1" applyFill="1" applyBorder="1" applyAlignment="1">
      <alignment horizontal="center"/>
    </xf>
    <xf numFmtId="164" fontId="0" fillId="40" borderId="39" xfId="0" applyNumberFormat="1" applyFill="1" applyBorder="1"/>
    <xf numFmtId="0" fontId="0" fillId="40" borderId="39" xfId="0" applyFill="1" applyBorder="1" applyAlignment="1">
      <alignment horizontal="center"/>
    </xf>
    <xf numFmtId="0" fontId="0" fillId="34" borderId="41" xfId="0" applyFill="1" applyBorder="1"/>
    <xf numFmtId="0" fontId="0" fillId="40" borderId="41" xfId="0" applyFill="1" applyBorder="1"/>
    <xf numFmtId="0" fontId="16" fillId="0" borderId="43" xfId="0" applyFont="1" applyBorder="1"/>
    <xf numFmtId="0" fontId="0" fillId="0" borderId="11" xfId="0" applyBorder="1" applyAlignment="1">
      <alignment horizontal="center"/>
    </xf>
    <xf numFmtId="0" fontId="16" fillId="0" borderId="0" xfId="0" applyFont="1" applyBorder="1"/>
    <xf numFmtId="0" fontId="16" fillId="40" borderId="43" xfId="0" applyFont="1" applyFill="1" applyBorder="1"/>
    <xf numFmtId="0" fontId="0" fillId="40" borderId="43" xfId="0" applyFill="1" applyBorder="1"/>
    <xf numFmtId="0" fontId="0" fillId="40" borderId="44" xfId="0" applyFill="1" applyBorder="1"/>
    <xf numFmtId="0" fontId="0" fillId="40" borderId="42" xfId="0" applyFill="1" applyBorder="1"/>
    <xf numFmtId="0" fontId="0" fillId="0" borderId="43" xfId="0" applyBorder="1"/>
    <xf numFmtId="0" fontId="0" fillId="0" borderId="44" xfId="0" applyBorder="1"/>
    <xf numFmtId="0" fontId="0" fillId="40" borderId="41" xfId="0" applyFill="1" applyBorder="1" applyAlignment="1">
      <alignment horizontal="center"/>
    </xf>
    <xf numFmtId="0" fontId="16" fillId="40" borderId="44" xfId="0" applyFont="1" applyFill="1" applyBorder="1"/>
    <xf numFmtId="0" fontId="17" fillId="36" borderId="0" xfId="0" applyFont="1" applyFill="1"/>
    <xf numFmtId="165" fontId="20" fillId="41" borderId="0" xfId="0" applyNumberFormat="1" applyFont="1" applyFill="1" applyAlignment="1">
      <alignment horizontal="center"/>
    </xf>
    <xf numFmtId="0" fontId="0" fillId="33" borderId="43" xfId="0" applyFill="1" applyBorder="1"/>
    <xf numFmtId="0" fontId="16" fillId="42" borderId="19" xfId="0" applyFont="1" applyFill="1" applyBorder="1" applyAlignment="1">
      <alignment horizontal="center"/>
    </xf>
    <xf numFmtId="22" fontId="0" fillId="42" borderId="20" xfId="0" applyNumberFormat="1" applyFill="1" applyBorder="1"/>
    <xf numFmtId="0" fontId="0" fillId="42" borderId="21" xfId="0" applyFill="1" applyBorder="1" applyAlignment="1">
      <alignment horizontal="center"/>
    </xf>
    <xf numFmtId="164" fontId="0" fillId="42" borderId="22" xfId="0" applyNumberFormat="1" applyFill="1" applyBorder="1" applyAlignment="1">
      <alignment horizontal="center"/>
    </xf>
    <xf numFmtId="0" fontId="0" fillId="42" borderId="23" xfId="0" applyFill="1" applyBorder="1"/>
    <xf numFmtId="164" fontId="0" fillId="42" borderId="19" xfId="0" applyNumberFormat="1" applyFill="1" applyBorder="1"/>
    <xf numFmtId="164" fontId="0" fillId="42" borderId="19" xfId="0" applyNumberFormat="1" applyFill="1" applyBorder="1" applyAlignment="1">
      <alignment horizontal="center"/>
    </xf>
    <xf numFmtId="164" fontId="0" fillId="42" borderId="10" xfId="0" applyNumberFormat="1" applyFill="1" applyBorder="1" applyAlignment="1">
      <alignment horizontal="center"/>
    </xf>
    <xf numFmtId="0" fontId="0" fillId="42" borderId="19" xfId="0" applyFill="1" applyBorder="1" applyAlignment="1">
      <alignment horizontal="center"/>
    </xf>
    <xf numFmtId="0" fontId="16" fillId="42" borderId="0" xfId="0" applyFont="1" applyFill="1"/>
    <xf numFmtId="0" fontId="0" fillId="42" borderId="0" xfId="0" applyFill="1"/>
    <xf numFmtId="0" fontId="13" fillId="35" borderId="0" xfId="0" applyFont="1" applyFill="1" applyAlignment="1">
      <alignment wrapText="1"/>
    </xf>
    <xf numFmtId="0" fontId="13" fillId="35" borderId="3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3300"/>
      <color rgb="FFF8CBAD"/>
      <color rgb="FFFF66CC"/>
      <color rgb="FF00CC00"/>
      <color rgb="FF00FF00"/>
      <color rgb="FFBF9000"/>
      <color rgb="FF264478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2:</a:t>
            </a:r>
            <a:r>
              <a:rPr lang="en-GB" b="1" baseline="0"/>
              <a:t> Optimise by Hand (v0.2)</a:t>
            </a:r>
            <a:endParaRPr lang="en-GB" b="1"/>
          </a:p>
        </c:rich>
      </c:tx>
      <c:layout>
        <c:manualLayout>
          <c:xMode val="edge"/>
          <c:yMode val="edge"/>
          <c:x val="9.726710479070981E-2"/>
          <c:y val="3.844806158842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097646012040544E-2"/>
          <c:y val="0.21458509993943065"/>
          <c:w val="0.94010645936147985"/>
          <c:h val="0.74886264521660584"/>
        </c:manualLayout>
      </c:layout>
      <c:areaChart>
        <c:grouping val="standard"/>
        <c:varyColors val="0"/>
        <c:ser>
          <c:idx val="3"/>
          <c:order val="0"/>
          <c:tx>
            <c:strRef>
              <c:f>task1ForecastsPVandDemand_Run1!$H$14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0.14153130770625003</c:v>
                </c:pt>
                <c:pt idx="21">
                  <c:v>0.28029937468500005</c:v>
                </c:pt>
                <c:pt idx="22">
                  <c:v>0.48561737783625003</c:v>
                </c:pt>
                <c:pt idx="23">
                  <c:v>1.1273706203362499</c:v>
                </c:pt>
                <c:pt idx="24">
                  <c:v>1.8389511424612499</c:v>
                </c:pt>
                <c:pt idx="25">
                  <c:v>2.53241617058625</c:v>
                </c:pt>
                <c:pt idx="26">
                  <c:v>3.45195670658625</c:v>
                </c:pt>
                <c:pt idx="27">
                  <c:v>4.3675382303362502</c:v>
                </c:pt>
                <c:pt idx="28">
                  <c:v>5.1780993357112504</c:v>
                </c:pt>
                <c:pt idx="29">
                  <c:v>5.9853098622112508</c:v>
                </c:pt>
                <c:pt idx="30">
                  <c:v>6</c:v>
                </c:pt>
                <c:pt idx="31">
                  <c:v>5.5983983222272728</c:v>
                </c:pt>
                <c:pt idx="32">
                  <c:v>5.0033272219545459</c:v>
                </c:pt>
                <c:pt idx="33">
                  <c:v>4.3838423391818191</c:v>
                </c:pt>
                <c:pt idx="34">
                  <c:v>3.6976148874090922</c:v>
                </c:pt>
                <c:pt idx="35">
                  <c:v>3.0065323921363651</c:v>
                </c:pt>
                <c:pt idx="36">
                  <c:v>2.3282307368636381</c:v>
                </c:pt>
                <c:pt idx="37">
                  <c:v>1.686651792590911</c:v>
                </c:pt>
                <c:pt idx="38">
                  <c:v>1.0808355068181841</c:v>
                </c:pt>
                <c:pt idx="39">
                  <c:v>0.55931228254545706</c:v>
                </c:pt>
                <c:pt idx="40">
                  <c:v>0.22673113527273014</c:v>
                </c:pt>
                <c:pt idx="41">
                  <c:v>3.1086244689504383E-15</c:v>
                </c:pt>
                <c:pt idx="42">
                  <c:v>3.1086244689504383E-15</c:v>
                </c:pt>
                <c:pt idx="43">
                  <c:v>3.1086244689504383E-15</c:v>
                </c:pt>
                <c:pt idx="44">
                  <c:v>3.1086244689504383E-15</c:v>
                </c:pt>
                <c:pt idx="45">
                  <c:v>3.1086244689504383E-15</c:v>
                </c:pt>
                <c:pt idx="46">
                  <c:v>3.1086244689504383E-15</c:v>
                </c:pt>
                <c:pt idx="47">
                  <c:v>3.1086244689504383E-15</c:v>
                </c:pt>
                <c:pt idx="48">
                  <c:v>3.1086244689504383E-15</c:v>
                </c:pt>
                <c:pt idx="49">
                  <c:v>3.1086244689504383E-15</c:v>
                </c:pt>
                <c:pt idx="50">
                  <c:v>3.1086244689504383E-15</c:v>
                </c:pt>
                <c:pt idx="51">
                  <c:v>3.1086244689504383E-15</c:v>
                </c:pt>
                <c:pt idx="52">
                  <c:v>3.1086244689504383E-15</c:v>
                </c:pt>
                <c:pt idx="53">
                  <c:v>3.1086244689504383E-15</c:v>
                </c:pt>
                <c:pt idx="54">
                  <c:v>3.1086244689504383E-15</c:v>
                </c:pt>
                <c:pt idx="55">
                  <c:v>3.1086244689504383E-15</c:v>
                </c:pt>
                <c:pt idx="56">
                  <c:v>3.1086244689504383E-15</c:v>
                </c:pt>
                <c:pt idx="57">
                  <c:v>3.1086244689504383E-15</c:v>
                </c:pt>
                <c:pt idx="58">
                  <c:v>3.1086244689504383E-15</c:v>
                </c:pt>
                <c:pt idx="59">
                  <c:v>3.1086244689504383E-15</c:v>
                </c:pt>
                <c:pt idx="60">
                  <c:v>3.1086244689504383E-15</c:v>
                </c:pt>
                <c:pt idx="61">
                  <c:v>3.1086244689504383E-15</c:v>
                </c:pt>
                <c:pt idx="62">
                  <c:v>3.1086244689504383E-15</c:v>
                </c:pt>
                <c:pt idx="63">
                  <c:v>3.1086244689504383E-15</c:v>
                </c:pt>
                <c:pt idx="64">
                  <c:v>3.1086244689504383E-15</c:v>
                </c:pt>
                <c:pt idx="65">
                  <c:v>3.1086244689504383E-15</c:v>
                </c:pt>
                <c:pt idx="66">
                  <c:v>5.7344038195503107E-2</c:v>
                </c:pt>
                <c:pt idx="67">
                  <c:v>0.12497688947700311</c:v>
                </c:pt>
                <c:pt idx="68">
                  <c:v>0.37135478840850311</c:v>
                </c:pt>
                <c:pt idx="69">
                  <c:v>0.6330745710900032</c:v>
                </c:pt>
                <c:pt idx="70">
                  <c:v>1.0739449767060032</c:v>
                </c:pt>
                <c:pt idx="71">
                  <c:v>1.5370235149590032</c:v>
                </c:pt>
                <c:pt idx="72">
                  <c:v>2.316689373394003</c:v>
                </c:pt>
                <c:pt idx="73">
                  <c:v>3.0816016521090028</c:v>
                </c:pt>
                <c:pt idx="74">
                  <c:v>3.8503848191290029</c:v>
                </c:pt>
                <c:pt idx="75">
                  <c:v>4.5968741313140029</c:v>
                </c:pt>
                <c:pt idx="76">
                  <c:v>5.3291052340490026</c:v>
                </c:pt>
                <c:pt idx="77">
                  <c:v>6</c:v>
                </c:pt>
                <c:pt idx="78">
                  <c:v>6</c:v>
                </c:pt>
                <c:pt idx="79">
                  <c:v>5.5295123367727275</c:v>
                </c:pt>
                <c:pt idx="80">
                  <c:v>4.9004110045454548</c:v>
                </c:pt>
                <c:pt idx="81">
                  <c:v>4.2377187803181817</c:v>
                </c:pt>
                <c:pt idx="82">
                  <c:v>3.541994554090909</c:v>
                </c:pt>
                <c:pt idx="83">
                  <c:v>2.8430647838636363</c:v>
                </c:pt>
                <c:pt idx="84">
                  <c:v>2.1936654486363634</c:v>
                </c:pt>
                <c:pt idx="85">
                  <c:v>1.5805689309090905</c:v>
                </c:pt>
                <c:pt idx="86">
                  <c:v>1.0165140601818174</c:v>
                </c:pt>
                <c:pt idx="87">
                  <c:v>0.53592009395454454</c:v>
                </c:pt>
                <c:pt idx="88">
                  <c:v>0.21524498772727152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0.11926132341750001</c:v>
                </c:pt>
                <c:pt idx="115">
                  <c:v>0.24151357553400005</c:v>
                </c:pt>
                <c:pt idx="116">
                  <c:v>0.42160593434850002</c:v>
                </c:pt>
                <c:pt idx="117">
                  <c:v>0.59955707077200004</c:v>
                </c:pt>
                <c:pt idx="118">
                  <c:v>0.86644909197000008</c:v>
                </c:pt>
                <c:pt idx="119">
                  <c:v>1.4669655283800003</c:v>
                </c:pt>
                <c:pt idx="120">
                  <c:v>2.3152337072700004</c:v>
                </c:pt>
                <c:pt idx="121">
                  <c:v>3.1632757421100006</c:v>
                </c:pt>
                <c:pt idx="122">
                  <c:v>3.8738126539200008</c:v>
                </c:pt>
                <c:pt idx="123">
                  <c:v>4.5852379122000011</c:v>
                </c:pt>
                <c:pt idx="124">
                  <c:v>5.2598655803100014</c:v>
                </c:pt>
                <c:pt idx="125">
                  <c:v>5.9183876178900015</c:v>
                </c:pt>
                <c:pt idx="126">
                  <c:v>6</c:v>
                </c:pt>
                <c:pt idx="127">
                  <c:v>5.5918675727727276</c:v>
                </c:pt>
                <c:pt idx="128">
                  <c:v>4.9918551865454548</c:v>
                </c:pt>
                <c:pt idx="129">
                  <c:v>4.3665233958181817</c:v>
                </c:pt>
                <c:pt idx="130">
                  <c:v>3.6938508470909088</c:v>
                </c:pt>
                <c:pt idx="131">
                  <c:v>3.0129000413636362</c:v>
                </c:pt>
                <c:pt idx="132">
                  <c:v>2.3161231241363636</c:v>
                </c:pt>
                <c:pt idx="133">
                  <c:v>1.6670793449090906</c:v>
                </c:pt>
                <c:pt idx="134">
                  <c:v>1.0912220086818176</c:v>
                </c:pt>
                <c:pt idx="135">
                  <c:v>0.59461568495454475</c:v>
                </c:pt>
                <c:pt idx="136">
                  <c:v>0.23776854522727175</c:v>
                </c:pt>
                <c:pt idx="137">
                  <c:v>3.7623499998806764E-5</c:v>
                </c:pt>
                <c:pt idx="138">
                  <c:v>3.7623499998806764E-5</c:v>
                </c:pt>
                <c:pt idx="139">
                  <c:v>3.7623499998806764E-5</c:v>
                </c:pt>
                <c:pt idx="140">
                  <c:v>3.7623499998806764E-5</c:v>
                </c:pt>
                <c:pt idx="141">
                  <c:v>3.7623499998806764E-5</c:v>
                </c:pt>
                <c:pt idx="142">
                  <c:v>3.7623499998806764E-5</c:v>
                </c:pt>
                <c:pt idx="143">
                  <c:v>3.7623499998806764E-5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6.312847287779999E-2</c:v>
                </c:pt>
                <c:pt idx="162">
                  <c:v>0.18171390368999998</c:v>
                </c:pt>
                <c:pt idx="163">
                  <c:v>0.31125044918219996</c:v>
                </c:pt>
                <c:pt idx="164">
                  <c:v>0.57421913320199991</c:v>
                </c:pt>
                <c:pt idx="165">
                  <c:v>0.84742320899279988</c:v>
                </c:pt>
                <c:pt idx="166">
                  <c:v>1.3428818790027999</c:v>
                </c:pt>
                <c:pt idx="167">
                  <c:v>1.9073061621027998</c:v>
                </c:pt>
                <c:pt idx="168">
                  <c:v>2.5289470156827996</c:v>
                </c:pt>
                <c:pt idx="169">
                  <c:v>3.1330468526227992</c:v>
                </c:pt>
                <c:pt idx="170">
                  <c:v>3.7413268051727995</c:v>
                </c:pt>
                <c:pt idx="171">
                  <c:v>4.3522532844827992</c:v>
                </c:pt>
                <c:pt idx="172">
                  <c:v>4.9149289880427993</c:v>
                </c:pt>
                <c:pt idx="173">
                  <c:v>5.4904559514227991</c:v>
                </c:pt>
                <c:pt idx="174">
                  <c:v>6</c:v>
                </c:pt>
                <c:pt idx="175">
                  <c:v>5.5485218474545457</c:v>
                </c:pt>
                <c:pt idx="176">
                  <c:v>4.9086510639090912</c:v>
                </c:pt>
                <c:pt idx="177">
                  <c:v>4.2387799153636365</c:v>
                </c:pt>
                <c:pt idx="178">
                  <c:v>3.5331767748181822</c:v>
                </c:pt>
                <c:pt idx="179">
                  <c:v>2.8244239617727276</c:v>
                </c:pt>
                <c:pt idx="180">
                  <c:v>2.1790072892272732</c:v>
                </c:pt>
                <c:pt idx="181">
                  <c:v>1.5725186461818186</c:v>
                </c:pt>
                <c:pt idx="182">
                  <c:v>1.0325257966363641</c:v>
                </c:pt>
                <c:pt idx="183">
                  <c:v>0.56329714659090957</c:v>
                </c:pt>
                <c:pt idx="184">
                  <c:v>0.23384194154545512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0.22610991833325003</c:v>
                </c:pt>
                <c:pt idx="213">
                  <c:v>0.44876911704974998</c:v>
                </c:pt>
                <c:pt idx="214">
                  <c:v>1.0516506722347501</c:v>
                </c:pt>
                <c:pt idx="215">
                  <c:v>1.6647864614797501</c:v>
                </c:pt>
                <c:pt idx="216">
                  <c:v>2.4937872512647501</c:v>
                </c:pt>
                <c:pt idx="217">
                  <c:v>3.3210702427297498</c:v>
                </c:pt>
                <c:pt idx="218">
                  <c:v>4.1344281334597497</c:v>
                </c:pt>
                <c:pt idx="219">
                  <c:v>4.9318841381197496</c:v>
                </c:pt>
                <c:pt idx="220">
                  <c:v>5.6053144868647493</c:v>
                </c:pt>
                <c:pt idx="221">
                  <c:v>6</c:v>
                </c:pt>
                <c:pt idx="222">
                  <c:v>6</c:v>
                </c:pt>
                <c:pt idx="223">
                  <c:v>5.570897518863636</c:v>
                </c:pt>
                <c:pt idx="224">
                  <c:v>4.9393853587272725</c:v>
                </c:pt>
                <c:pt idx="225">
                  <c:v>4.2796971690909089</c:v>
                </c:pt>
                <c:pt idx="226">
                  <c:v>3.5729542779545449</c:v>
                </c:pt>
                <c:pt idx="227">
                  <c:v>2.8611430573181811</c:v>
                </c:pt>
                <c:pt idx="228">
                  <c:v>2.2003885466818174</c:v>
                </c:pt>
                <c:pt idx="229">
                  <c:v>1.5874871500454535</c:v>
                </c:pt>
                <c:pt idx="230">
                  <c:v>1.0469209939090895</c:v>
                </c:pt>
                <c:pt idx="231">
                  <c:v>0.57328459727272563</c:v>
                </c:pt>
                <c:pt idx="232">
                  <c:v>0.24507498013636186</c:v>
                </c:pt>
                <c:pt idx="233">
                  <c:v>1.6542211999998058E-2</c:v>
                </c:pt>
                <c:pt idx="234">
                  <c:v>1.6542211999998058E-2</c:v>
                </c:pt>
                <c:pt idx="235">
                  <c:v>1.6542211999998058E-2</c:v>
                </c:pt>
                <c:pt idx="236">
                  <c:v>1.6542211999998058E-2</c:v>
                </c:pt>
                <c:pt idx="237">
                  <c:v>1.6542211999998058E-2</c:v>
                </c:pt>
                <c:pt idx="238">
                  <c:v>1.6542211999998058E-2</c:v>
                </c:pt>
                <c:pt idx="239">
                  <c:v>1.6542211999998058E-2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0.20867519081499997</c:v>
                </c:pt>
                <c:pt idx="261">
                  <c:v>0.41506391925999997</c:v>
                </c:pt>
                <c:pt idx="262">
                  <c:v>0.96790594821999987</c:v>
                </c:pt>
                <c:pt idx="263">
                  <c:v>1.53084310251</c:v>
                </c:pt>
                <c:pt idx="264">
                  <c:v>2.2382524095300003</c:v>
                </c:pt>
                <c:pt idx="265">
                  <c:v>2.9454794564800002</c:v>
                </c:pt>
                <c:pt idx="266">
                  <c:v>3.6765307264000002</c:v>
                </c:pt>
                <c:pt idx="267">
                  <c:v>4.3923663624499998</c:v>
                </c:pt>
                <c:pt idx="268">
                  <c:v>4.9491832590099998</c:v>
                </c:pt>
                <c:pt idx="269">
                  <c:v>5.4896581152999993</c:v>
                </c:pt>
                <c:pt idx="270">
                  <c:v>6</c:v>
                </c:pt>
                <c:pt idx="271">
                  <c:v>5.4653687013636363</c:v>
                </c:pt>
                <c:pt idx="272">
                  <c:v>4.7890899922272725</c:v>
                </c:pt>
                <c:pt idx="273">
                  <c:v>4.0836556265909092</c:v>
                </c:pt>
                <c:pt idx="274">
                  <c:v>3.3795105924545457</c:v>
                </c:pt>
                <c:pt idx="275">
                  <c:v>2.6655069288181821</c:v>
                </c:pt>
                <c:pt idx="276">
                  <c:v>2.0193547986818183</c:v>
                </c:pt>
                <c:pt idx="277">
                  <c:v>1.4261977140454545</c:v>
                </c:pt>
                <c:pt idx="278">
                  <c:v>0.91481341690909068</c:v>
                </c:pt>
                <c:pt idx="279">
                  <c:v>0.47259818177272672</c:v>
                </c:pt>
                <c:pt idx="280">
                  <c:v>0.18904405763636278</c:v>
                </c:pt>
                <c:pt idx="281">
                  <c:v>2.0648999998984507E-5</c:v>
                </c:pt>
                <c:pt idx="282">
                  <c:v>2.0648999998984507E-5</c:v>
                </c:pt>
                <c:pt idx="283">
                  <c:v>2.0648999998984507E-5</c:v>
                </c:pt>
                <c:pt idx="284">
                  <c:v>2.0648999998984507E-5</c:v>
                </c:pt>
                <c:pt idx="285">
                  <c:v>2.0648999998984507E-5</c:v>
                </c:pt>
                <c:pt idx="286">
                  <c:v>2.0648999998984507E-5</c:v>
                </c:pt>
                <c:pt idx="287">
                  <c:v>2.0648999998984507E-5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0.16161209220809999</c:v>
                </c:pt>
                <c:pt idx="309">
                  <c:v>0.3208108129776</c:v>
                </c:pt>
                <c:pt idx="310">
                  <c:v>0.9345994737576</c:v>
                </c:pt>
                <c:pt idx="311">
                  <c:v>1.5511805839476001</c:v>
                </c:pt>
                <c:pt idx="312">
                  <c:v>2.2434276704826002</c:v>
                </c:pt>
                <c:pt idx="313">
                  <c:v>2.9355000264276003</c:v>
                </c:pt>
                <c:pt idx="314">
                  <c:v>3.6254801257326004</c:v>
                </c:pt>
                <c:pt idx="315">
                  <c:v>4.3141852008126005</c:v>
                </c:pt>
                <c:pt idx="316">
                  <c:v>4.9153613672826006</c:v>
                </c:pt>
                <c:pt idx="317">
                  <c:v>5.4809274370626007</c:v>
                </c:pt>
                <c:pt idx="318">
                  <c:v>6</c:v>
                </c:pt>
                <c:pt idx="319">
                  <c:v>5.5553619721363638</c:v>
                </c:pt>
                <c:pt idx="320">
                  <c:v>4.9226868882727279</c:v>
                </c:pt>
                <c:pt idx="321">
                  <c:v>4.2595591729090918</c:v>
                </c:pt>
                <c:pt idx="322">
                  <c:v>3.5345701320454554</c:v>
                </c:pt>
                <c:pt idx="323">
                  <c:v>2.8059947466818191</c:v>
                </c:pt>
                <c:pt idx="324">
                  <c:v>2.1247640183181828</c:v>
                </c:pt>
                <c:pt idx="325">
                  <c:v>1.4959853414545465</c:v>
                </c:pt>
                <c:pt idx="326">
                  <c:v>0.96835416959091036</c:v>
                </c:pt>
                <c:pt idx="327">
                  <c:v>0.52607427672727414</c:v>
                </c:pt>
                <c:pt idx="328">
                  <c:v>0.20456875386363782</c:v>
                </c:pt>
                <c:pt idx="329">
                  <c:v>1.3675000016810657E-6</c:v>
                </c:pt>
                <c:pt idx="330">
                  <c:v>1.3675000016810657E-6</c:v>
                </c:pt>
                <c:pt idx="331">
                  <c:v>1.3675000016810657E-6</c:v>
                </c:pt>
                <c:pt idx="332">
                  <c:v>1.3675000016810657E-6</c:v>
                </c:pt>
                <c:pt idx="333">
                  <c:v>1.3675000016810657E-6</c:v>
                </c:pt>
                <c:pt idx="334">
                  <c:v>1.3675000016810657E-6</c:v>
                </c:pt>
                <c:pt idx="335">
                  <c:v>1.3675000016810657E-6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4F64-8C9F-CF0422954668}"/>
            </c:ext>
          </c:extLst>
        </c:ser>
        <c:ser>
          <c:idx val="1"/>
          <c:order val="2"/>
          <c:tx>
            <c:strRef>
              <c:f>task1ForecastsPVandDemand_Run1!$F$14</c:f>
              <c:strCache>
                <c:ptCount val="1"/>
                <c:pt idx="0">
                  <c:v>task1ForecsatPVMW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0.103343649</c:v>
                </c:pt>
                <c:pt idx="17">
                  <c:v>0.163783752</c:v>
                </c:pt>
                <c:pt idx="18">
                  <c:v>0.46140379500000001</c:v>
                </c:pt>
                <c:pt idx="19">
                  <c:v>0.47558648100000001</c:v>
                </c:pt>
                <c:pt idx="20">
                  <c:v>1.1436873350000001</c:v>
                </c:pt>
                <c:pt idx="21">
                  <c:v>1.121358117</c:v>
                </c:pt>
                <c:pt idx="22">
                  <c:v>1.6591353790000001</c:v>
                </c:pt>
                <c:pt idx="23">
                  <c:v>1.71134198</c:v>
                </c:pt>
                <c:pt idx="24">
                  <c:v>1.897548059</c:v>
                </c:pt>
                <c:pt idx="25">
                  <c:v>1.849240075</c:v>
                </c:pt>
                <c:pt idx="26">
                  <c:v>2.4521080959999999</c:v>
                </c:pt>
                <c:pt idx="27">
                  <c:v>2.4415507299999999</c:v>
                </c:pt>
                <c:pt idx="28">
                  <c:v>2.1614962809999998</c:v>
                </c:pt>
                <c:pt idx="29">
                  <c:v>2.1525614040000001</c:v>
                </c:pt>
                <c:pt idx="30">
                  <c:v>1.9121986879999999</c:v>
                </c:pt>
                <c:pt idx="31">
                  <c:v>1.920436064</c:v>
                </c:pt>
                <c:pt idx="32">
                  <c:v>1.067793829</c:v>
                </c:pt>
                <c:pt idx="33">
                  <c:v>1.027729866</c:v>
                </c:pt>
                <c:pt idx="34">
                  <c:v>0.23672479900000001</c:v>
                </c:pt>
                <c:pt idx="35">
                  <c:v>0.2299146</c:v>
                </c:pt>
                <c:pt idx="36">
                  <c:v>2.4824503000000001E-2</c:v>
                </c:pt>
                <c:pt idx="37">
                  <c:v>2.4824503000000001E-2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3.5624533999999999E-2</c:v>
                </c:pt>
                <c:pt idx="65">
                  <c:v>7.2265124E-2</c:v>
                </c:pt>
                <c:pt idx="66">
                  <c:v>0.13137236699999999</c:v>
                </c:pt>
                <c:pt idx="67">
                  <c:v>0.154943531</c:v>
                </c:pt>
                <c:pt idx="68">
                  <c:v>0.56443963100000005</c:v>
                </c:pt>
                <c:pt idx="69">
                  <c:v>0.59958713100000005</c:v>
                </c:pt>
                <c:pt idx="70">
                  <c:v>1.0100123839999999</c:v>
                </c:pt>
                <c:pt idx="71">
                  <c:v>1.060890122</c:v>
                </c:pt>
                <c:pt idx="72">
                  <c:v>1.6075584709999999</c:v>
                </c:pt>
                <c:pt idx="73">
                  <c:v>1.5771387189999999</c:v>
                </c:pt>
                <c:pt idx="74">
                  <c:v>1.585119932</c:v>
                </c:pt>
                <c:pt idx="75">
                  <c:v>1.5391532210000001</c:v>
                </c:pt>
                <c:pt idx="76">
                  <c:v>1.5097548510000001</c:v>
                </c:pt>
                <c:pt idx="77">
                  <c:v>1.505344596</c:v>
                </c:pt>
                <c:pt idx="78">
                  <c:v>1.0567170779999999</c:v>
                </c:pt>
                <c:pt idx="79">
                  <c:v>0.94569694999999998</c:v>
                </c:pt>
                <c:pt idx="80">
                  <c:v>0.50550150699999996</c:v>
                </c:pt>
                <c:pt idx="81">
                  <c:v>0.47895335300000003</c:v>
                </c:pt>
                <c:pt idx="82">
                  <c:v>0.193131155</c:v>
                </c:pt>
                <c:pt idx="83">
                  <c:v>0.131061978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0.103859074</c:v>
                </c:pt>
                <c:pt idx="113">
                  <c:v>0.17041874600000001</c:v>
                </c:pt>
                <c:pt idx="114">
                  <c:v>0.80310655500000006</c:v>
                </c:pt>
                <c:pt idx="115">
                  <c:v>0.823247489</c:v>
                </c:pt>
                <c:pt idx="116">
                  <c:v>1.212743157</c:v>
                </c:pt>
                <c:pt idx="117">
                  <c:v>1.198324151</c:v>
                </c:pt>
                <c:pt idx="118">
                  <c:v>1.7972526680000001</c:v>
                </c:pt>
                <c:pt idx="119">
                  <c:v>1.819746777</c:v>
                </c:pt>
                <c:pt idx="120">
                  <c:v>2.5705096329999999</c:v>
                </c:pt>
                <c:pt idx="121">
                  <c:v>2.569824348</c:v>
                </c:pt>
                <c:pt idx="122">
                  <c:v>2.153142157</c:v>
                </c:pt>
                <c:pt idx="123">
                  <c:v>2.1558341159999999</c:v>
                </c:pt>
                <c:pt idx="124">
                  <c:v>2.0443262670000002</c:v>
                </c:pt>
                <c:pt idx="125">
                  <c:v>1.995521326</c:v>
                </c:pt>
                <c:pt idx="126">
                  <c:v>1.8215791180000001</c:v>
                </c:pt>
                <c:pt idx="127">
                  <c:v>1.8239364499999999</c:v>
                </c:pt>
                <c:pt idx="128">
                  <c:v>1.051418765</c:v>
                </c:pt>
                <c:pt idx="129">
                  <c:v>1.002727409</c:v>
                </c:pt>
                <c:pt idx="130">
                  <c:v>0.43981283700000001</c:v>
                </c:pt>
                <c:pt idx="131">
                  <c:v>0.45103009900000002</c:v>
                </c:pt>
                <c:pt idx="132">
                  <c:v>1.9422866E-2</c:v>
                </c:pt>
                <c:pt idx="133">
                  <c:v>1.9422866E-2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0.14780476400000001</c:v>
                </c:pt>
                <c:pt idx="161">
                  <c:v>0.203508939</c:v>
                </c:pt>
                <c:pt idx="162">
                  <c:v>0.38228701100000001</c:v>
                </c:pt>
                <c:pt idx="163">
                  <c:v>0.41759041099999999</c:v>
                </c:pt>
                <c:pt idx="164">
                  <c:v>0.84773914900000003</c:v>
                </c:pt>
                <c:pt idx="165">
                  <c:v>0.88073525399999997</c:v>
                </c:pt>
                <c:pt idx="166">
                  <c:v>1.054167383</c:v>
                </c:pt>
                <c:pt idx="167">
                  <c:v>1.2009027299999999</c:v>
                </c:pt>
                <c:pt idx="168">
                  <c:v>1.3226401139999999</c:v>
                </c:pt>
                <c:pt idx="169">
                  <c:v>1.2853188019999999</c:v>
                </c:pt>
                <c:pt idx="170">
                  <c:v>1.2942126650000001</c:v>
                </c:pt>
                <c:pt idx="171">
                  <c:v>1.299843573</c:v>
                </c:pt>
                <c:pt idx="172">
                  <c:v>1.1971823479999999</c:v>
                </c:pt>
                <c:pt idx="173">
                  <c:v>1.2245254539999999</c:v>
                </c:pt>
                <c:pt idx="174">
                  <c:v>1.11769279</c:v>
                </c:pt>
                <c:pt idx="175">
                  <c:v>1.1169834199999999</c:v>
                </c:pt>
                <c:pt idx="176">
                  <c:v>0.57321659199999997</c:v>
                </c:pt>
                <c:pt idx="177">
                  <c:v>0.54291262399999995</c:v>
                </c:pt>
                <c:pt idx="178">
                  <c:v>0.17556780299999999</c:v>
                </c:pt>
                <c:pt idx="179">
                  <c:v>0.16749842200000001</c:v>
                </c:pt>
                <c:pt idx="180">
                  <c:v>5.4921459999999998E-3</c:v>
                </c:pt>
                <c:pt idx="181">
                  <c:v>5.4921459999999998E-3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6.3559141E-2</c:v>
                </c:pt>
                <c:pt idx="209">
                  <c:v>0.122814652</c:v>
                </c:pt>
                <c:pt idx="210">
                  <c:v>0.54775119299999997</c:v>
                </c:pt>
                <c:pt idx="211">
                  <c:v>0.59458732700000005</c:v>
                </c:pt>
                <c:pt idx="212">
                  <c:v>1.595131699</c:v>
                </c:pt>
                <c:pt idx="213">
                  <c:v>1.5707879979999999</c:v>
                </c:pt>
                <c:pt idx="214">
                  <c:v>1.913909699</c:v>
                </c:pt>
                <c:pt idx="215">
                  <c:v>1.9464628230000001</c:v>
                </c:pt>
                <c:pt idx="216">
                  <c:v>2.6317485390000002</c:v>
                </c:pt>
                <c:pt idx="217">
                  <c:v>2.626295211</c:v>
                </c:pt>
                <c:pt idx="218">
                  <c:v>2.5820885420000002</c:v>
                </c:pt>
                <c:pt idx="219">
                  <c:v>2.5316063639999999</c:v>
                </c:pt>
                <c:pt idx="220">
                  <c:v>2.137874123</c:v>
                </c:pt>
                <c:pt idx="221">
                  <c:v>2.083827071</c:v>
                </c:pt>
                <c:pt idx="222">
                  <c:v>1.603745591</c:v>
                </c:pt>
                <c:pt idx="223">
                  <c:v>1.606344182</c:v>
                </c:pt>
                <c:pt idx="224">
                  <c:v>0.81100288700000001</c:v>
                </c:pt>
                <c:pt idx="225">
                  <c:v>0.76611674799999996</c:v>
                </c:pt>
                <c:pt idx="226">
                  <c:v>0.46698283000000002</c:v>
                </c:pt>
                <c:pt idx="227">
                  <c:v>0.45530111200000001</c:v>
                </c:pt>
                <c:pt idx="228">
                  <c:v>1.4478615E-2</c:v>
                </c:pt>
                <c:pt idx="229">
                  <c:v>1.4478615E-2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0.108953538</c:v>
                </c:pt>
                <c:pt idx="257">
                  <c:v>0.17231962000000001</c:v>
                </c:pt>
                <c:pt idx="258">
                  <c:v>0.71786492000000002</c:v>
                </c:pt>
                <c:pt idx="259">
                  <c:v>0.726706831</c:v>
                </c:pt>
                <c:pt idx="260">
                  <c:v>1.439139247</c:v>
                </c:pt>
                <c:pt idx="261">
                  <c:v>1.4233705409999999</c:v>
                </c:pt>
                <c:pt idx="262">
                  <c:v>1.9063518239999999</c:v>
                </c:pt>
                <c:pt idx="263">
                  <c:v>1.941162601</c:v>
                </c:pt>
                <c:pt idx="264">
                  <c:v>2.4393424380000002</c:v>
                </c:pt>
                <c:pt idx="265">
                  <c:v>2.4387139549999999</c:v>
                </c:pt>
                <c:pt idx="266">
                  <c:v>2.520866448</c:v>
                </c:pt>
                <c:pt idx="267">
                  <c:v>2.468398745</c:v>
                </c:pt>
                <c:pt idx="268">
                  <c:v>1.9200582639999999</c:v>
                </c:pt>
                <c:pt idx="269">
                  <c:v>1.863706401</c:v>
                </c:pt>
                <c:pt idx="270">
                  <c:v>1.771685102</c:v>
                </c:pt>
                <c:pt idx="271">
                  <c:v>1.7152201170000001</c:v>
                </c:pt>
                <c:pt idx="272">
                  <c:v>0.86790779600000001</c:v>
                </c:pt>
                <c:pt idx="273">
                  <c:v>0.77452803400000003</c:v>
                </c:pt>
                <c:pt idx="274">
                  <c:v>0.18867585100000001</c:v>
                </c:pt>
                <c:pt idx="275">
                  <c:v>0.18285051099999999</c:v>
                </c:pt>
                <c:pt idx="276">
                  <c:v>4.4680070000000004E-3</c:v>
                </c:pt>
                <c:pt idx="277">
                  <c:v>4.4680070000000004E-3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7.2690334999999995E-2</c:v>
                </c:pt>
                <c:pt idx="305">
                  <c:v>0.13604332</c:v>
                </c:pt>
                <c:pt idx="306">
                  <c:v>0.90280613099999996</c:v>
                </c:pt>
                <c:pt idx="307">
                  <c:v>0.97374731599999997</c:v>
                </c:pt>
                <c:pt idx="308">
                  <c:v>1.6678234489999999</c:v>
                </c:pt>
                <c:pt idx="309">
                  <c:v>1.642917655</c:v>
                </c:pt>
                <c:pt idx="310">
                  <c:v>2.4070143559999999</c:v>
                </c:pt>
                <c:pt idx="311">
                  <c:v>2.417965138</c:v>
                </c:pt>
                <c:pt idx="312">
                  <c:v>2.7146944569999998</c:v>
                </c:pt>
                <c:pt idx="313">
                  <c:v>2.7140092390000001</c:v>
                </c:pt>
                <c:pt idx="314">
                  <c:v>2.7058043110000001</c:v>
                </c:pt>
                <c:pt idx="315">
                  <c:v>2.7008042159999999</c:v>
                </c:pt>
                <c:pt idx="316">
                  <c:v>2.3575535940000001</c:v>
                </c:pt>
                <c:pt idx="317">
                  <c:v>2.2179061560000002</c:v>
                </c:pt>
                <c:pt idx="318">
                  <c:v>2.0969403130000002</c:v>
                </c:pt>
                <c:pt idx="319">
                  <c:v>2.014948629</c:v>
                </c:pt>
                <c:pt idx="320">
                  <c:v>1.2264109830000001</c:v>
                </c:pt>
                <c:pt idx="321">
                  <c:v>1.181519904</c:v>
                </c:pt>
                <c:pt idx="322">
                  <c:v>0.30513082200000002</c:v>
                </c:pt>
                <c:pt idx="323">
                  <c:v>0.28410366399999998</c:v>
                </c:pt>
                <c:pt idx="324">
                  <c:v>5.37653E-3</c:v>
                </c:pt>
                <c:pt idx="325">
                  <c:v>5.37653E-3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4"/>
          <c:order val="4"/>
          <c:tx>
            <c:strRef>
              <c:f>task1ForecastsPVandDemand_Run1!$G$14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task1ForecastsPVandDemand_Run1!$G$15:$G$350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0.28306261541250005</c:v>
                </c:pt>
                <c:pt idx="21">
                  <c:v>0.27753613395750004</c:v>
                </c:pt>
                <c:pt idx="22">
                  <c:v>0.41063600630250002</c:v>
                </c:pt>
                <c:pt idx="23">
                  <c:v>1.283506485</c:v>
                </c:pt>
                <c:pt idx="24">
                  <c:v>1.42316104425</c:v>
                </c:pt>
                <c:pt idx="25">
                  <c:v>1.38693005625</c:v>
                </c:pt>
                <c:pt idx="26">
                  <c:v>1.8390810719999999</c:v>
                </c:pt>
                <c:pt idx="27">
                  <c:v>1.8311630475</c:v>
                </c:pt>
                <c:pt idx="28">
                  <c:v>1.6211222107499998</c:v>
                </c:pt>
                <c:pt idx="29">
                  <c:v>1.6144210530000001</c:v>
                </c:pt>
                <c:pt idx="30">
                  <c:v>2.9380275577498338E-2</c:v>
                </c:pt>
                <c:pt idx="31">
                  <c:v>-0.80320335554545386</c:v>
                </c:pt>
                <c:pt idx="32">
                  <c:v>-1.1901422005454538</c:v>
                </c:pt>
                <c:pt idx="33">
                  <c:v>-1.2389697655454541</c:v>
                </c:pt>
                <c:pt idx="34">
                  <c:v>-1.3724549035454539</c:v>
                </c:pt>
                <c:pt idx="35">
                  <c:v>-1.3821649905454541</c:v>
                </c:pt>
                <c:pt idx="36">
                  <c:v>-1.356603310545454</c:v>
                </c:pt>
                <c:pt idx="37">
                  <c:v>-1.2831578885454542</c:v>
                </c:pt>
                <c:pt idx="38">
                  <c:v>-1.2116325715454539</c:v>
                </c:pt>
                <c:pt idx="39">
                  <c:v>-1.043046448545454</c:v>
                </c:pt>
                <c:pt idx="40">
                  <c:v>-0.66516229454545384</c:v>
                </c:pt>
                <c:pt idx="41">
                  <c:v>-0.45346227054545407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0.114688076391</c:v>
                </c:pt>
                <c:pt idx="67">
                  <c:v>0.135265702563</c:v>
                </c:pt>
                <c:pt idx="68">
                  <c:v>0.492755797863</c:v>
                </c:pt>
                <c:pt idx="69">
                  <c:v>0.52343956536300007</c:v>
                </c:pt>
                <c:pt idx="70">
                  <c:v>0.88174081123199999</c:v>
                </c:pt>
                <c:pt idx="71">
                  <c:v>0.9261570765060001</c:v>
                </c:pt>
                <c:pt idx="72">
                  <c:v>1.5593317168699998</c:v>
                </c:pt>
                <c:pt idx="73">
                  <c:v>1.5298245574299998</c:v>
                </c:pt>
                <c:pt idx="74">
                  <c:v>1.5375663340399999</c:v>
                </c:pt>
                <c:pt idx="75">
                  <c:v>1.4929786243700001</c:v>
                </c:pt>
                <c:pt idx="76">
                  <c:v>1.4644622054700001</c:v>
                </c:pt>
                <c:pt idx="77">
                  <c:v>1.3417895319019948</c:v>
                </c:pt>
                <c:pt idx="78">
                  <c:v>0</c:v>
                </c:pt>
                <c:pt idx="79">
                  <c:v>-0.94097532645454596</c:v>
                </c:pt>
                <c:pt idx="80">
                  <c:v>-1.2582026644545459</c:v>
                </c:pt>
                <c:pt idx="81">
                  <c:v>-1.3253844484545461</c:v>
                </c:pt>
                <c:pt idx="82">
                  <c:v>-1.3914484524545458</c:v>
                </c:pt>
                <c:pt idx="83">
                  <c:v>-1.397859540454546</c:v>
                </c:pt>
                <c:pt idx="84">
                  <c:v>-1.2987986704545458</c:v>
                </c:pt>
                <c:pt idx="85">
                  <c:v>-1.2261930354545458</c:v>
                </c:pt>
                <c:pt idx="86">
                  <c:v>-1.128109741454546</c:v>
                </c:pt>
                <c:pt idx="87">
                  <c:v>-0.96118793245454581</c:v>
                </c:pt>
                <c:pt idx="88">
                  <c:v>-0.64135021245454604</c:v>
                </c:pt>
                <c:pt idx="89">
                  <c:v>-0.43048997545454304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0.23852264683500002</c:v>
                </c:pt>
                <c:pt idx="115">
                  <c:v>0.24450450423300005</c:v>
                </c:pt>
                <c:pt idx="116">
                  <c:v>0.36018471762900001</c:v>
                </c:pt>
                <c:pt idx="117">
                  <c:v>0.35590227284699999</c:v>
                </c:pt>
                <c:pt idx="118">
                  <c:v>0.53378404239600008</c:v>
                </c:pt>
                <c:pt idx="119">
                  <c:v>1.2010328728200002</c:v>
                </c:pt>
                <c:pt idx="120">
                  <c:v>1.6965363577800001</c:v>
                </c:pt>
                <c:pt idx="121">
                  <c:v>1.6960840696800001</c:v>
                </c:pt>
                <c:pt idx="122">
                  <c:v>1.42107382362</c:v>
                </c:pt>
                <c:pt idx="123">
                  <c:v>1.4228505165600001</c:v>
                </c:pt>
                <c:pt idx="124">
                  <c:v>1.3492553362200002</c:v>
                </c:pt>
                <c:pt idx="125">
                  <c:v>1.3170440751600001</c:v>
                </c:pt>
                <c:pt idx="126">
                  <c:v>0.1632247642199971</c:v>
                </c:pt>
                <c:pt idx="127">
                  <c:v>-0.81626485445454566</c:v>
                </c:pt>
                <c:pt idx="128">
                  <c:v>-1.2000247724545456</c:v>
                </c:pt>
                <c:pt idx="129">
                  <c:v>-1.2506635814545457</c:v>
                </c:pt>
                <c:pt idx="130">
                  <c:v>-1.3453450974545458</c:v>
                </c:pt>
                <c:pt idx="131">
                  <c:v>-1.3619016114545457</c:v>
                </c:pt>
                <c:pt idx="132">
                  <c:v>-1.3935538344545457</c:v>
                </c:pt>
                <c:pt idx="133">
                  <c:v>-1.2980875584545459</c:v>
                </c:pt>
                <c:pt idx="134">
                  <c:v>-1.151714672454546</c:v>
                </c:pt>
                <c:pt idx="135">
                  <c:v>-0.99321264745454574</c:v>
                </c:pt>
                <c:pt idx="136">
                  <c:v>-0.713694279454546</c:v>
                </c:pt>
                <c:pt idx="137">
                  <c:v>-0.4754618434545459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0.12625694575559998</c:v>
                </c:pt>
                <c:pt idx="162">
                  <c:v>0.23717086162439999</c:v>
                </c:pt>
                <c:pt idx="163">
                  <c:v>0.25907309098439996</c:v>
                </c:pt>
                <c:pt idx="164">
                  <c:v>0.52593736803960001</c:v>
                </c:pt>
                <c:pt idx="165">
                  <c:v>0.54640815158159994</c:v>
                </c:pt>
                <c:pt idx="166">
                  <c:v>0.99091734001999998</c:v>
                </c:pt>
                <c:pt idx="167">
                  <c:v>1.1288485661999998</c:v>
                </c:pt>
                <c:pt idx="168">
                  <c:v>1.2432817071599997</c:v>
                </c:pt>
                <c:pt idx="169">
                  <c:v>1.2081996738799998</c:v>
                </c:pt>
                <c:pt idx="170">
                  <c:v>1.2165599051</c:v>
                </c:pt>
                <c:pt idx="171">
                  <c:v>1.22185295862</c:v>
                </c:pt>
                <c:pt idx="172">
                  <c:v>1.1253514071199999</c:v>
                </c:pt>
                <c:pt idx="173">
                  <c:v>1.1510539267599997</c:v>
                </c:pt>
                <c:pt idx="174">
                  <c:v>1.0190880971544019</c:v>
                </c:pt>
                <c:pt idx="175">
                  <c:v>-0.90295630509090907</c:v>
                </c:pt>
                <c:pt idx="176">
                  <c:v>-1.2797415670909089</c:v>
                </c:pt>
                <c:pt idx="177">
                  <c:v>-1.339742297090909</c:v>
                </c:pt>
                <c:pt idx="178">
                  <c:v>-1.4112062810909092</c:v>
                </c:pt>
                <c:pt idx="179">
                  <c:v>-1.4175056260909091</c:v>
                </c:pt>
                <c:pt idx="180">
                  <c:v>-1.2908333450909089</c:v>
                </c:pt>
                <c:pt idx="181">
                  <c:v>-1.2129772860909092</c:v>
                </c:pt>
                <c:pt idx="182">
                  <c:v>-1.0799856990909089</c:v>
                </c:pt>
                <c:pt idx="183">
                  <c:v>-0.93845730009090911</c:v>
                </c:pt>
                <c:pt idx="184">
                  <c:v>-0.65891041009090889</c:v>
                </c:pt>
                <c:pt idx="185">
                  <c:v>-0.46768388309091025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0.45221983666650006</c:v>
                </c:pt>
                <c:pt idx="213">
                  <c:v>0.44531839743299995</c:v>
                </c:pt>
                <c:pt idx="214">
                  <c:v>1.2057631103699999</c:v>
                </c:pt>
                <c:pt idx="215">
                  <c:v>1.22627157849</c:v>
                </c:pt>
                <c:pt idx="216">
                  <c:v>1.6580015795700001</c:v>
                </c:pt>
                <c:pt idx="217">
                  <c:v>1.6545659829299999</c:v>
                </c:pt>
                <c:pt idx="218">
                  <c:v>1.6267157814600002</c:v>
                </c:pt>
                <c:pt idx="219">
                  <c:v>1.59491200932</c:v>
                </c:pt>
                <c:pt idx="220">
                  <c:v>1.3468606974899999</c:v>
                </c:pt>
                <c:pt idx="221">
                  <c:v>0.78937102627050137</c:v>
                </c:pt>
                <c:pt idx="222">
                  <c:v>0</c:v>
                </c:pt>
                <c:pt idx="223">
                  <c:v>-0.85820496227272791</c:v>
                </c:pt>
                <c:pt idx="224">
                  <c:v>-1.2630243202727276</c:v>
                </c:pt>
                <c:pt idx="225">
                  <c:v>-1.3193763792727276</c:v>
                </c:pt>
                <c:pt idx="226">
                  <c:v>-1.4134857822727276</c:v>
                </c:pt>
                <c:pt idx="227">
                  <c:v>-1.4236224412727276</c:v>
                </c:pt>
                <c:pt idx="228">
                  <c:v>-1.3215090212727278</c:v>
                </c:pt>
                <c:pt idx="229">
                  <c:v>-1.2258027932727278</c:v>
                </c:pt>
                <c:pt idx="230">
                  <c:v>-1.0811323122727279</c:v>
                </c:pt>
                <c:pt idx="231">
                  <c:v>-0.94727279327272784</c:v>
                </c:pt>
                <c:pt idx="232">
                  <c:v>-0.65641923427272753</c:v>
                </c:pt>
                <c:pt idx="233">
                  <c:v>-0.45706553627272761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0.41735038162999993</c:v>
                </c:pt>
                <c:pt idx="261">
                  <c:v>0.41277745688999995</c:v>
                </c:pt>
                <c:pt idx="262">
                  <c:v>1.1056840579199998</c:v>
                </c:pt>
                <c:pt idx="263">
                  <c:v>1.12587430858</c:v>
                </c:pt>
                <c:pt idx="264">
                  <c:v>1.4148186140400001</c:v>
                </c:pt>
                <c:pt idx="265">
                  <c:v>1.4144540938999999</c:v>
                </c:pt>
                <c:pt idx="266">
                  <c:v>1.4621025398399998</c:v>
                </c:pt>
                <c:pt idx="267">
                  <c:v>1.4316712721</c:v>
                </c:pt>
                <c:pt idx="268">
                  <c:v>1.1136337931199998</c:v>
                </c:pt>
                <c:pt idx="269">
                  <c:v>1.0809497125799998</c:v>
                </c:pt>
                <c:pt idx="270">
                  <c:v>1.0206837694000015</c:v>
                </c:pt>
                <c:pt idx="271">
                  <c:v>-1.0692625972727279</c:v>
                </c:pt>
                <c:pt idx="272">
                  <c:v>-1.3525574182727276</c:v>
                </c:pt>
                <c:pt idx="273">
                  <c:v>-1.4108687312727275</c:v>
                </c:pt>
                <c:pt idx="274">
                  <c:v>-1.4082900682727275</c:v>
                </c:pt>
                <c:pt idx="275">
                  <c:v>-1.4280073272727276</c:v>
                </c:pt>
                <c:pt idx="276">
                  <c:v>-1.2923042602727279</c:v>
                </c:pt>
                <c:pt idx="277">
                  <c:v>-1.1863141692727277</c:v>
                </c:pt>
                <c:pt idx="278">
                  <c:v>-1.0227685942727276</c:v>
                </c:pt>
                <c:pt idx="279">
                  <c:v>-0.88443047027272792</c:v>
                </c:pt>
                <c:pt idx="280">
                  <c:v>-0.56710824827272788</c:v>
                </c:pt>
                <c:pt idx="281">
                  <c:v>-0.3780468172727276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0.32322418441619999</c:v>
                </c:pt>
                <c:pt idx="309">
                  <c:v>0.31839744153900001</c:v>
                </c:pt>
                <c:pt idx="310">
                  <c:v>1.2275773215599999</c:v>
                </c:pt>
                <c:pt idx="311">
                  <c:v>1.2331622203800001</c:v>
                </c:pt>
                <c:pt idx="312">
                  <c:v>1.38449417307</c:v>
                </c:pt>
                <c:pt idx="313">
                  <c:v>1.3841447118900001</c:v>
                </c:pt>
                <c:pt idx="314">
                  <c:v>1.3799601986100001</c:v>
                </c:pt>
                <c:pt idx="315">
                  <c:v>1.37741015016</c:v>
                </c:pt>
                <c:pt idx="316">
                  <c:v>1.2023523329400001</c:v>
                </c:pt>
                <c:pt idx="317">
                  <c:v>1.13113213956</c:v>
                </c:pt>
                <c:pt idx="318">
                  <c:v>1.0381451258747987</c:v>
                </c:pt>
                <c:pt idx="319">
                  <c:v>-0.88927605572727231</c:v>
                </c:pt>
                <c:pt idx="320">
                  <c:v>-1.2653501677272723</c:v>
                </c:pt>
                <c:pt idx="321">
                  <c:v>-1.3262554307272723</c:v>
                </c:pt>
                <c:pt idx="322">
                  <c:v>-1.4499780817272727</c:v>
                </c:pt>
                <c:pt idx="323">
                  <c:v>-1.4571507707272726</c:v>
                </c:pt>
                <c:pt idx="324">
                  <c:v>-1.3624614567272726</c:v>
                </c:pt>
                <c:pt idx="325">
                  <c:v>-1.2575573537272726</c:v>
                </c:pt>
                <c:pt idx="326">
                  <c:v>-1.0552623437272723</c:v>
                </c:pt>
                <c:pt idx="327">
                  <c:v>-0.88455978572727245</c:v>
                </c:pt>
                <c:pt idx="328">
                  <c:v>-0.64301104572727263</c:v>
                </c:pt>
                <c:pt idx="329">
                  <c:v>-0.40913477272727228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ser>
          <c:idx val="5"/>
          <c:order val="5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task1ForecastsPVandDemand_Run1!$K$15:$K$350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1"/>
          <c:tx>
            <c:strRef>
              <c:f>task1ForecastsPVandDemand_Run1!$D$14</c:f>
              <c:strCache>
                <c:ptCount val="1"/>
                <c:pt idx="0">
                  <c:v>task1ForecastDemandMW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task1ForecastsPVandDemand_Run1!$D$15:$D$350</c:f>
              <c:numCache>
                <c:formatCode>General</c:formatCode>
                <c:ptCount val="336"/>
                <c:pt idx="0">
                  <c:v>1.7953165470000001</c:v>
                </c:pt>
                <c:pt idx="1">
                  <c:v>1.727146173</c:v>
                </c:pt>
                <c:pt idx="2">
                  <c:v>1.6426247009999999</c:v>
                </c:pt>
                <c:pt idx="3">
                  <c:v>1.597198594</c:v>
                </c:pt>
                <c:pt idx="4">
                  <c:v>1.586730771</c:v>
                </c:pt>
                <c:pt idx="5">
                  <c:v>1.5549006830000001</c:v>
                </c:pt>
                <c:pt idx="6">
                  <c:v>1.540029154</c:v>
                </c:pt>
                <c:pt idx="7">
                  <c:v>1.5192101659999999</c:v>
                </c:pt>
                <c:pt idx="8">
                  <c:v>1.6271447910000001</c:v>
                </c:pt>
                <c:pt idx="9">
                  <c:v>1.753069521</c:v>
                </c:pt>
                <c:pt idx="10">
                  <c:v>2.2036632460000001</c:v>
                </c:pt>
                <c:pt idx="11">
                  <c:v>2.5238665849999999</c:v>
                </c:pt>
                <c:pt idx="12">
                  <c:v>2.9802094139999999</c:v>
                </c:pt>
                <c:pt idx="13">
                  <c:v>3.2160928389999999</c:v>
                </c:pt>
                <c:pt idx="14">
                  <c:v>3.302639063</c:v>
                </c:pt>
                <c:pt idx="15">
                  <c:v>3.3171611169999999</c:v>
                </c:pt>
                <c:pt idx="16">
                  <c:v>3.2778599239999999</c:v>
                </c:pt>
                <c:pt idx="17">
                  <c:v>3.2597347459999999</c:v>
                </c:pt>
                <c:pt idx="18">
                  <c:v>3.1448071639999999</c:v>
                </c:pt>
                <c:pt idx="19">
                  <c:v>3.101377104</c:v>
                </c:pt>
                <c:pt idx="20">
                  <c:v>3.0196239409999999</c:v>
                </c:pt>
                <c:pt idx="21">
                  <c:v>2.9987669330000002</c:v>
                </c:pt>
                <c:pt idx="22">
                  <c:v>2.8522926499999999</c:v>
                </c:pt>
                <c:pt idx="23">
                  <c:v>2.8312737879999998</c:v>
                </c:pt>
                <c:pt idx="24">
                  <c:v>2.6535743119999999</c:v>
                </c:pt>
                <c:pt idx="25">
                  <c:v>2.6125043670000001</c:v>
                </c:pt>
                <c:pt idx="26">
                  <c:v>2.6087271049999998</c:v>
                </c:pt>
                <c:pt idx="27">
                  <c:v>2.5994383249999999</c:v>
                </c:pt>
                <c:pt idx="28">
                  <c:v>2.7060768140000002</c:v>
                </c:pt>
                <c:pt idx="29">
                  <c:v>2.8362110139999999</c:v>
                </c:pt>
                <c:pt idx="30">
                  <c:v>3.1516391819999998</c:v>
                </c:pt>
                <c:pt idx="31">
                  <c:v>3.3967073239999999</c:v>
                </c:pt>
                <c:pt idx="32">
                  <c:v>3.7836461689999998</c:v>
                </c:pt>
                <c:pt idx="33">
                  <c:v>3.8324737340000001</c:v>
                </c:pt>
                <c:pt idx="34">
                  <c:v>3.9659588719999999</c:v>
                </c:pt>
                <c:pt idx="35">
                  <c:v>3.9756689590000001</c:v>
                </c:pt>
                <c:pt idx="36">
                  <c:v>3.950107279</c:v>
                </c:pt>
                <c:pt idx="37">
                  <c:v>3.8766618570000002</c:v>
                </c:pt>
                <c:pt idx="38">
                  <c:v>3.8051365399999999</c:v>
                </c:pt>
                <c:pt idx="39">
                  <c:v>3.636550417</c:v>
                </c:pt>
                <c:pt idx="40">
                  <c:v>3.2586662629999998</c:v>
                </c:pt>
                <c:pt idx="41">
                  <c:v>3.0469662390000001</c:v>
                </c:pt>
                <c:pt idx="42">
                  <c:v>2.717141072</c:v>
                </c:pt>
                <c:pt idx="43">
                  <c:v>2.4538203950000002</c:v>
                </c:pt>
                <c:pt idx="44">
                  <c:v>2.1405363820000001</c:v>
                </c:pt>
                <c:pt idx="45">
                  <c:v>1.876891847</c:v>
                </c:pt>
                <c:pt idx="46">
                  <c:v>1.8376271340000001</c:v>
                </c:pt>
                <c:pt idx="47">
                  <c:v>1.74862399</c:v>
                </c:pt>
                <c:pt idx="48">
                  <c:v>1.7938530399999999</c:v>
                </c:pt>
                <c:pt idx="49">
                  <c:v>1.726001133</c:v>
                </c:pt>
                <c:pt idx="50">
                  <c:v>1.6409926930000001</c:v>
                </c:pt>
                <c:pt idx="51">
                  <c:v>1.595885054</c:v>
                </c:pt>
                <c:pt idx="52">
                  <c:v>1.586563017</c:v>
                </c:pt>
                <c:pt idx="53">
                  <c:v>1.5552979950000001</c:v>
                </c:pt>
                <c:pt idx="54">
                  <c:v>1.541700173</c:v>
                </c:pt>
                <c:pt idx="55">
                  <c:v>1.521199653</c:v>
                </c:pt>
                <c:pt idx="56">
                  <c:v>1.6234052510000001</c:v>
                </c:pt>
                <c:pt idx="57">
                  <c:v>1.747419641</c:v>
                </c:pt>
                <c:pt idx="58">
                  <c:v>2.193035219</c:v>
                </c:pt>
                <c:pt idx="59">
                  <c:v>2.5147935459999999</c:v>
                </c:pt>
                <c:pt idx="60">
                  <c:v>3.0121692809999998</c:v>
                </c:pt>
                <c:pt idx="61">
                  <c:v>3.2053898369999998</c:v>
                </c:pt>
                <c:pt idx="62">
                  <c:v>3.299573987</c:v>
                </c:pt>
                <c:pt idx="63">
                  <c:v>3.3188354169999998</c:v>
                </c:pt>
                <c:pt idx="64">
                  <c:v>3.3277054270000002</c:v>
                </c:pt>
                <c:pt idx="65">
                  <c:v>3.3232189980000002</c:v>
                </c:pt>
                <c:pt idx="66">
                  <c:v>3.2168387200000002</c:v>
                </c:pt>
                <c:pt idx="67">
                  <c:v>3.190754654</c:v>
                </c:pt>
                <c:pt idx="68">
                  <c:v>3.083152713</c:v>
                </c:pt>
                <c:pt idx="69">
                  <c:v>3.0788964700000001</c:v>
                </c:pt>
                <c:pt idx="70">
                  <c:v>3.0086330499999998</c:v>
                </c:pt>
                <c:pt idx="71">
                  <c:v>2.9863363289999998</c:v>
                </c:pt>
                <c:pt idx="72">
                  <c:v>2.866145328</c:v>
                </c:pt>
                <c:pt idx="73">
                  <c:v>2.826292048</c:v>
                </c:pt>
                <c:pt idx="74">
                  <c:v>2.7514629140000002</c:v>
                </c:pt>
                <c:pt idx="75">
                  <c:v>2.7449739119999998</c:v>
                </c:pt>
                <c:pt idx="76">
                  <c:v>2.8969370109999999</c:v>
                </c:pt>
                <c:pt idx="77">
                  <c:v>3.0670405110000001</c:v>
                </c:pt>
                <c:pt idx="78">
                  <c:v>3.25473211</c:v>
                </c:pt>
                <c:pt idx="79">
                  <c:v>3.520652127</c:v>
                </c:pt>
                <c:pt idx="80">
                  <c:v>3.8378794649999999</c:v>
                </c:pt>
                <c:pt idx="81">
                  <c:v>3.9050612490000001</c:v>
                </c:pt>
                <c:pt idx="82">
                  <c:v>3.9711252529999999</c:v>
                </c:pt>
                <c:pt idx="83">
                  <c:v>3.977536341</c:v>
                </c:pt>
                <c:pt idx="84">
                  <c:v>3.8784754709999998</c:v>
                </c:pt>
                <c:pt idx="85">
                  <c:v>3.8058698359999998</c:v>
                </c:pt>
                <c:pt idx="86">
                  <c:v>3.707786542</c:v>
                </c:pt>
                <c:pt idx="87">
                  <c:v>3.5408647329999998</c:v>
                </c:pt>
                <c:pt idx="88">
                  <c:v>3.221027013</c:v>
                </c:pt>
                <c:pt idx="89">
                  <c:v>3.0101667760000002</c:v>
                </c:pt>
                <c:pt idx="90">
                  <c:v>2.7113052020000001</c:v>
                </c:pt>
                <c:pt idx="91">
                  <c:v>2.4445530259999999</c:v>
                </c:pt>
                <c:pt idx="92">
                  <c:v>2.1367515909999999</c:v>
                </c:pt>
                <c:pt idx="93">
                  <c:v>1.897211918</c:v>
                </c:pt>
                <c:pt idx="94">
                  <c:v>1.8381419880000001</c:v>
                </c:pt>
                <c:pt idx="95">
                  <c:v>1.7478875380000001</c:v>
                </c:pt>
                <c:pt idx="96">
                  <c:v>1.7913096289999999</c:v>
                </c:pt>
                <c:pt idx="97">
                  <c:v>1.7216036299999999</c:v>
                </c:pt>
                <c:pt idx="98">
                  <c:v>1.635977284</c:v>
                </c:pt>
                <c:pt idx="99">
                  <c:v>1.590551177</c:v>
                </c:pt>
                <c:pt idx="100">
                  <c:v>1.5763098950000001</c:v>
                </c:pt>
                <c:pt idx="101">
                  <c:v>1.5447264060000001</c:v>
                </c:pt>
                <c:pt idx="102">
                  <c:v>1.529125144</c:v>
                </c:pt>
                <c:pt idx="103">
                  <c:v>1.506121686</c:v>
                </c:pt>
                <c:pt idx="104">
                  <c:v>1.6074680079999999</c:v>
                </c:pt>
                <c:pt idx="105">
                  <c:v>1.742049382</c:v>
                </c:pt>
                <c:pt idx="106">
                  <c:v>2.1798146890000001</c:v>
                </c:pt>
                <c:pt idx="107">
                  <c:v>2.5657585219999999</c:v>
                </c:pt>
                <c:pt idx="108">
                  <c:v>3.0477748440000001</c:v>
                </c:pt>
                <c:pt idx="109">
                  <c:v>3.298243426</c:v>
                </c:pt>
                <c:pt idx="110">
                  <c:v>3.270227432</c:v>
                </c:pt>
                <c:pt idx="111">
                  <c:v>3.2838735190000001</c:v>
                </c:pt>
                <c:pt idx="112">
                  <c:v>3.3249917629999999</c:v>
                </c:pt>
                <c:pt idx="113">
                  <c:v>3.2832479829999999</c:v>
                </c:pt>
                <c:pt idx="114">
                  <c:v>3.150813672</c:v>
                </c:pt>
                <c:pt idx="115">
                  <c:v>3.0948215480000001</c:v>
                </c:pt>
                <c:pt idx="116">
                  <c:v>2.9105966200000002</c:v>
                </c:pt>
                <c:pt idx="117">
                  <c:v>2.8816832739999998</c:v>
                </c:pt>
                <c:pt idx="118">
                  <c:v>2.7555363910000001</c:v>
                </c:pt>
                <c:pt idx="119">
                  <c:v>2.7250071849999999</c:v>
                </c:pt>
                <c:pt idx="120">
                  <c:v>2.6574249999999999</c:v>
                </c:pt>
                <c:pt idx="121">
                  <c:v>2.6048851019999999</c:v>
                </c:pt>
                <c:pt idx="122">
                  <c:v>2.5800721320000002</c:v>
                </c:pt>
                <c:pt idx="123">
                  <c:v>2.5682285920000001</c:v>
                </c:pt>
                <c:pt idx="124">
                  <c:v>2.6433996849999999</c:v>
                </c:pt>
                <c:pt idx="125">
                  <c:v>2.799343607</c:v>
                </c:pt>
                <c:pt idx="126">
                  <c:v>3.1348036750000001</c:v>
                </c:pt>
                <c:pt idx="127">
                  <c:v>3.3951866549999998</c:v>
                </c:pt>
                <c:pt idx="128">
                  <c:v>3.7789465729999998</c:v>
                </c:pt>
                <c:pt idx="129">
                  <c:v>3.8295853819999999</c:v>
                </c:pt>
                <c:pt idx="130">
                  <c:v>3.9242668979999999</c:v>
                </c:pt>
                <c:pt idx="131">
                  <c:v>3.9408234119999999</c:v>
                </c:pt>
                <c:pt idx="132">
                  <c:v>3.9724756349999999</c:v>
                </c:pt>
                <c:pt idx="133">
                  <c:v>3.8770093590000001</c:v>
                </c:pt>
                <c:pt idx="134">
                  <c:v>3.7306364730000001</c:v>
                </c:pt>
                <c:pt idx="135">
                  <c:v>3.5721344479999999</c:v>
                </c:pt>
                <c:pt idx="136">
                  <c:v>3.2926160800000002</c:v>
                </c:pt>
                <c:pt idx="137">
                  <c:v>3.0543836440000001</c:v>
                </c:pt>
                <c:pt idx="138">
                  <c:v>2.8027964349999999</c:v>
                </c:pt>
                <c:pt idx="139">
                  <c:v>2.4604177009999999</c:v>
                </c:pt>
                <c:pt idx="140">
                  <c:v>2.160488634</c:v>
                </c:pt>
                <c:pt idx="141">
                  <c:v>1.959596138</c:v>
                </c:pt>
                <c:pt idx="142">
                  <c:v>1.8407723680000001</c:v>
                </c:pt>
                <c:pt idx="143">
                  <c:v>1.7502541380000001</c:v>
                </c:pt>
                <c:pt idx="144">
                  <c:v>1.8098276529999999</c:v>
                </c:pt>
                <c:pt idx="145">
                  <c:v>1.7381349109999999</c:v>
                </c:pt>
                <c:pt idx="146">
                  <c:v>1.649004221</c:v>
                </c:pt>
                <c:pt idx="147">
                  <c:v>1.597865619</c:v>
                </c:pt>
                <c:pt idx="148">
                  <c:v>1.5897024609999999</c:v>
                </c:pt>
                <c:pt idx="149">
                  <c:v>1.5581188779999999</c:v>
                </c:pt>
                <c:pt idx="150">
                  <c:v>1.531642269</c:v>
                </c:pt>
                <c:pt idx="151">
                  <c:v>1.5086387640000001</c:v>
                </c:pt>
                <c:pt idx="152">
                  <c:v>1.619594663</c:v>
                </c:pt>
                <c:pt idx="153">
                  <c:v>1.7522826979999999</c:v>
                </c:pt>
                <c:pt idx="154">
                  <c:v>2.1726989460000001</c:v>
                </c:pt>
                <c:pt idx="155">
                  <c:v>2.53944064</c:v>
                </c:pt>
                <c:pt idx="156">
                  <c:v>3.0962114559999998</c:v>
                </c:pt>
                <c:pt idx="157">
                  <c:v>3.3354854550000002</c:v>
                </c:pt>
                <c:pt idx="158">
                  <c:v>3.3892240990000002</c:v>
                </c:pt>
                <c:pt idx="159">
                  <c:v>3.3985526309999998</c:v>
                </c:pt>
                <c:pt idx="160">
                  <c:v>3.4008403619999998</c:v>
                </c:pt>
                <c:pt idx="161">
                  <c:v>3.3794166329999999</c:v>
                </c:pt>
                <c:pt idx="162">
                  <c:v>3.1733207459999999</c:v>
                </c:pt>
                <c:pt idx="163">
                  <c:v>3.1314456829999999</c:v>
                </c:pt>
                <c:pt idx="164">
                  <c:v>3.1217450109999998</c:v>
                </c:pt>
                <c:pt idx="165">
                  <c:v>3.1011053550000001</c:v>
                </c:pt>
                <c:pt idx="166">
                  <c:v>3.0441921829999998</c:v>
                </c:pt>
                <c:pt idx="167">
                  <c:v>3.0219229799999998</c:v>
                </c:pt>
                <c:pt idx="168">
                  <c:v>2.7249388890000001</c:v>
                </c:pt>
                <c:pt idx="169">
                  <c:v>2.6776379110000001</c:v>
                </c:pt>
                <c:pt idx="170">
                  <c:v>2.5777869450000002</c:v>
                </c:pt>
                <c:pt idx="171">
                  <c:v>2.5676933260000001</c:v>
                </c:pt>
                <c:pt idx="172">
                  <c:v>2.7441435310000002</c:v>
                </c:pt>
                <c:pt idx="173">
                  <c:v>2.8873113859999999</c:v>
                </c:pt>
                <c:pt idx="174">
                  <c:v>3.1680205369999999</c:v>
                </c:pt>
                <c:pt idx="175">
                  <c:v>3.4108882650000001</c:v>
                </c:pt>
                <c:pt idx="176">
                  <c:v>3.7876735269999999</c:v>
                </c:pt>
                <c:pt idx="177">
                  <c:v>3.847674257</c:v>
                </c:pt>
                <c:pt idx="178">
                  <c:v>3.9191382410000002</c:v>
                </c:pt>
                <c:pt idx="179">
                  <c:v>3.9254375860000001</c:v>
                </c:pt>
                <c:pt idx="180">
                  <c:v>3.7987653049999999</c:v>
                </c:pt>
                <c:pt idx="181">
                  <c:v>3.7209092460000002</c:v>
                </c:pt>
                <c:pt idx="182">
                  <c:v>3.5879176589999999</c:v>
                </c:pt>
                <c:pt idx="183">
                  <c:v>3.4463892600000001</c:v>
                </c:pt>
                <c:pt idx="184">
                  <c:v>3.1668423699999999</c:v>
                </c:pt>
                <c:pt idx="185">
                  <c:v>2.975684566</c:v>
                </c:pt>
                <c:pt idx="186">
                  <c:v>2.7487953119999999</c:v>
                </c:pt>
                <c:pt idx="187">
                  <c:v>2.4773977770000002</c:v>
                </c:pt>
                <c:pt idx="188">
                  <c:v>2.2001820759999999</c:v>
                </c:pt>
                <c:pt idx="189">
                  <c:v>1.9829335459999999</c:v>
                </c:pt>
                <c:pt idx="190">
                  <c:v>1.858028623</c:v>
                </c:pt>
                <c:pt idx="191">
                  <c:v>1.746867763</c:v>
                </c:pt>
                <c:pt idx="192">
                  <c:v>1.8396605269999999</c:v>
                </c:pt>
                <c:pt idx="193">
                  <c:v>1.7631277510000001</c:v>
                </c:pt>
                <c:pt idx="194">
                  <c:v>1.661692197</c:v>
                </c:pt>
                <c:pt idx="195">
                  <c:v>1.601286282</c:v>
                </c:pt>
                <c:pt idx="196">
                  <c:v>1.5932877969999999</c:v>
                </c:pt>
                <c:pt idx="197">
                  <c:v>1.5582062059999999</c:v>
                </c:pt>
                <c:pt idx="198">
                  <c:v>1.5390135709999999</c:v>
                </c:pt>
                <c:pt idx="199">
                  <c:v>1.5130645069999999</c:v>
                </c:pt>
                <c:pt idx="200">
                  <c:v>1.59339166</c:v>
                </c:pt>
                <c:pt idx="201">
                  <c:v>1.6532401880000001</c:v>
                </c:pt>
                <c:pt idx="202">
                  <c:v>1.864903864</c:v>
                </c:pt>
                <c:pt idx="203">
                  <c:v>2.0082369139999998</c:v>
                </c:pt>
                <c:pt idx="204">
                  <c:v>2.5126891570000001</c:v>
                </c:pt>
                <c:pt idx="205">
                  <c:v>2.7924334339999999</c:v>
                </c:pt>
                <c:pt idx="206">
                  <c:v>2.9732833599999999</c:v>
                </c:pt>
                <c:pt idx="207">
                  <c:v>3.1033871780000002</c:v>
                </c:pt>
                <c:pt idx="208">
                  <c:v>3.3959252809999998</c:v>
                </c:pt>
                <c:pt idx="209">
                  <c:v>3.3695640080000002</c:v>
                </c:pt>
                <c:pt idx="210">
                  <c:v>3.1632073049999998</c:v>
                </c:pt>
                <c:pt idx="211">
                  <c:v>3.1068974909999998</c:v>
                </c:pt>
                <c:pt idx="212">
                  <c:v>2.8715066359999999</c:v>
                </c:pt>
                <c:pt idx="213">
                  <c:v>2.8351503440000001</c:v>
                </c:pt>
                <c:pt idx="214">
                  <c:v>2.765476874</c:v>
                </c:pt>
                <c:pt idx="215">
                  <c:v>2.7240113689999998</c:v>
                </c:pt>
                <c:pt idx="216">
                  <c:v>2.6315852749999999</c:v>
                </c:pt>
                <c:pt idx="217">
                  <c:v>2.5762131720000001</c:v>
                </c:pt>
                <c:pt idx="218">
                  <c:v>2.578048999</c:v>
                </c:pt>
                <c:pt idx="219">
                  <c:v>2.5744282709999999</c:v>
                </c:pt>
                <c:pt idx="220">
                  <c:v>2.7102869360000001</c:v>
                </c:pt>
                <c:pt idx="221">
                  <c:v>2.823662465</c:v>
                </c:pt>
                <c:pt idx="222">
                  <c:v>3.1271954069999999</c:v>
                </c:pt>
                <c:pt idx="223">
                  <c:v>3.3648158970000002</c:v>
                </c:pt>
                <c:pt idx="224">
                  <c:v>3.7696352549999999</c:v>
                </c:pt>
                <c:pt idx="225">
                  <c:v>3.8259873139999998</c:v>
                </c:pt>
                <c:pt idx="226">
                  <c:v>3.9200967169999998</c:v>
                </c:pt>
                <c:pt idx="227">
                  <c:v>3.9302333759999999</c:v>
                </c:pt>
                <c:pt idx="228">
                  <c:v>3.8281199560000001</c:v>
                </c:pt>
                <c:pt idx="229">
                  <c:v>3.732413728</c:v>
                </c:pt>
                <c:pt idx="230">
                  <c:v>3.5877432470000001</c:v>
                </c:pt>
                <c:pt idx="231">
                  <c:v>3.4538837280000001</c:v>
                </c:pt>
                <c:pt idx="232">
                  <c:v>3.1630301689999998</c:v>
                </c:pt>
                <c:pt idx="233">
                  <c:v>2.9636764709999999</c:v>
                </c:pt>
                <c:pt idx="234">
                  <c:v>2.7729838199999999</c:v>
                </c:pt>
                <c:pt idx="235">
                  <c:v>2.4774075510000002</c:v>
                </c:pt>
                <c:pt idx="236">
                  <c:v>2.1970659060000002</c:v>
                </c:pt>
                <c:pt idx="237">
                  <c:v>1.983471593</c:v>
                </c:pt>
                <c:pt idx="238">
                  <c:v>1.8710200690000001</c:v>
                </c:pt>
                <c:pt idx="239">
                  <c:v>1.7639616389999999</c:v>
                </c:pt>
                <c:pt idx="240">
                  <c:v>1.8377244509999999</c:v>
                </c:pt>
                <c:pt idx="241">
                  <c:v>1.7693393239999999</c:v>
                </c:pt>
                <c:pt idx="242">
                  <c:v>1.668700227</c:v>
                </c:pt>
                <c:pt idx="243">
                  <c:v>1.6159331560000001</c:v>
                </c:pt>
                <c:pt idx="244">
                  <c:v>1.60338472</c:v>
                </c:pt>
                <c:pt idx="245">
                  <c:v>1.566440716</c:v>
                </c:pt>
                <c:pt idx="246">
                  <c:v>1.5355295099999999</c:v>
                </c:pt>
                <c:pt idx="247">
                  <c:v>1.5084310519999999</c:v>
                </c:pt>
                <c:pt idx="248">
                  <c:v>1.575478028</c:v>
                </c:pt>
                <c:pt idx="249">
                  <c:v>1.620300622</c:v>
                </c:pt>
                <c:pt idx="250">
                  <c:v>1.784084805</c:v>
                </c:pt>
                <c:pt idx="251">
                  <c:v>1.864523835</c:v>
                </c:pt>
                <c:pt idx="252">
                  <c:v>2.3738591910000002</c:v>
                </c:pt>
                <c:pt idx="253">
                  <c:v>2.6147366710000002</c:v>
                </c:pt>
                <c:pt idx="254">
                  <c:v>2.7620143420000001</c:v>
                </c:pt>
                <c:pt idx="255">
                  <c:v>2.9417229690000002</c:v>
                </c:pt>
                <c:pt idx="256">
                  <c:v>3.362858991</c:v>
                </c:pt>
                <c:pt idx="257">
                  <c:v>3.3792669399999999</c:v>
                </c:pt>
                <c:pt idx="258">
                  <c:v>3.278688153</c:v>
                </c:pt>
                <c:pt idx="259">
                  <c:v>3.246498543</c:v>
                </c:pt>
                <c:pt idx="260">
                  <c:v>3.03173403</c:v>
                </c:pt>
                <c:pt idx="261">
                  <c:v>3.0148736359999999</c:v>
                </c:pt>
                <c:pt idx="262">
                  <c:v>2.9328842150000001</c:v>
                </c:pt>
                <c:pt idx="263">
                  <c:v>2.9000299809999999</c:v>
                </c:pt>
                <c:pt idx="264">
                  <c:v>2.7896199880000001</c:v>
                </c:pt>
                <c:pt idx="265">
                  <c:v>2.7350086889999998</c:v>
                </c:pt>
                <c:pt idx="266">
                  <c:v>2.745591788</c:v>
                </c:pt>
                <c:pt idx="267">
                  <c:v>2.728126907</c:v>
                </c:pt>
                <c:pt idx="268">
                  <c:v>2.9568522339999999</c:v>
                </c:pt>
                <c:pt idx="269">
                  <c:v>3.0329600810000001</c:v>
                </c:pt>
                <c:pt idx="270">
                  <c:v>3.364929069</c:v>
                </c:pt>
                <c:pt idx="271">
                  <c:v>3.5920249480000002</c:v>
                </c:pt>
                <c:pt idx="272">
                  <c:v>3.8753197689999999</c:v>
                </c:pt>
                <c:pt idx="273">
                  <c:v>3.9336310819999998</c:v>
                </c:pt>
                <c:pt idx="274">
                  <c:v>3.9310524189999998</c:v>
                </c:pt>
                <c:pt idx="275">
                  <c:v>3.9507696779999999</c:v>
                </c:pt>
                <c:pt idx="276">
                  <c:v>3.8150666110000002</c:v>
                </c:pt>
                <c:pt idx="277">
                  <c:v>3.70907652</c:v>
                </c:pt>
                <c:pt idx="278">
                  <c:v>3.5455309449999999</c:v>
                </c:pt>
                <c:pt idx="279">
                  <c:v>3.4071928210000002</c:v>
                </c:pt>
                <c:pt idx="280">
                  <c:v>3.0898705990000002</c:v>
                </c:pt>
                <c:pt idx="281">
                  <c:v>2.9008091679999999</c:v>
                </c:pt>
                <c:pt idx="282">
                  <c:v>2.6570773660000002</c:v>
                </c:pt>
                <c:pt idx="283">
                  <c:v>2.410501257</c:v>
                </c:pt>
                <c:pt idx="284">
                  <c:v>2.1618801310000002</c:v>
                </c:pt>
                <c:pt idx="285">
                  <c:v>1.925854483</c:v>
                </c:pt>
                <c:pt idx="286">
                  <c:v>1.8285773970000001</c:v>
                </c:pt>
                <c:pt idx="287">
                  <c:v>1.7493754909999999</c:v>
                </c:pt>
                <c:pt idx="288">
                  <c:v>1.817935866</c:v>
                </c:pt>
                <c:pt idx="289">
                  <c:v>1.7492597640000001</c:v>
                </c:pt>
                <c:pt idx="290">
                  <c:v>1.6722006650000001</c:v>
                </c:pt>
                <c:pt idx="291">
                  <c:v>1.621122306</c:v>
                </c:pt>
                <c:pt idx="292">
                  <c:v>1.583488604</c:v>
                </c:pt>
                <c:pt idx="293">
                  <c:v>1.5634746420000001</c:v>
                </c:pt>
                <c:pt idx="294">
                  <c:v>1.525718839</c:v>
                </c:pt>
                <c:pt idx="295">
                  <c:v>1.5082118470000001</c:v>
                </c:pt>
                <c:pt idx="296">
                  <c:v>1.5965905090000001</c:v>
                </c:pt>
                <c:pt idx="297">
                  <c:v>1.723330974</c:v>
                </c:pt>
                <c:pt idx="298">
                  <c:v>2.1521258140000001</c:v>
                </c:pt>
                <c:pt idx="299">
                  <c:v>2.5572021569999999</c:v>
                </c:pt>
                <c:pt idx="300">
                  <c:v>3.0285498830000002</c:v>
                </c:pt>
                <c:pt idx="301">
                  <c:v>3.282821239</c:v>
                </c:pt>
                <c:pt idx="302">
                  <c:v>3.2708366569999998</c:v>
                </c:pt>
                <c:pt idx="303">
                  <c:v>3.2958821939999998</c:v>
                </c:pt>
                <c:pt idx="304">
                  <c:v>3.2798351829999999</c:v>
                </c:pt>
                <c:pt idx="305">
                  <c:v>3.2535440960000002</c:v>
                </c:pt>
                <c:pt idx="306">
                  <c:v>3.109580512</c:v>
                </c:pt>
                <c:pt idx="307">
                  <c:v>3.0693477630000001</c:v>
                </c:pt>
                <c:pt idx="308">
                  <c:v>2.9075608339999999</c:v>
                </c:pt>
                <c:pt idx="309">
                  <c:v>2.882584585</c:v>
                </c:pt>
                <c:pt idx="310">
                  <c:v>2.7761741710000001</c:v>
                </c:pt>
                <c:pt idx="311">
                  <c:v>2.7411474309999999</c:v>
                </c:pt>
                <c:pt idx="312">
                  <c:v>2.628733585</c:v>
                </c:pt>
                <c:pt idx="313">
                  <c:v>2.5816977360000002</c:v>
                </c:pt>
                <c:pt idx="314">
                  <c:v>2.5889380360000001</c:v>
                </c:pt>
                <c:pt idx="315">
                  <c:v>2.5858754990000001</c:v>
                </c:pt>
                <c:pt idx="316">
                  <c:v>2.67520895</c:v>
                </c:pt>
                <c:pt idx="317">
                  <c:v>2.8128055710000002</c:v>
                </c:pt>
                <c:pt idx="318">
                  <c:v>3.2598725439999998</c:v>
                </c:pt>
                <c:pt idx="319">
                  <c:v>3.5195437429999998</c:v>
                </c:pt>
                <c:pt idx="320">
                  <c:v>3.8956178549999998</c:v>
                </c:pt>
                <c:pt idx="321">
                  <c:v>3.9565231179999998</c:v>
                </c:pt>
                <c:pt idx="322">
                  <c:v>4.0802457690000002</c:v>
                </c:pt>
                <c:pt idx="323">
                  <c:v>4.0874184580000001</c:v>
                </c:pt>
                <c:pt idx="324">
                  <c:v>3.9927291440000001</c:v>
                </c:pt>
                <c:pt idx="325">
                  <c:v>3.8878250410000001</c:v>
                </c:pt>
                <c:pt idx="326">
                  <c:v>3.6855300309999999</c:v>
                </c:pt>
                <c:pt idx="327">
                  <c:v>3.514827473</c:v>
                </c:pt>
                <c:pt idx="328">
                  <c:v>3.2732787330000002</c:v>
                </c:pt>
                <c:pt idx="329">
                  <c:v>3.0394024599999998</c:v>
                </c:pt>
                <c:pt idx="330">
                  <c:v>2.7883888730000002</c:v>
                </c:pt>
                <c:pt idx="331">
                  <c:v>2.4427717269999998</c:v>
                </c:pt>
                <c:pt idx="332">
                  <c:v>2.1423369669999999</c:v>
                </c:pt>
                <c:pt idx="333">
                  <c:v>1.9342195680000001</c:v>
                </c:pt>
                <c:pt idx="334">
                  <c:v>1.9342195680000001</c:v>
                </c:pt>
                <c:pt idx="335">
                  <c:v>1.9342195680000001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2"/>
          <c:order val="3"/>
          <c:tx>
            <c:strRef>
              <c:f>task1ForecastsPVandDemand_Run1!$E$14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task1ForecastsPVandDemand_Run1!$E$15:$E$350</c:f>
              <c:numCache>
                <c:formatCode>0.0000</c:formatCode>
                <c:ptCount val="336"/>
                <c:pt idx="0">
                  <c:v>1.7953165470000001</c:v>
                </c:pt>
                <c:pt idx="1">
                  <c:v>1.727146173</c:v>
                </c:pt>
                <c:pt idx="2">
                  <c:v>1.6426247009999999</c:v>
                </c:pt>
                <c:pt idx="3">
                  <c:v>1.597198594</c:v>
                </c:pt>
                <c:pt idx="4">
                  <c:v>1.586730771</c:v>
                </c:pt>
                <c:pt idx="5">
                  <c:v>1.5549006830000001</c:v>
                </c:pt>
                <c:pt idx="6">
                  <c:v>1.540029154</c:v>
                </c:pt>
                <c:pt idx="7">
                  <c:v>1.5192101659999999</c:v>
                </c:pt>
                <c:pt idx="8">
                  <c:v>1.6271447910000001</c:v>
                </c:pt>
                <c:pt idx="9">
                  <c:v>1.753069521</c:v>
                </c:pt>
                <c:pt idx="10">
                  <c:v>2.2036632460000001</c:v>
                </c:pt>
                <c:pt idx="11">
                  <c:v>2.5238665849999999</c:v>
                </c:pt>
                <c:pt idx="12">
                  <c:v>2.9802094139999999</c:v>
                </c:pt>
                <c:pt idx="13">
                  <c:v>3.2160928389999999</c:v>
                </c:pt>
                <c:pt idx="14">
                  <c:v>3.302639063</c:v>
                </c:pt>
                <c:pt idx="15">
                  <c:v>3.3171611169999999</c:v>
                </c:pt>
                <c:pt idx="16">
                  <c:v>3.2778599239999999</c:v>
                </c:pt>
                <c:pt idx="17">
                  <c:v>3.2597347459999999</c:v>
                </c:pt>
                <c:pt idx="18">
                  <c:v>3.1448071639999999</c:v>
                </c:pt>
                <c:pt idx="19">
                  <c:v>3.101377104</c:v>
                </c:pt>
                <c:pt idx="20">
                  <c:v>3.3026865564125001</c:v>
                </c:pt>
                <c:pt idx="21">
                  <c:v>3.2763030669575004</c:v>
                </c:pt>
                <c:pt idx="22">
                  <c:v>3.2629286563025</c:v>
                </c:pt>
                <c:pt idx="23">
                  <c:v>4.114780273</c:v>
                </c:pt>
                <c:pt idx="24">
                  <c:v>4.0767353562499995</c:v>
                </c:pt>
                <c:pt idx="25">
                  <c:v>3.9994344232500003</c:v>
                </c:pt>
                <c:pt idx="26">
                  <c:v>4.4478081769999998</c:v>
                </c:pt>
                <c:pt idx="27">
                  <c:v>4.4306013725</c:v>
                </c:pt>
                <c:pt idx="28">
                  <c:v>4.3271990247499996</c:v>
                </c:pt>
                <c:pt idx="29">
                  <c:v>4.4506320669999999</c:v>
                </c:pt>
                <c:pt idx="30">
                  <c:v>3.1810194575774982</c:v>
                </c:pt>
                <c:pt idx="31">
                  <c:v>2.593503968454546</c:v>
                </c:pt>
                <c:pt idx="32">
                  <c:v>2.593503968454546</c:v>
                </c:pt>
                <c:pt idx="33">
                  <c:v>2.593503968454546</c:v>
                </c:pt>
                <c:pt idx="34">
                  <c:v>2.593503968454546</c:v>
                </c:pt>
                <c:pt idx="35">
                  <c:v>2.593503968454546</c:v>
                </c:pt>
                <c:pt idx="36">
                  <c:v>2.593503968454546</c:v>
                </c:pt>
                <c:pt idx="37">
                  <c:v>2.593503968454546</c:v>
                </c:pt>
                <c:pt idx="38">
                  <c:v>2.593503968454546</c:v>
                </c:pt>
                <c:pt idx="39">
                  <c:v>2.593503968454546</c:v>
                </c:pt>
                <c:pt idx="40">
                  <c:v>2.593503968454546</c:v>
                </c:pt>
                <c:pt idx="41">
                  <c:v>2.593503968454546</c:v>
                </c:pt>
                <c:pt idx="42">
                  <c:v>2.717141072</c:v>
                </c:pt>
                <c:pt idx="43">
                  <c:v>2.4538203950000002</c:v>
                </c:pt>
                <c:pt idx="44">
                  <c:v>2.1405363820000001</c:v>
                </c:pt>
                <c:pt idx="45">
                  <c:v>1.876891847</c:v>
                </c:pt>
                <c:pt idx="46">
                  <c:v>1.8376271340000001</c:v>
                </c:pt>
                <c:pt idx="47">
                  <c:v>1.74862399</c:v>
                </c:pt>
                <c:pt idx="48">
                  <c:v>1.7938530399999999</c:v>
                </c:pt>
                <c:pt idx="49">
                  <c:v>1.726001133</c:v>
                </c:pt>
                <c:pt idx="50">
                  <c:v>1.6409926930000001</c:v>
                </c:pt>
                <c:pt idx="51">
                  <c:v>1.595885054</c:v>
                </c:pt>
                <c:pt idx="52">
                  <c:v>1.586563017</c:v>
                </c:pt>
                <c:pt idx="53">
                  <c:v>1.5552979950000001</c:v>
                </c:pt>
                <c:pt idx="54">
                  <c:v>1.541700173</c:v>
                </c:pt>
                <c:pt idx="55">
                  <c:v>1.521199653</c:v>
                </c:pt>
                <c:pt idx="56">
                  <c:v>1.6234052510000001</c:v>
                </c:pt>
                <c:pt idx="57">
                  <c:v>1.747419641</c:v>
                </c:pt>
                <c:pt idx="58">
                  <c:v>2.193035219</c:v>
                </c:pt>
                <c:pt idx="59">
                  <c:v>2.5147935459999999</c:v>
                </c:pt>
                <c:pt idx="60">
                  <c:v>3.0121692809999998</c:v>
                </c:pt>
                <c:pt idx="61">
                  <c:v>3.2053898369999998</c:v>
                </c:pt>
                <c:pt idx="62">
                  <c:v>3.299573987</c:v>
                </c:pt>
                <c:pt idx="63">
                  <c:v>3.3188354169999998</c:v>
                </c:pt>
                <c:pt idx="64">
                  <c:v>3.3277054270000002</c:v>
                </c:pt>
                <c:pt idx="65">
                  <c:v>3.3232189980000002</c:v>
                </c:pt>
                <c:pt idx="66">
                  <c:v>3.331526796391</c:v>
                </c:pt>
                <c:pt idx="67">
                  <c:v>3.3260203565630002</c:v>
                </c:pt>
                <c:pt idx="68">
                  <c:v>3.575908510863</c:v>
                </c:pt>
                <c:pt idx="69">
                  <c:v>3.6023360353630003</c:v>
                </c:pt>
                <c:pt idx="70">
                  <c:v>3.8903738612319998</c:v>
                </c:pt>
                <c:pt idx="71">
                  <c:v>3.9124934055059999</c:v>
                </c:pt>
                <c:pt idx="72">
                  <c:v>4.42547704487</c:v>
                </c:pt>
                <c:pt idx="73">
                  <c:v>4.3561166054299996</c:v>
                </c:pt>
                <c:pt idx="74">
                  <c:v>4.2890292480400003</c:v>
                </c:pt>
                <c:pt idx="75">
                  <c:v>4.2379525363699999</c:v>
                </c:pt>
                <c:pt idx="76">
                  <c:v>4.3613992164699997</c:v>
                </c:pt>
                <c:pt idx="77">
                  <c:v>4.4088300429019949</c:v>
                </c:pt>
                <c:pt idx="78">
                  <c:v>3.25473211</c:v>
                </c:pt>
                <c:pt idx="79">
                  <c:v>2.579676800545454</c:v>
                </c:pt>
                <c:pt idx="80">
                  <c:v>2.579676800545454</c:v>
                </c:pt>
                <c:pt idx="81">
                  <c:v>2.579676800545454</c:v>
                </c:pt>
                <c:pt idx="82">
                  <c:v>2.579676800545454</c:v>
                </c:pt>
                <c:pt idx="83">
                  <c:v>2.579676800545454</c:v>
                </c:pt>
                <c:pt idx="84">
                  <c:v>2.579676800545454</c:v>
                </c:pt>
                <c:pt idx="85">
                  <c:v>2.579676800545454</c:v>
                </c:pt>
                <c:pt idx="86">
                  <c:v>2.579676800545454</c:v>
                </c:pt>
                <c:pt idx="87">
                  <c:v>2.579676800545454</c:v>
                </c:pt>
                <c:pt idx="88">
                  <c:v>2.579676800545454</c:v>
                </c:pt>
                <c:pt idx="89">
                  <c:v>2.5796768005454571</c:v>
                </c:pt>
                <c:pt idx="90">
                  <c:v>2.7113052020000001</c:v>
                </c:pt>
                <c:pt idx="91">
                  <c:v>2.4445530259999999</c:v>
                </c:pt>
                <c:pt idx="92">
                  <c:v>2.1367515909999999</c:v>
                </c:pt>
                <c:pt idx="93">
                  <c:v>1.897211918</c:v>
                </c:pt>
                <c:pt idx="94">
                  <c:v>1.8381419880000001</c:v>
                </c:pt>
                <c:pt idx="95">
                  <c:v>1.7478875380000001</c:v>
                </c:pt>
                <c:pt idx="96">
                  <c:v>1.7913096289999999</c:v>
                </c:pt>
                <c:pt idx="97">
                  <c:v>1.7216036299999999</c:v>
                </c:pt>
                <c:pt idx="98">
                  <c:v>1.635977284</c:v>
                </c:pt>
                <c:pt idx="99">
                  <c:v>1.590551177</c:v>
                </c:pt>
                <c:pt idx="100">
                  <c:v>1.5763098950000001</c:v>
                </c:pt>
                <c:pt idx="101">
                  <c:v>1.5447264060000001</c:v>
                </c:pt>
                <c:pt idx="102">
                  <c:v>1.529125144</c:v>
                </c:pt>
                <c:pt idx="103">
                  <c:v>1.506121686</c:v>
                </c:pt>
                <c:pt idx="104">
                  <c:v>1.6074680079999999</c:v>
                </c:pt>
                <c:pt idx="105">
                  <c:v>1.742049382</c:v>
                </c:pt>
                <c:pt idx="106">
                  <c:v>2.1798146890000001</c:v>
                </c:pt>
                <c:pt idx="107">
                  <c:v>2.5657585219999999</c:v>
                </c:pt>
                <c:pt idx="108">
                  <c:v>3.0477748440000001</c:v>
                </c:pt>
                <c:pt idx="109">
                  <c:v>3.298243426</c:v>
                </c:pt>
                <c:pt idx="110">
                  <c:v>3.270227432</c:v>
                </c:pt>
                <c:pt idx="111">
                  <c:v>3.2838735190000001</c:v>
                </c:pt>
                <c:pt idx="112">
                  <c:v>3.3249917629999999</c:v>
                </c:pt>
                <c:pt idx="113">
                  <c:v>3.2832479829999999</c:v>
                </c:pt>
                <c:pt idx="114">
                  <c:v>3.3893363188349999</c:v>
                </c:pt>
                <c:pt idx="115">
                  <c:v>3.3393260522329999</c:v>
                </c:pt>
                <c:pt idx="116">
                  <c:v>3.2707813376290003</c:v>
                </c:pt>
                <c:pt idx="117">
                  <c:v>3.2375855468469998</c:v>
                </c:pt>
                <c:pt idx="118">
                  <c:v>3.289320433396</c:v>
                </c:pt>
                <c:pt idx="119">
                  <c:v>3.9260400578199999</c:v>
                </c:pt>
                <c:pt idx="120">
                  <c:v>4.3539613577800003</c:v>
                </c:pt>
                <c:pt idx="121">
                  <c:v>4.3009691716800003</c:v>
                </c:pt>
                <c:pt idx="122">
                  <c:v>4.0011459556200002</c:v>
                </c:pt>
                <c:pt idx="123">
                  <c:v>3.9910791085600001</c:v>
                </c:pt>
                <c:pt idx="124">
                  <c:v>3.99265502122</c:v>
                </c:pt>
                <c:pt idx="125">
                  <c:v>4.1163876821600001</c:v>
                </c:pt>
                <c:pt idx="126">
                  <c:v>3.2980284392199972</c:v>
                </c:pt>
                <c:pt idx="127">
                  <c:v>2.5789218005454542</c:v>
                </c:pt>
                <c:pt idx="128">
                  <c:v>2.5789218005454542</c:v>
                </c:pt>
                <c:pt idx="129">
                  <c:v>2.5789218005454542</c:v>
                </c:pt>
                <c:pt idx="130">
                  <c:v>2.5789218005454542</c:v>
                </c:pt>
                <c:pt idx="131">
                  <c:v>2.5789218005454542</c:v>
                </c:pt>
                <c:pt idx="132">
                  <c:v>2.5789218005454542</c:v>
                </c:pt>
                <c:pt idx="133">
                  <c:v>2.5789218005454542</c:v>
                </c:pt>
                <c:pt idx="134">
                  <c:v>2.5789218005454542</c:v>
                </c:pt>
                <c:pt idx="135">
                  <c:v>2.5789218005454542</c:v>
                </c:pt>
                <c:pt idx="136">
                  <c:v>2.5789218005454542</c:v>
                </c:pt>
                <c:pt idx="137">
                  <c:v>2.5789218005454542</c:v>
                </c:pt>
                <c:pt idx="138">
                  <c:v>2.8027964349999999</c:v>
                </c:pt>
                <c:pt idx="139">
                  <c:v>2.4604177009999999</c:v>
                </c:pt>
                <c:pt idx="140">
                  <c:v>2.160488634</c:v>
                </c:pt>
                <c:pt idx="141">
                  <c:v>1.959596138</c:v>
                </c:pt>
                <c:pt idx="142">
                  <c:v>1.8407723680000001</c:v>
                </c:pt>
                <c:pt idx="143">
                  <c:v>1.7502541380000001</c:v>
                </c:pt>
                <c:pt idx="144">
                  <c:v>1.8098276529999999</c:v>
                </c:pt>
                <c:pt idx="145">
                  <c:v>1.7381349109999999</c:v>
                </c:pt>
                <c:pt idx="146">
                  <c:v>1.649004221</c:v>
                </c:pt>
                <c:pt idx="147">
                  <c:v>1.597865619</c:v>
                </c:pt>
                <c:pt idx="148">
                  <c:v>1.5897024609999999</c:v>
                </c:pt>
                <c:pt idx="149">
                  <c:v>1.5581188779999999</c:v>
                </c:pt>
                <c:pt idx="150">
                  <c:v>1.531642269</c:v>
                </c:pt>
                <c:pt idx="151">
                  <c:v>1.5086387640000001</c:v>
                </c:pt>
                <c:pt idx="152">
                  <c:v>1.619594663</c:v>
                </c:pt>
                <c:pt idx="153">
                  <c:v>1.7522826979999999</c:v>
                </c:pt>
                <c:pt idx="154">
                  <c:v>2.1726989460000001</c:v>
                </c:pt>
                <c:pt idx="155">
                  <c:v>2.53944064</c:v>
                </c:pt>
                <c:pt idx="156">
                  <c:v>3.0962114559999998</c:v>
                </c:pt>
                <c:pt idx="157">
                  <c:v>3.3354854550000002</c:v>
                </c:pt>
                <c:pt idx="158">
                  <c:v>3.3892240990000002</c:v>
                </c:pt>
                <c:pt idx="159">
                  <c:v>3.3985526309999998</c:v>
                </c:pt>
                <c:pt idx="160">
                  <c:v>3.4008403619999998</c:v>
                </c:pt>
                <c:pt idx="161">
                  <c:v>3.5056735787555997</c:v>
                </c:pt>
                <c:pt idx="162">
                  <c:v>3.4104916076244001</c:v>
                </c:pt>
                <c:pt idx="163">
                  <c:v>3.3905187739843998</c:v>
                </c:pt>
                <c:pt idx="164">
                  <c:v>3.6476823790395998</c:v>
                </c:pt>
                <c:pt idx="165">
                  <c:v>3.6475135065815998</c:v>
                </c:pt>
                <c:pt idx="166">
                  <c:v>4.03510952302</c:v>
                </c:pt>
                <c:pt idx="167">
                  <c:v>4.1507715461999997</c:v>
                </c:pt>
                <c:pt idx="168">
                  <c:v>3.9682205961600001</c:v>
                </c:pt>
                <c:pt idx="169">
                  <c:v>3.88583758488</c:v>
                </c:pt>
                <c:pt idx="170">
                  <c:v>3.7943468501000002</c:v>
                </c:pt>
                <c:pt idx="171">
                  <c:v>3.7895462846200001</c:v>
                </c:pt>
                <c:pt idx="172">
                  <c:v>3.8694949381199999</c:v>
                </c:pt>
                <c:pt idx="173">
                  <c:v>4.0383653127599999</c:v>
                </c:pt>
                <c:pt idx="174">
                  <c:v>4.1871086341544022</c:v>
                </c:pt>
                <c:pt idx="175">
                  <c:v>2.507931959909091</c:v>
                </c:pt>
                <c:pt idx="176">
                  <c:v>2.507931959909091</c:v>
                </c:pt>
                <c:pt idx="177">
                  <c:v>2.507931959909091</c:v>
                </c:pt>
                <c:pt idx="178">
                  <c:v>2.507931959909091</c:v>
                </c:pt>
                <c:pt idx="179">
                  <c:v>2.507931959909091</c:v>
                </c:pt>
                <c:pt idx="180">
                  <c:v>2.507931959909091</c:v>
                </c:pt>
                <c:pt idx="181">
                  <c:v>2.507931959909091</c:v>
                </c:pt>
                <c:pt idx="182">
                  <c:v>2.507931959909091</c:v>
                </c:pt>
                <c:pt idx="183">
                  <c:v>2.507931959909091</c:v>
                </c:pt>
                <c:pt idx="184">
                  <c:v>2.507931959909091</c:v>
                </c:pt>
                <c:pt idx="185">
                  <c:v>2.5080006829090897</c:v>
                </c:pt>
                <c:pt idx="186">
                  <c:v>2.7487953119999999</c:v>
                </c:pt>
                <c:pt idx="187">
                  <c:v>2.4773977770000002</c:v>
                </c:pt>
                <c:pt idx="188">
                  <c:v>2.2001820759999999</c:v>
                </c:pt>
                <c:pt idx="189">
                  <c:v>1.9829335459999999</c:v>
                </c:pt>
                <c:pt idx="190">
                  <c:v>1.858028623</c:v>
                </c:pt>
                <c:pt idx="191">
                  <c:v>1.746867763</c:v>
                </c:pt>
                <c:pt idx="192">
                  <c:v>1.8396605269999999</c:v>
                </c:pt>
                <c:pt idx="193">
                  <c:v>1.7631277510000001</c:v>
                </c:pt>
                <c:pt idx="194">
                  <c:v>1.661692197</c:v>
                </c:pt>
                <c:pt idx="195">
                  <c:v>1.601286282</c:v>
                </c:pt>
                <c:pt idx="196">
                  <c:v>1.5932877969999999</c:v>
                </c:pt>
                <c:pt idx="197">
                  <c:v>1.5582062059999999</c:v>
                </c:pt>
                <c:pt idx="198">
                  <c:v>1.5390135709999999</c:v>
                </c:pt>
                <c:pt idx="199">
                  <c:v>1.5130645069999999</c:v>
                </c:pt>
                <c:pt idx="200">
                  <c:v>1.59339166</c:v>
                </c:pt>
                <c:pt idx="201">
                  <c:v>1.6532401880000001</c:v>
                </c:pt>
                <c:pt idx="202">
                  <c:v>1.864903864</c:v>
                </c:pt>
                <c:pt idx="203">
                  <c:v>2.0082369139999998</c:v>
                </c:pt>
                <c:pt idx="204">
                  <c:v>2.5126891570000001</c:v>
                </c:pt>
                <c:pt idx="205">
                  <c:v>2.7924334339999999</c:v>
                </c:pt>
                <c:pt idx="206">
                  <c:v>2.9732833599999999</c:v>
                </c:pt>
                <c:pt idx="207">
                  <c:v>3.1033871780000002</c:v>
                </c:pt>
                <c:pt idx="208">
                  <c:v>3.3959252809999998</c:v>
                </c:pt>
                <c:pt idx="209">
                  <c:v>3.3695640080000002</c:v>
                </c:pt>
                <c:pt idx="210">
                  <c:v>3.1632073049999998</c:v>
                </c:pt>
                <c:pt idx="211">
                  <c:v>3.1068974909999998</c:v>
                </c:pt>
                <c:pt idx="212">
                  <c:v>3.3237264726664999</c:v>
                </c:pt>
                <c:pt idx="213">
                  <c:v>3.2804687414330003</c:v>
                </c:pt>
                <c:pt idx="214">
                  <c:v>3.9712399843699999</c:v>
                </c:pt>
                <c:pt idx="215">
                  <c:v>3.9502829474899999</c:v>
                </c:pt>
                <c:pt idx="216">
                  <c:v>4.2895868545700004</c:v>
                </c:pt>
                <c:pt idx="217">
                  <c:v>4.2307791549299996</c:v>
                </c:pt>
                <c:pt idx="218">
                  <c:v>4.2047647804599997</c:v>
                </c:pt>
                <c:pt idx="219">
                  <c:v>4.1693402803200001</c:v>
                </c:pt>
                <c:pt idx="220">
                  <c:v>4.0571476334900005</c:v>
                </c:pt>
                <c:pt idx="221">
                  <c:v>3.6130334912705013</c:v>
                </c:pt>
                <c:pt idx="222">
                  <c:v>3.1271954069999999</c:v>
                </c:pt>
                <c:pt idx="223">
                  <c:v>2.5066109347272723</c:v>
                </c:pt>
                <c:pt idx="224">
                  <c:v>2.5066109347272723</c:v>
                </c:pt>
                <c:pt idx="225">
                  <c:v>2.5066109347272723</c:v>
                </c:pt>
                <c:pt idx="226">
                  <c:v>2.5066109347272723</c:v>
                </c:pt>
                <c:pt idx="227">
                  <c:v>2.5066109347272723</c:v>
                </c:pt>
                <c:pt idx="228">
                  <c:v>2.5066109347272723</c:v>
                </c:pt>
                <c:pt idx="229">
                  <c:v>2.5066109347272723</c:v>
                </c:pt>
                <c:pt idx="230">
                  <c:v>2.5066109347272723</c:v>
                </c:pt>
                <c:pt idx="231">
                  <c:v>2.5066109347272723</c:v>
                </c:pt>
                <c:pt idx="232">
                  <c:v>2.5066109347272723</c:v>
                </c:pt>
                <c:pt idx="233">
                  <c:v>2.5066109347272723</c:v>
                </c:pt>
                <c:pt idx="234">
                  <c:v>2.7729838199999999</c:v>
                </c:pt>
                <c:pt idx="235">
                  <c:v>2.4774075510000002</c:v>
                </c:pt>
                <c:pt idx="236">
                  <c:v>2.1970659060000002</c:v>
                </c:pt>
                <c:pt idx="237">
                  <c:v>1.983471593</c:v>
                </c:pt>
                <c:pt idx="238">
                  <c:v>1.8710200690000001</c:v>
                </c:pt>
                <c:pt idx="239">
                  <c:v>1.7639616389999999</c:v>
                </c:pt>
                <c:pt idx="240">
                  <c:v>1.8377244509999999</c:v>
                </c:pt>
                <c:pt idx="241">
                  <c:v>1.7693393239999999</c:v>
                </c:pt>
                <c:pt idx="242">
                  <c:v>1.668700227</c:v>
                </c:pt>
                <c:pt idx="243">
                  <c:v>1.6159331560000001</c:v>
                </c:pt>
                <c:pt idx="244">
                  <c:v>1.60338472</c:v>
                </c:pt>
                <c:pt idx="245">
                  <c:v>1.566440716</c:v>
                </c:pt>
                <c:pt idx="246">
                  <c:v>1.5355295099999999</c:v>
                </c:pt>
                <c:pt idx="247">
                  <c:v>1.5084310519999999</c:v>
                </c:pt>
                <c:pt idx="248">
                  <c:v>1.575478028</c:v>
                </c:pt>
                <c:pt idx="249">
                  <c:v>1.620300622</c:v>
                </c:pt>
                <c:pt idx="250">
                  <c:v>1.784084805</c:v>
                </c:pt>
                <c:pt idx="251">
                  <c:v>1.864523835</c:v>
                </c:pt>
                <c:pt idx="252">
                  <c:v>2.3738591910000002</c:v>
                </c:pt>
                <c:pt idx="253">
                  <c:v>2.6147366710000002</c:v>
                </c:pt>
                <c:pt idx="254">
                  <c:v>2.7620143420000001</c:v>
                </c:pt>
                <c:pt idx="255">
                  <c:v>2.9417229690000002</c:v>
                </c:pt>
                <c:pt idx="256">
                  <c:v>3.362858991</c:v>
                </c:pt>
                <c:pt idx="257">
                  <c:v>3.3792669399999999</c:v>
                </c:pt>
                <c:pt idx="258">
                  <c:v>3.278688153</c:v>
                </c:pt>
                <c:pt idx="259">
                  <c:v>3.246498543</c:v>
                </c:pt>
                <c:pt idx="260">
                  <c:v>3.4490844116299999</c:v>
                </c:pt>
                <c:pt idx="261">
                  <c:v>3.4276510928899997</c:v>
                </c:pt>
                <c:pt idx="262">
                  <c:v>4.0385682729200001</c:v>
                </c:pt>
                <c:pt idx="263">
                  <c:v>4.0259042895799997</c:v>
                </c:pt>
                <c:pt idx="264">
                  <c:v>4.2044386020399998</c:v>
                </c:pt>
                <c:pt idx="265">
                  <c:v>4.1494627828999997</c:v>
                </c:pt>
                <c:pt idx="266">
                  <c:v>4.2076943278399996</c:v>
                </c:pt>
                <c:pt idx="267">
                  <c:v>4.1597981791</c:v>
                </c:pt>
                <c:pt idx="268">
                  <c:v>4.0704860271199994</c:v>
                </c:pt>
                <c:pt idx="269">
                  <c:v>4.1139097935799995</c:v>
                </c:pt>
                <c:pt idx="270">
                  <c:v>4.3856128384000019</c:v>
                </c:pt>
                <c:pt idx="271">
                  <c:v>2.5227623507272723</c:v>
                </c:pt>
                <c:pt idx="272">
                  <c:v>2.5227623507272723</c:v>
                </c:pt>
                <c:pt idx="273">
                  <c:v>2.5227623507272723</c:v>
                </c:pt>
                <c:pt idx="274">
                  <c:v>2.5227623507272723</c:v>
                </c:pt>
                <c:pt idx="275">
                  <c:v>2.5227623507272723</c:v>
                </c:pt>
                <c:pt idx="276">
                  <c:v>2.5227623507272723</c:v>
                </c:pt>
                <c:pt idx="277">
                  <c:v>2.5227623507272723</c:v>
                </c:pt>
                <c:pt idx="278">
                  <c:v>2.5227623507272723</c:v>
                </c:pt>
                <c:pt idx="279">
                  <c:v>2.5227623507272723</c:v>
                </c:pt>
                <c:pt idx="280">
                  <c:v>2.5227623507272723</c:v>
                </c:pt>
                <c:pt idx="281">
                  <c:v>2.5227623507272723</c:v>
                </c:pt>
                <c:pt idx="282">
                  <c:v>2.6570773660000002</c:v>
                </c:pt>
                <c:pt idx="283">
                  <c:v>2.410501257</c:v>
                </c:pt>
                <c:pt idx="284">
                  <c:v>2.1618801310000002</c:v>
                </c:pt>
                <c:pt idx="285">
                  <c:v>1.925854483</c:v>
                </c:pt>
                <c:pt idx="286">
                  <c:v>1.8285773970000001</c:v>
                </c:pt>
                <c:pt idx="287">
                  <c:v>1.7493754909999999</c:v>
                </c:pt>
                <c:pt idx="288">
                  <c:v>1.817935866</c:v>
                </c:pt>
                <c:pt idx="289">
                  <c:v>1.7492597640000001</c:v>
                </c:pt>
                <c:pt idx="290">
                  <c:v>1.6722006650000001</c:v>
                </c:pt>
                <c:pt idx="291">
                  <c:v>1.621122306</c:v>
                </c:pt>
                <c:pt idx="292">
                  <c:v>1.583488604</c:v>
                </c:pt>
                <c:pt idx="293">
                  <c:v>1.5634746420000001</c:v>
                </c:pt>
                <c:pt idx="294">
                  <c:v>1.525718839</c:v>
                </c:pt>
                <c:pt idx="295">
                  <c:v>1.5082118470000001</c:v>
                </c:pt>
                <c:pt idx="296">
                  <c:v>1.5965905090000001</c:v>
                </c:pt>
                <c:pt idx="297">
                  <c:v>1.723330974</c:v>
                </c:pt>
                <c:pt idx="298">
                  <c:v>2.1521258140000001</c:v>
                </c:pt>
                <c:pt idx="299">
                  <c:v>2.5572021569999999</c:v>
                </c:pt>
                <c:pt idx="300">
                  <c:v>3.0285498830000002</c:v>
                </c:pt>
                <c:pt idx="301">
                  <c:v>3.282821239</c:v>
                </c:pt>
                <c:pt idx="302">
                  <c:v>3.2708366569999998</c:v>
                </c:pt>
                <c:pt idx="303">
                  <c:v>3.2958821939999998</c:v>
                </c:pt>
                <c:pt idx="304">
                  <c:v>3.2798351829999999</c:v>
                </c:pt>
                <c:pt idx="305">
                  <c:v>3.2535440960000002</c:v>
                </c:pt>
                <c:pt idx="306">
                  <c:v>3.109580512</c:v>
                </c:pt>
                <c:pt idx="307">
                  <c:v>3.0693477630000001</c:v>
                </c:pt>
                <c:pt idx="308">
                  <c:v>3.2307850184161997</c:v>
                </c:pt>
                <c:pt idx="309">
                  <c:v>3.2009820265390001</c:v>
                </c:pt>
                <c:pt idx="310">
                  <c:v>4.0037514925600002</c:v>
                </c:pt>
                <c:pt idx="311">
                  <c:v>3.97430965138</c:v>
                </c:pt>
                <c:pt idx="312">
                  <c:v>4.0132277580700002</c:v>
                </c:pt>
                <c:pt idx="313">
                  <c:v>3.9658424478900001</c:v>
                </c:pt>
                <c:pt idx="314">
                  <c:v>3.9688982346100001</c:v>
                </c:pt>
                <c:pt idx="315">
                  <c:v>3.9632856491600004</c:v>
                </c:pt>
                <c:pt idx="316">
                  <c:v>3.8775612829400004</c:v>
                </c:pt>
                <c:pt idx="317">
                  <c:v>3.9439377105600002</c:v>
                </c:pt>
                <c:pt idx="318">
                  <c:v>4.2980176698747989</c:v>
                </c:pt>
                <c:pt idx="319">
                  <c:v>2.6302676872727275</c:v>
                </c:pt>
                <c:pt idx="320">
                  <c:v>2.6302676872727275</c:v>
                </c:pt>
                <c:pt idx="321">
                  <c:v>2.6302676872727275</c:v>
                </c:pt>
                <c:pt idx="322">
                  <c:v>2.6302676872727275</c:v>
                </c:pt>
                <c:pt idx="323">
                  <c:v>2.6302676872727275</c:v>
                </c:pt>
                <c:pt idx="324">
                  <c:v>2.6302676872727275</c:v>
                </c:pt>
                <c:pt idx="325">
                  <c:v>2.6302676872727275</c:v>
                </c:pt>
                <c:pt idx="326">
                  <c:v>2.6302676872727275</c:v>
                </c:pt>
                <c:pt idx="327">
                  <c:v>2.6302676872727275</c:v>
                </c:pt>
                <c:pt idx="328">
                  <c:v>2.6302676872727275</c:v>
                </c:pt>
                <c:pt idx="329">
                  <c:v>2.6302676872727275</c:v>
                </c:pt>
                <c:pt idx="330">
                  <c:v>2.7883888730000002</c:v>
                </c:pt>
                <c:pt idx="331">
                  <c:v>2.4427717269999998</c:v>
                </c:pt>
                <c:pt idx="332">
                  <c:v>2.1423369669999999</c:v>
                </c:pt>
                <c:pt idx="333">
                  <c:v>1.9342195680000001</c:v>
                </c:pt>
                <c:pt idx="334">
                  <c:v>1.9342195680000001</c:v>
                </c:pt>
                <c:pt idx="335">
                  <c:v>1.9342195680000001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959163616879922"/>
          <c:y val="3.6184463534640998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2- Task</a:t>
            </a:r>
            <a:r>
              <a:rPr lang="en-GB" b="1" baseline="0"/>
              <a:t> 1</a:t>
            </a:r>
            <a:r>
              <a:rPr lang="en-GB" b="1"/>
              <a:t>:</a:t>
            </a:r>
            <a:r>
              <a:rPr lang="en-GB" b="1" baseline="0"/>
              <a:t> Optimise by Hand (v0.2)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3"/>
          <c:order val="1"/>
          <c:tx>
            <c:strRef>
              <c:f>task1ForecastsPVandDemand_Run1!$H$14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0.14153130770625003</c:v>
                </c:pt>
                <c:pt idx="21">
                  <c:v>0.28029937468500005</c:v>
                </c:pt>
                <c:pt idx="22">
                  <c:v>0.48561737783625003</c:v>
                </c:pt>
                <c:pt idx="23">
                  <c:v>1.1273706203362499</c:v>
                </c:pt>
                <c:pt idx="24">
                  <c:v>1.8389511424612499</c:v>
                </c:pt>
                <c:pt idx="25">
                  <c:v>2.53241617058625</c:v>
                </c:pt>
                <c:pt idx="26">
                  <c:v>3.45195670658625</c:v>
                </c:pt>
                <c:pt idx="27">
                  <c:v>4.3675382303362502</c:v>
                </c:pt>
                <c:pt idx="28">
                  <c:v>5.1780993357112504</c:v>
                </c:pt>
                <c:pt idx="29">
                  <c:v>5.9853098622112508</c:v>
                </c:pt>
                <c:pt idx="30">
                  <c:v>6</c:v>
                </c:pt>
                <c:pt idx="31">
                  <c:v>5.5983983222272728</c:v>
                </c:pt>
                <c:pt idx="32">
                  <c:v>5.0033272219545459</c:v>
                </c:pt>
                <c:pt idx="33">
                  <c:v>4.3838423391818191</c:v>
                </c:pt>
                <c:pt idx="34">
                  <c:v>3.6976148874090922</c:v>
                </c:pt>
                <c:pt idx="35">
                  <c:v>3.0065323921363651</c:v>
                </c:pt>
                <c:pt idx="36">
                  <c:v>2.3282307368636381</c:v>
                </c:pt>
                <c:pt idx="37">
                  <c:v>1.686651792590911</c:v>
                </c:pt>
                <c:pt idx="38">
                  <c:v>1.0808355068181841</c:v>
                </c:pt>
                <c:pt idx="39">
                  <c:v>0.55931228254545706</c:v>
                </c:pt>
                <c:pt idx="40">
                  <c:v>0.22673113527273014</c:v>
                </c:pt>
                <c:pt idx="41">
                  <c:v>3.1086244689504383E-15</c:v>
                </c:pt>
                <c:pt idx="42">
                  <c:v>3.1086244689504383E-15</c:v>
                </c:pt>
                <c:pt idx="43">
                  <c:v>3.1086244689504383E-15</c:v>
                </c:pt>
                <c:pt idx="44">
                  <c:v>3.1086244689504383E-15</c:v>
                </c:pt>
                <c:pt idx="45">
                  <c:v>3.1086244689504383E-15</c:v>
                </c:pt>
                <c:pt idx="46">
                  <c:v>3.1086244689504383E-15</c:v>
                </c:pt>
                <c:pt idx="47">
                  <c:v>3.1086244689504383E-15</c:v>
                </c:pt>
                <c:pt idx="48">
                  <c:v>3.1086244689504383E-15</c:v>
                </c:pt>
                <c:pt idx="49">
                  <c:v>3.1086244689504383E-15</c:v>
                </c:pt>
                <c:pt idx="50">
                  <c:v>3.1086244689504383E-15</c:v>
                </c:pt>
                <c:pt idx="51">
                  <c:v>3.1086244689504383E-15</c:v>
                </c:pt>
                <c:pt idx="52">
                  <c:v>3.1086244689504383E-15</c:v>
                </c:pt>
                <c:pt idx="53">
                  <c:v>3.1086244689504383E-15</c:v>
                </c:pt>
                <c:pt idx="54">
                  <c:v>3.1086244689504383E-15</c:v>
                </c:pt>
                <c:pt idx="55">
                  <c:v>3.1086244689504383E-15</c:v>
                </c:pt>
                <c:pt idx="56">
                  <c:v>3.1086244689504383E-15</c:v>
                </c:pt>
                <c:pt idx="57">
                  <c:v>3.1086244689504383E-15</c:v>
                </c:pt>
                <c:pt idx="58">
                  <c:v>3.1086244689504383E-15</c:v>
                </c:pt>
                <c:pt idx="59">
                  <c:v>3.1086244689504383E-15</c:v>
                </c:pt>
                <c:pt idx="60">
                  <c:v>3.1086244689504383E-15</c:v>
                </c:pt>
                <c:pt idx="61">
                  <c:v>3.1086244689504383E-15</c:v>
                </c:pt>
                <c:pt idx="62">
                  <c:v>3.1086244689504383E-15</c:v>
                </c:pt>
                <c:pt idx="63">
                  <c:v>3.1086244689504383E-15</c:v>
                </c:pt>
                <c:pt idx="64">
                  <c:v>3.1086244689504383E-15</c:v>
                </c:pt>
                <c:pt idx="65">
                  <c:v>3.1086244689504383E-15</c:v>
                </c:pt>
                <c:pt idx="66">
                  <c:v>5.7344038195503107E-2</c:v>
                </c:pt>
                <c:pt idx="67">
                  <c:v>0.12497688947700311</c:v>
                </c:pt>
                <c:pt idx="68">
                  <c:v>0.37135478840850311</c:v>
                </c:pt>
                <c:pt idx="69">
                  <c:v>0.6330745710900032</c:v>
                </c:pt>
                <c:pt idx="70">
                  <c:v>1.0739449767060032</c:v>
                </c:pt>
                <c:pt idx="71">
                  <c:v>1.5370235149590032</c:v>
                </c:pt>
                <c:pt idx="72">
                  <c:v>2.316689373394003</c:v>
                </c:pt>
                <c:pt idx="73">
                  <c:v>3.0816016521090028</c:v>
                </c:pt>
                <c:pt idx="74">
                  <c:v>3.8503848191290029</c:v>
                </c:pt>
                <c:pt idx="75">
                  <c:v>4.5968741313140029</c:v>
                </c:pt>
                <c:pt idx="76">
                  <c:v>5.3291052340490026</c:v>
                </c:pt>
                <c:pt idx="77">
                  <c:v>6</c:v>
                </c:pt>
                <c:pt idx="78">
                  <c:v>6</c:v>
                </c:pt>
                <c:pt idx="79">
                  <c:v>5.5295123367727275</c:v>
                </c:pt>
                <c:pt idx="80">
                  <c:v>4.9004110045454548</c:v>
                </c:pt>
                <c:pt idx="81">
                  <c:v>4.2377187803181817</c:v>
                </c:pt>
                <c:pt idx="82">
                  <c:v>3.541994554090909</c:v>
                </c:pt>
                <c:pt idx="83">
                  <c:v>2.8430647838636363</c:v>
                </c:pt>
                <c:pt idx="84">
                  <c:v>2.1936654486363634</c:v>
                </c:pt>
                <c:pt idx="85">
                  <c:v>1.5805689309090905</c:v>
                </c:pt>
                <c:pt idx="86">
                  <c:v>1.0165140601818174</c:v>
                </c:pt>
                <c:pt idx="87">
                  <c:v>0.53592009395454454</c:v>
                </c:pt>
                <c:pt idx="88">
                  <c:v>0.21524498772727152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0.11926132341750001</c:v>
                </c:pt>
                <c:pt idx="115">
                  <c:v>0.24151357553400005</c:v>
                </c:pt>
                <c:pt idx="116">
                  <c:v>0.42160593434850002</c:v>
                </c:pt>
                <c:pt idx="117">
                  <c:v>0.59955707077200004</c:v>
                </c:pt>
                <c:pt idx="118">
                  <c:v>0.86644909197000008</c:v>
                </c:pt>
                <c:pt idx="119">
                  <c:v>1.4669655283800003</c:v>
                </c:pt>
                <c:pt idx="120">
                  <c:v>2.3152337072700004</c:v>
                </c:pt>
                <c:pt idx="121">
                  <c:v>3.1632757421100006</c:v>
                </c:pt>
                <c:pt idx="122">
                  <c:v>3.8738126539200008</c:v>
                </c:pt>
                <c:pt idx="123">
                  <c:v>4.5852379122000011</c:v>
                </c:pt>
                <c:pt idx="124">
                  <c:v>5.2598655803100014</c:v>
                </c:pt>
                <c:pt idx="125">
                  <c:v>5.9183876178900015</c:v>
                </c:pt>
                <c:pt idx="126">
                  <c:v>6</c:v>
                </c:pt>
                <c:pt idx="127">
                  <c:v>5.5918675727727276</c:v>
                </c:pt>
                <c:pt idx="128">
                  <c:v>4.9918551865454548</c:v>
                </c:pt>
                <c:pt idx="129">
                  <c:v>4.3665233958181817</c:v>
                </c:pt>
                <c:pt idx="130">
                  <c:v>3.6938508470909088</c:v>
                </c:pt>
                <c:pt idx="131">
                  <c:v>3.0129000413636362</c:v>
                </c:pt>
                <c:pt idx="132">
                  <c:v>2.3161231241363636</c:v>
                </c:pt>
                <c:pt idx="133">
                  <c:v>1.6670793449090906</c:v>
                </c:pt>
                <c:pt idx="134">
                  <c:v>1.0912220086818176</c:v>
                </c:pt>
                <c:pt idx="135">
                  <c:v>0.59461568495454475</c:v>
                </c:pt>
                <c:pt idx="136">
                  <c:v>0.23776854522727175</c:v>
                </c:pt>
                <c:pt idx="137">
                  <c:v>3.7623499998806764E-5</c:v>
                </c:pt>
                <c:pt idx="138">
                  <c:v>3.7623499998806764E-5</c:v>
                </c:pt>
                <c:pt idx="139">
                  <c:v>3.7623499998806764E-5</c:v>
                </c:pt>
                <c:pt idx="140">
                  <c:v>3.7623499998806764E-5</c:v>
                </c:pt>
                <c:pt idx="141">
                  <c:v>3.7623499998806764E-5</c:v>
                </c:pt>
                <c:pt idx="142">
                  <c:v>3.7623499998806764E-5</c:v>
                </c:pt>
                <c:pt idx="143">
                  <c:v>3.7623499998806764E-5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6.312847287779999E-2</c:v>
                </c:pt>
                <c:pt idx="162">
                  <c:v>0.18171390368999998</c:v>
                </c:pt>
                <c:pt idx="163">
                  <c:v>0.31125044918219996</c:v>
                </c:pt>
                <c:pt idx="164">
                  <c:v>0.57421913320199991</c:v>
                </c:pt>
                <c:pt idx="165">
                  <c:v>0.84742320899279988</c:v>
                </c:pt>
                <c:pt idx="166">
                  <c:v>1.3428818790027999</c:v>
                </c:pt>
                <c:pt idx="167">
                  <c:v>1.9073061621027998</c:v>
                </c:pt>
                <c:pt idx="168">
                  <c:v>2.5289470156827996</c:v>
                </c:pt>
                <c:pt idx="169">
                  <c:v>3.1330468526227992</c:v>
                </c:pt>
                <c:pt idx="170">
                  <c:v>3.7413268051727995</c:v>
                </c:pt>
                <c:pt idx="171">
                  <c:v>4.3522532844827992</c:v>
                </c:pt>
                <c:pt idx="172">
                  <c:v>4.9149289880427993</c:v>
                </c:pt>
                <c:pt idx="173">
                  <c:v>5.4904559514227991</c:v>
                </c:pt>
                <c:pt idx="174">
                  <c:v>6</c:v>
                </c:pt>
                <c:pt idx="175">
                  <c:v>5.5485218474545457</c:v>
                </c:pt>
                <c:pt idx="176">
                  <c:v>4.9086510639090912</c:v>
                </c:pt>
                <c:pt idx="177">
                  <c:v>4.2387799153636365</c:v>
                </c:pt>
                <c:pt idx="178">
                  <c:v>3.5331767748181822</c:v>
                </c:pt>
                <c:pt idx="179">
                  <c:v>2.8244239617727276</c:v>
                </c:pt>
                <c:pt idx="180">
                  <c:v>2.1790072892272732</c:v>
                </c:pt>
                <c:pt idx="181">
                  <c:v>1.5725186461818186</c:v>
                </c:pt>
                <c:pt idx="182">
                  <c:v>1.0325257966363641</c:v>
                </c:pt>
                <c:pt idx="183">
                  <c:v>0.56329714659090957</c:v>
                </c:pt>
                <c:pt idx="184">
                  <c:v>0.23384194154545512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0.22610991833325003</c:v>
                </c:pt>
                <c:pt idx="213">
                  <c:v>0.44876911704974998</c:v>
                </c:pt>
                <c:pt idx="214">
                  <c:v>1.0516506722347501</c:v>
                </c:pt>
                <c:pt idx="215">
                  <c:v>1.6647864614797501</c:v>
                </c:pt>
                <c:pt idx="216">
                  <c:v>2.4937872512647501</c:v>
                </c:pt>
                <c:pt idx="217">
                  <c:v>3.3210702427297498</c:v>
                </c:pt>
                <c:pt idx="218">
                  <c:v>4.1344281334597497</c:v>
                </c:pt>
                <c:pt idx="219">
                  <c:v>4.9318841381197496</c:v>
                </c:pt>
                <c:pt idx="220">
                  <c:v>5.6053144868647493</c:v>
                </c:pt>
                <c:pt idx="221">
                  <c:v>6</c:v>
                </c:pt>
                <c:pt idx="222">
                  <c:v>6</c:v>
                </c:pt>
                <c:pt idx="223">
                  <c:v>5.570897518863636</c:v>
                </c:pt>
                <c:pt idx="224">
                  <c:v>4.9393853587272725</c:v>
                </c:pt>
                <c:pt idx="225">
                  <c:v>4.2796971690909089</c:v>
                </c:pt>
                <c:pt idx="226">
                  <c:v>3.5729542779545449</c:v>
                </c:pt>
                <c:pt idx="227">
                  <c:v>2.8611430573181811</c:v>
                </c:pt>
                <c:pt idx="228">
                  <c:v>2.2003885466818174</c:v>
                </c:pt>
                <c:pt idx="229">
                  <c:v>1.5874871500454535</c:v>
                </c:pt>
                <c:pt idx="230">
                  <c:v>1.0469209939090895</c:v>
                </c:pt>
                <c:pt idx="231">
                  <c:v>0.57328459727272563</c:v>
                </c:pt>
                <c:pt idx="232">
                  <c:v>0.24507498013636186</c:v>
                </c:pt>
                <c:pt idx="233">
                  <c:v>1.6542211999998058E-2</c:v>
                </c:pt>
                <c:pt idx="234">
                  <c:v>1.6542211999998058E-2</c:v>
                </c:pt>
                <c:pt idx="235">
                  <c:v>1.6542211999998058E-2</c:v>
                </c:pt>
                <c:pt idx="236">
                  <c:v>1.6542211999998058E-2</c:v>
                </c:pt>
                <c:pt idx="237">
                  <c:v>1.6542211999998058E-2</c:v>
                </c:pt>
                <c:pt idx="238">
                  <c:v>1.6542211999998058E-2</c:v>
                </c:pt>
                <c:pt idx="239">
                  <c:v>1.6542211999998058E-2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0.20867519081499997</c:v>
                </c:pt>
                <c:pt idx="261">
                  <c:v>0.41506391925999997</c:v>
                </c:pt>
                <c:pt idx="262">
                  <c:v>0.96790594821999987</c:v>
                </c:pt>
                <c:pt idx="263">
                  <c:v>1.53084310251</c:v>
                </c:pt>
                <c:pt idx="264">
                  <c:v>2.2382524095300003</c:v>
                </c:pt>
                <c:pt idx="265">
                  <c:v>2.9454794564800002</c:v>
                </c:pt>
                <c:pt idx="266">
                  <c:v>3.6765307264000002</c:v>
                </c:pt>
                <c:pt idx="267">
                  <c:v>4.3923663624499998</c:v>
                </c:pt>
                <c:pt idx="268">
                  <c:v>4.9491832590099998</c:v>
                </c:pt>
                <c:pt idx="269">
                  <c:v>5.4896581152999993</c:v>
                </c:pt>
                <c:pt idx="270">
                  <c:v>6</c:v>
                </c:pt>
                <c:pt idx="271">
                  <c:v>5.4653687013636363</c:v>
                </c:pt>
                <c:pt idx="272">
                  <c:v>4.7890899922272725</c:v>
                </c:pt>
                <c:pt idx="273">
                  <c:v>4.0836556265909092</c:v>
                </c:pt>
                <c:pt idx="274">
                  <c:v>3.3795105924545457</c:v>
                </c:pt>
                <c:pt idx="275">
                  <c:v>2.6655069288181821</c:v>
                </c:pt>
                <c:pt idx="276">
                  <c:v>2.0193547986818183</c:v>
                </c:pt>
                <c:pt idx="277">
                  <c:v>1.4261977140454545</c:v>
                </c:pt>
                <c:pt idx="278">
                  <c:v>0.91481341690909068</c:v>
                </c:pt>
                <c:pt idx="279">
                  <c:v>0.47259818177272672</c:v>
                </c:pt>
                <c:pt idx="280">
                  <c:v>0.18904405763636278</c:v>
                </c:pt>
                <c:pt idx="281">
                  <c:v>2.0648999998984507E-5</c:v>
                </c:pt>
                <c:pt idx="282">
                  <c:v>2.0648999998984507E-5</c:v>
                </c:pt>
                <c:pt idx="283">
                  <c:v>2.0648999998984507E-5</c:v>
                </c:pt>
                <c:pt idx="284">
                  <c:v>2.0648999998984507E-5</c:v>
                </c:pt>
                <c:pt idx="285">
                  <c:v>2.0648999998984507E-5</c:v>
                </c:pt>
                <c:pt idx="286">
                  <c:v>2.0648999998984507E-5</c:v>
                </c:pt>
                <c:pt idx="287">
                  <c:v>2.0648999998984507E-5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0.16161209220809999</c:v>
                </c:pt>
                <c:pt idx="309">
                  <c:v>0.3208108129776</c:v>
                </c:pt>
                <c:pt idx="310">
                  <c:v>0.9345994737576</c:v>
                </c:pt>
                <c:pt idx="311">
                  <c:v>1.5511805839476001</c:v>
                </c:pt>
                <c:pt idx="312">
                  <c:v>2.2434276704826002</c:v>
                </c:pt>
                <c:pt idx="313">
                  <c:v>2.9355000264276003</c:v>
                </c:pt>
                <c:pt idx="314">
                  <c:v>3.6254801257326004</c:v>
                </c:pt>
                <c:pt idx="315">
                  <c:v>4.3141852008126005</c:v>
                </c:pt>
                <c:pt idx="316">
                  <c:v>4.9153613672826006</c:v>
                </c:pt>
                <c:pt idx="317">
                  <c:v>5.4809274370626007</c:v>
                </c:pt>
                <c:pt idx="318">
                  <c:v>6</c:v>
                </c:pt>
                <c:pt idx="319">
                  <c:v>5.5553619721363638</c:v>
                </c:pt>
                <c:pt idx="320">
                  <c:v>4.9226868882727279</c:v>
                </c:pt>
                <c:pt idx="321">
                  <c:v>4.2595591729090918</c:v>
                </c:pt>
                <c:pt idx="322">
                  <c:v>3.5345701320454554</c:v>
                </c:pt>
                <c:pt idx="323">
                  <c:v>2.8059947466818191</c:v>
                </c:pt>
                <c:pt idx="324">
                  <c:v>2.1247640183181828</c:v>
                </c:pt>
                <c:pt idx="325">
                  <c:v>1.4959853414545465</c:v>
                </c:pt>
                <c:pt idx="326">
                  <c:v>0.96835416959091036</c:v>
                </c:pt>
                <c:pt idx="327">
                  <c:v>0.52607427672727414</c:v>
                </c:pt>
                <c:pt idx="328">
                  <c:v>0.20456875386363782</c:v>
                </c:pt>
                <c:pt idx="329">
                  <c:v>1.3675000016810657E-6</c:v>
                </c:pt>
                <c:pt idx="330">
                  <c:v>1.3675000016810657E-6</c:v>
                </c:pt>
                <c:pt idx="331">
                  <c:v>1.3675000016810657E-6</c:v>
                </c:pt>
                <c:pt idx="332">
                  <c:v>1.3675000016810657E-6</c:v>
                </c:pt>
                <c:pt idx="333">
                  <c:v>1.3675000016810657E-6</c:v>
                </c:pt>
                <c:pt idx="334">
                  <c:v>1.3675000016810657E-6</c:v>
                </c:pt>
                <c:pt idx="335">
                  <c:v>1.3675000016810657E-6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9-4245-AA8A-17DA1A604270}"/>
            </c:ext>
          </c:extLst>
        </c:ser>
        <c:ser>
          <c:idx val="1"/>
          <c:order val="4"/>
          <c:tx>
            <c:strRef>
              <c:f>task1ForecastsPVandDemand_Run1!$F$14</c:f>
              <c:strCache>
                <c:ptCount val="1"/>
                <c:pt idx="0">
                  <c:v>task1ForecsatPVMW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0.103343649</c:v>
                </c:pt>
                <c:pt idx="17">
                  <c:v>0.163783752</c:v>
                </c:pt>
                <c:pt idx="18">
                  <c:v>0.46140379500000001</c:v>
                </c:pt>
                <c:pt idx="19">
                  <c:v>0.47558648100000001</c:v>
                </c:pt>
                <c:pt idx="20">
                  <c:v>1.1436873350000001</c:v>
                </c:pt>
                <c:pt idx="21">
                  <c:v>1.121358117</c:v>
                </c:pt>
                <c:pt idx="22">
                  <c:v>1.6591353790000001</c:v>
                </c:pt>
                <c:pt idx="23">
                  <c:v>1.71134198</c:v>
                </c:pt>
                <c:pt idx="24">
                  <c:v>1.897548059</c:v>
                </c:pt>
                <c:pt idx="25">
                  <c:v>1.849240075</c:v>
                </c:pt>
                <c:pt idx="26">
                  <c:v>2.4521080959999999</c:v>
                </c:pt>
                <c:pt idx="27">
                  <c:v>2.4415507299999999</c:v>
                </c:pt>
                <c:pt idx="28">
                  <c:v>2.1614962809999998</c:v>
                </c:pt>
                <c:pt idx="29">
                  <c:v>2.1525614040000001</c:v>
                </c:pt>
                <c:pt idx="30">
                  <c:v>1.9121986879999999</c:v>
                </c:pt>
                <c:pt idx="31">
                  <c:v>1.920436064</c:v>
                </c:pt>
                <c:pt idx="32">
                  <c:v>1.067793829</c:v>
                </c:pt>
                <c:pt idx="33">
                  <c:v>1.027729866</c:v>
                </c:pt>
                <c:pt idx="34">
                  <c:v>0.23672479900000001</c:v>
                </c:pt>
                <c:pt idx="35">
                  <c:v>0.2299146</c:v>
                </c:pt>
                <c:pt idx="36">
                  <c:v>2.4824503000000001E-2</c:v>
                </c:pt>
                <c:pt idx="37">
                  <c:v>2.4824503000000001E-2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3.5624533999999999E-2</c:v>
                </c:pt>
                <c:pt idx="65">
                  <c:v>7.2265124E-2</c:v>
                </c:pt>
                <c:pt idx="66">
                  <c:v>0.13137236699999999</c:v>
                </c:pt>
                <c:pt idx="67">
                  <c:v>0.154943531</c:v>
                </c:pt>
                <c:pt idx="68">
                  <c:v>0.56443963100000005</c:v>
                </c:pt>
                <c:pt idx="69">
                  <c:v>0.59958713100000005</c:v>
                </c:pt>
                <c:pt idx="70">
                  <c:v>1.0100123839999999</c:v>
                </c:pt>
                <c:pt idx="71">
                  <c:v>1.060890122</c:v>
                </c:pt>
                <c:pt idx="72">
                  <c:v>1.6075584709999999</c:v>
                </c:pt>
                <c:pt idx="73">
                  <c:v>1.5771387189999999</c:v>
                </c:pt>
                <c:pt idx="74">
                  <c:v>1.585119932</c:v>
                </c:pt>
                <c:pt idx="75">
                  <c:v>1.5391532210000001</c:v>
                </c:pt>
                <c:pt idx="76">
                  <c:v>1.5097548510000001</c:v>
                </c:pt>
                <c:pt idx="77">
                  <c:v>1.505344596</c:v>
                </c:pt>
                <c:pt idx="78">
                  <c:v>1.0567170779999999</c:v>
                </c:pt>
                <c:pt idx="79">
                  <c:v>0.94569694999999998</c:v>
                </c:pt>
                <c:pt idx="80">
                  <c:v>0.50550150699999996</c:v>
                </c:pt>
                <c:pt idx="81">
                  <c:v>0.47895335300000003</c:v>
                </c:pt>
                <c:pt idx="82">
                  <c:v>0.193131155</c:v>
                </c:pt>
                <c:pt idx="83">
                  <c:v>0.131061978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0.103859074</c:v>
                </c:pt>
                <c:pt idx="113">
                  <c:v>0.17041874600000001</c:v>
                </c:pt>
                <c:pt idx="114">
                  <c:v>0.80310655500000006</c:v>
                </c:pt>
                <c:pt idx="115">
                  <c:v>0.823247489</c:v>
                </c:pt>
                <c:pt idx="116">
                  <c:v>1.212743157</c:v>
                </c:pt>
                <c:pt idx="117">
                  <c:v>1.198324151</c:v>
                </c:pt>
                <c:pt idx="118">
                  <c:v>1.7972526680000001</c:v>
                </c:pt>
                <c:pt idx="119">
                  <c:v>1.819746777</c:v>
                </c:pt>
                <c:pt idx="120">
                  <c:v>2.5705096329999999</c:v>
                </c:pt>
                <c:pt idx="121">
                  <c:v>2.569824348</c:v>
                </c:pt>
                <c:pt idx="122">
                  <c:v>2.153142157</c:v>
                </c:pt>
                <c:pt idx="123">
                  <c:v>2.1558341159999999</c:v>
                </c:pt>
                <c:pt idx="124">
                  <c:v>2.0443262670000002</c:v>
                </c:pt>
                <c:pt idx="125">
                  <c:v>1.995521326</c:v>
                </c:pt>
                <c:pt idx="126">
                  <c:v>1.8215791180000001</c:v>
                </c:pt>
                <c:pt idx="127">
                  <c:v>1.8239364499999999</c:v>
                </c:pt>
                <c:pt idx="128">
                  <c:v>1.051418765</c:v>
                </c:pt>
                <c:pt idx="129">
                  <c:v>1.002727409</c:v>
                </c:pt>
                <c:pt idx="130">
                  <c:v>0.43981283700000001</c:v>
                </c:pt>
                <c:pt idx="131">
                  <c:v>0.45103009900000002</c:v>
                </c:pt>
                <c:pt idx="132">
                  <c:v>1.9422866E-2</c:v>
                </c:pt>
                <c:pt idx="133">
                  <c:v>1.9422866E-2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0.14780476400000001</c:v>
                </c:pt>
                <c:pt idx="161">
                  <c:v>0.203508939</c:v>
                </c:pt>
                <c:pt idx="162">
                  <c:v>0.38228701100000001</c:v>
                </c:pt>
                <c:pt idx="163">
                  <c:v>0.41759041099999999</c:v>
                </c:pt>
                <c:pt idx="164">
                  <c:v>0.84773914900000003</c:v>
                </c:pt>
                <c:pt idx="165">
                  <c:v>0.88073525399999997</c:v>
                </c:pt>
                <c:pt idx="166">
                  <c:v>1.054167383</c:v>
                </c:pt>
                <c:pt idx="167">
                  <c:v>1.2009027299999999</c:v>
                </c:pt>
                <c:pt idx="168">
                  <c:v>1.3226401139999999</c:v>
                </c:pt>
                <c:pt idx="169">
                  <c:v>1.2853188019999999</c:v>
                </c:pt>
                <c:pt idx="170">
                  <c:v>1.2942126650000001</c:v>
                </c:pt>
                <c:pt idx="171">
                  <c:v>1.299843573</c:v>
                </c:pt>
                <c:pt idx="172">
                  <c:v>1.1971823479999999</c:v>
                </c:pt>
                <c:pt idx="173">
                  <c:v>1.2245254539999999</c:v>
                </c:pt>
                <c:pt idx="174">
                  <c:v>1.11769279</c:v>
                </c:pt>
                <c:pt idx="175">
                  <c:v>1.1169834199999999</c:v>
                </c:pt>
                <c:pt idx="176">
                  <c:v>0.57321659199999997</c:v>
                </c:pt>
                <c:pt idx="177">
                  <c:v>0.54291262399999995</c:v>
                </c:pt>
                <c:pt idx="178">
                  <c:v>0.17556780299999999</c:v>
                </c:pt>
                <c:pt idx="179">
                  <c:v>0.16749842200000001</c:v>
                </c:pt>
                <c:pt idx="180">
                  <c:v>5.4921459999999998E-3</c:v>
                </c:pt>
                <c:pt idx="181">
                  <c:v>5.4921459999999998E-3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6.3559141E-2</c:v>
                </c:pt>
                <c:pt idx="209">
                  <c:v>0.122814652</c:v>
                </c:pt>
                <c:pt idx="210">
                  <c:v>0.54775119299999997</c:v>
                </c:pt>
                <c:pt idx="211">
                  <c:v>0.59458732700000005</c:v>
                </c:pt>
                <c:pt idx="212">
                  <c:v>1.595131699</c:v>
                </c:pt>
                <c:pt idx="213">
                  <c:v>1.5707879979999999</c:v>
                </c:pt>
                <c:pt idx="214">
                  <c:v>1.913909699</c:v>
                </c:pt>
                <c:pt idx="215">
                  <c:v>1.9464628230000001</c:v>
                </c:pt>
                <c:pt idx="216">
                  <c:v>2.6317485390000002</c:v>
                </c:pt>
                <c:pt idx="217">
                  <c:v>2.626295211</c:v>
                </c:pt>
                <c:pt idx="218">
                  <c:v>2.5820885420000002</c:v>
                </c:pt>
                <c:pt idx="219">
                  <c:v>2.5316063639999999</c:v>
                </c:pt>
                <c:pt idx="220">
                  <c:v>2.137874123</c:v>
                </c:pt>
                <c:pt idx="221">
                  <c:v>2.083827071</c:v>
                </c:pt>
                <c:pt idx="222">
                  <c:v>1.603745591</c:v>
                </c:pt>
                <c:pt idx="223">
                  <c:v>1.606344182</c:v>
                </c:pt>
                <c:pt idx="224">
                  <c:v>0.81100288700000001</c:v>
                </c:pt>
                <c:pt idx="225">
                  <c:v>0.76611674799999996</c:v>
                </c:pt>
                <c:pt idx="226">
                  <c:v>0.46698283000000002</c:v>
                </c:pt>
                <c:pt idx="227">
                  <c:v>0.45530111200000001</c:v>
                </c:pt>
                <c:pt idx="228">
                  <c:v>1.4478615E-2</c:v>
                </c:pt>
                <c:pt idx="229">
                  <c:v>1.4478615E-2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0.108953538</c:v>
                </c:pt>
                <c:pt idx="257">
                  <c:v>0.17231962000000001</c:v>
                </c:pt>
                <c:pt idx="258">
                  <c:v>0.71786492000000002</c:v>
                </c:pt>
                <c:pt idx="259">
                  <c:v>0.726706831</c:v>
                </c:pt>
                <c:pt idx="260">
                  <c:v>1.439139247</c:v>
                </c:pt>
                <c:pt idx="261">
                  <c:v>1.4233705409999999</c:v>
                </c:pt>
                <c:pt idx="262">
                  <c:v>1.9063518239999999</c:v>
                </c:pt>
                <c:pt idx="263">
                  <c:v>1.941162601</c:v>
                </c:pt>
                <c:pt idx="264">
                  <c:v>2.4393424380000002</c:v>
                </c:pt>
                <c:pt idx="265">
                  <c:v>2.4387139549999999</c:v>
                </c:pt>
                <c:pt idx="266">
                  <c:v>2.520866448</c:v>
                </c:pt>
                <c:pt idx="267">
                  <c:v>2.468398745</c:v>
                </c:pt>
                <c:pt idx="268">
                  <c:v>1.9200582639999999</c:v>
                </c:pt>
                <c:pt idx="269">
                  <c:v>1.863706401</c:v>
                </c:pt>
                <c:pt idx="270">
                  <c:v>1.771685102</c:v>
                </c:pt>
                <c:pt idx="271">
                  <c:v>1.7152201170000001</c:v>
                </c:pt>
                <c:pt idx="272">
                  <c:v>0.86790779600000001</c:v>
                </c:pt>
                <c:pt idx="273">
                  <c:v>0.77452803400000003</c:v>
                </c:pt>
                <c:pt idx="274">
                  <c:v>0.18867585100000001</c:v>
                </c:pt>
                <c:pt idx="275">
                  <c:v>0.18285051099999999</c:v>
                </c:pt>
                <c:pt idx="276">
                  <c:v>4.4680070000000004E-3</c:v>
                </c:pt>
                <c:pt idx="277">
                  <c:v>4.4680070000000004E-3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7.2690334999999995E-2</c:v>
                </c:pt>
                <c:pt idx="305">
                  <c:v>0.13604332</c:v>
                </c:pt>
                <c:pt idx="306">
                  <c:v>0.90280613099999996</c:v>
                </c:pt>
                <c:pt idx="307">
                  <c:v>0.97374731599999997</c:v>
                </c:pt>
                <c:pt idx="308">
                  <c:v>1.6678234489999999</c:v>
                </c:pt>
                <c:pt idx="309">
                  <c:v>1.642917655</c:v>
                </c:pt>
                <c:pt idx="310">
                  <c:v>2.4070143559999999</c:v>
                </c:pt>
                <c:pt idx="311">
                  <c:v>2.417965138</c:v>
                </c:pt>
                <c:pt idx="312">
                  <c:v>2.7146944569999998</c:v>
                </c:pt>
                <c:pt idx="313">
                  <c:v>2.7140092390000001</c:v>
                </c:pt>
                <c:pt idx="314">
                  <c:v>2.7058043110000001</c:v>
                </c:pt>
                <c:pt idx="315">
                  <c:v>2.7008042159999999</c:v>
                </c:pt>
                <c:pt idx="316">
                  <c:v>2.3575535940000001</c:v>
                </c:pt>
                <c:pt idx="317">
                  <c:v>2.2179061560000002</c:v>
                </c:pt>
                <c:pt idx="318">
                  <c:v>2.0969403130000002</c:v>
                </c:pt>
                <c:pt idx="319">
                  <c:v>2.014948629</c:v>
                </c:pt>
                <c:pt idx="320">
                  <c:v>1.2264109830000001</c:v>
                </c:pt>
                <c:pt idx="321">
                  <c:v>1.181519904</c:v>
                </c:pt>
                <c:pt idx="322">
                  <c:v>0.30513082200000002</c:v>
                </c:pt>
                <c:pt idx="323">
                  <c:v>0.28410366399999998</c:v>
                </c:pt>
                <c:pt idx="324">
                  <c:v>5.37653E-3</c:v>
                </c:pt>
                <c:pt idx="325">
                  <c:v>5.37653E-3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4"/>
          <c:order val="6"/>
          <c:tx>
            <c:strRef>
              <c:f>task1ForecastsPVandDemand_Run1!$G$14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task1ForecastsPVandDemand_Run1!$G$15:$G$350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0.28306261541250005</c:v>
                </c:pt>
                <c:pt idx="21">
                  <c:v>0.27753613395750004</c:v>
                </c:pt>
                <c:pt idx="22">
                  <c:v>0.41063600630250002</c:v>
                </c:pt>
                <c:pt idx="23">
                  <c:v>1.283506485</c:v>
                </c:pt>
                <c:pt idx="24">
                  <c:v>1.42316104425</c:v>
                </c:pt>
                <c:pt idx="25">
                  <c:v>1.38693005625</c:v>
                </c:pt>
                <c:pt idx="26">
                  <c:v>1.8390810719999999</c:v>
                </c:pt>
                <c:pt idx="27">
                  <c:v>1.8311630475</c:v>
                </c:pt>
                <c:pt idx="28">
                  <c:v>1.6211222107499998</c:v>
                </c:pt>
                <c:pt idx="29">
                  <c:v>1.6144210530000001</c:v>
                </c:pt>
                <c:pt idx="30">
                  <c:v>2.9380275577498338E-2</c:v>
                </c:pt>
                <c:pt idx="31">
                  <c:v>-0.80320335554545386</c:v>
                </c:pt>
                <c:pt idx="32">
                  <c:v>-1.1901422005454538</c:v>
                </c:pt>
                <c:pt idx="33">
                  <c:v>-1.2389697655454541</c:v>
                </c:pt>
                <c:pt idx="34">
                  <c:v>-1.3724549035454539</c:v>
                </c:pt>
                <c:pt idx="35">
                  <c:v>-1.3821649905454541</c:v>
                </c:pt>
                <c:pt idx="36">
                  <c:v>-1.356603310545454</c:v>
                </c:pt>
                <c:pt idx="37">
                  <c:v>-1.2831578885454542</c:v>
                </c:pt>
                <c:pt idx="38">
                  <c:v>-1.2116325715454539</c:v>
                </c:pt>
                <c:pt idx="39">
                  <c:v>-1.043046448545454</c:v>
                </c:pt>
                <c:pt idx="40">
                  <c:v>-0.66516229454545384</c:v>
                </c:pt>
                <c:pt idx="41">
                  <c:v>-0.45346227054545407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0.114688076391</c:v>
                </c:pt>
                <c:pt idx="67">
                  <c:v>0.135265702563</c:v>
                </c:pt>
                <c:pt idx="68">
                  <c:v>0.492755797863</c:v>
                </c:pt>
                <c:pt idx="69">
                  <c:v>0.52343956536300007</c:v>
                </c:pt>
                <c:pt idx="70">
                  <c:v>0.88174081123199999</c:v>
                </c:pt>
                <c:pt idx="71">
                  <c:v>0.9261570765060001</c:v>
                </c:pt>
                <c:pt idx="72">
                  <c:v>1.5593317168699998</c:v>
                </c:pt>
                <c:pt idx="73">
                  <c:v>1.5298245574299998</c:v>
                </c:pt>
                <c:pt idx="74">
                  <c:v>1.5375663340399999</c:v>
                </c:pt>
                <c:pt idx="75">
                  <c:v>1.4929786243700001</c:v>
                </c:pt>
                <c:pt idx="76">
                  <c:v>1.4644622054700001</c:v>
                </c:pt>
                <c:pt idx="77">
                  <c:v>1.3417895319019948</c:v>
                </c:pt>
                <c:pt idx="78">
                  <c:v>0</c:v>
                </c:pt>
                <c:pt idx="79">
                  <c:v>-0.94097532645454596</c:v>
                </c:pt>
                <c:pt idx="80">
                  <c:v>-1.2582026644545459</c:v>
                </c:pt>
                <c:pt idx="81">
                  <c:v>-1.3253844484545461</c:v>
                </c:pt>
                <c:pt idx="82">
                  <c:v>-1.3914484524545458</c:v>
                </c:pt>
                <c:pt idx="83">
                  <c:v>-1.397859540454546</c:v>
                </c:pt>
                <c:pt idx="84">
                  <c:v>-1.2987986704545458</c:v>
                </c:pt>
                <c:pt idx="85">
                  <c:v>-1.2261930354545458</c:v>
                </c:pt>
                <c:pt idx="86">
                  <c:v>-1.128109741454546</c:v>
                </c:pt>
                <c:pt idx="87">
                  <c:v>-0.96118793245454581</c:v>
                </c:pt>
                <c:pt idx="88">
                  <c:v>-0.64135021245454604</c:v>
                </c:pt>
                <c:pt idx="89">
                  <c:v>-0.43048997545454304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0.23852264683500002</c:v>
                </c:pt>
                <c:pt idx="115">
                  <c:v>0.24450450423300005</c:v>
                </c:pt>
                <c:pt idx="116">
                  <c:v>0.36018471762900001</c:v>
                </c:pt>
                <c:pt idx="117">
                  <c:v>0.35590227284699999</c:v>
                </c:pt>
                <c:pt idx="118">
                  <c:v>0.53378404239600008</c:v>
                </c:pt>
                <c:pt idx="119">
                  <c:v>1.2010328728200002</c:v>
                </c:pt>
                <c:pt idx="120">
                  <c:v>1.6965363577800001</c:v>
                </c:pt>
                <c:pt idx="121">
                  <c:v>1.6960840696800001</c:v>
                </c:pt>
                <c:pt idx="122">
                  <c:v>1.42107382362</c:v>
                </c:pt>
                <c:pt idx="123">
                  <c:v>1.4228505165600001</c:v>
                </c:pt>
                <c:pt idx="124">
                  <c:v>1.3492553362200002</c:v>
                </c:pt>
                <c:pt idx="125">
                  <c:v>1.3170440751600001</c:v>
                </c:pt>
                <c:pt idx="126">
                  <c:v>0.1632247642199971</c:v>
                </c:pt>
                <c:pt idx="127">
                  <c:v>-0.81626485445454566</c:v>
                </c:pt>
                <c:pt idx="128">
                  <c:v>-1.2000247724545456</c:v>
                </c:pt>
                <c:pt idx="129">
                  <c:v>-1.2506635814545457</c:v>
                </c:pt>
                <c:pt idx="130">
                  <c:v>-1.3453450974545458</c:v>
                </c:pt>
                <c:pt idx="131">
                  <c:v>-1.3619016114545457</c:v>
                </c:pt>
                <c:pt idx="132">
                  <c:v>-1.3935538344545457</c:v>
                </c:pt>
                <c:pt idx="133">
                  <c:v>-1.2980875584545459</c:v>
                </c:pt>
                <c:pt idx="134">
                  <c:v>-1.151714672454546</c:v>
                </c:pt>
                <c:pt idx="135">
                  <c:v>-0.99321264745454574</c:v>
                </c:pt>
                <c:pt idx="136">
                  <c:v>-0.713694279454546</c:v>
                </c:pt>
                <c:pt idx="137">
                  <c:v>-0.4754618434545459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0.12625694575559998</c:v>
                </c:pt>
                <c:pt idx="162">
                  <c:v>0.23717086162439999</c:v>
                </c:pt>
                <c:pt idx="163">
                  <c:v>0.25907309098439996</c:v>
                </c:pt>
                <c:pt idx="164">
                  <c:v>0.52593736803960001</c:v>
                </c:pt>
                <c:pt idx="165">
                  <c:v>0.54640815158159994</c:v>
                </c:pt>
                <c:pt idx="166">
                  <c:v>0.99091734001999998</c:v>
                </c:pt>
                <c:pt idx="167">
                  <c:v>1.1288485661999998</c:v>
                </c:pt>
                <c:pt idx="168">
                  <c:v>1.2432817071599997</c:v>
                </c:pt>
                <c:pt idx="169">
                  <c:v>1.2081996738799998</c:v>
                </c:pt>
                <c:pt idx="170">
                  <c:v>1.2165599051</c:v>
                </c:pt>
                <c:pt idx="171">
                  <c:v>1.22185295862</c:v>
                </c:pt>
                <c:pt idx="172">
                  <c:v>1.1253514071199999</c:v>
                </c:pt>
                <c:pt idx="173">
                  <c:v>1.1510539267599997</c:v>
                </c:pt>
                <c:pt idx="174">
                  <c:v>1.0190880971544019</c:v>
                </c:pt>
                <c:pt idx="175">
                  <c:v>-0.90295630509090907</c:v>
                </c:pt>
                <c:pt idx="176">
                  <c:v>-1.2797415670909089</c:v>
                </c:pt>
                <c:pt idx="177">
                  <c:v>-1.339742297090909</c:v>
                </c:pt>
                <c:pt idx="178">
                  <c:v>-1.4112062810909092</c:v>
                </c:pt>
                <c:pt idx="179">
                  <c:v>-1.4175056260909091</c:v>
                </c:pt>
                <c:pt idx="180">
                  <c:v>-1.2908333450909089</c:v>
                </c:pt>
                <c:pt idx="181">
                  <c:v>-1.2129772860909092</c:v>
                </c:pt>
                <c:pt idx="182">
                  <c:v>-1.0799856990909089</c:v>
                </c:pt>
                <c:pt idx="183">
                  <c:v>-0.93845730009090911</c:v>
                </c:pt>
                <c:pt idx="184">
                  <c:v>-0.65891041009090889</c:v>
                </c:pt>
                <c:pt idx="185">
                  <c:v>-0.46768388309091025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0.45221983666650006</c:v>
                </c:pt>
                <c:pt idx="213">
                  <c:v>0.44531839743299995</c:v>
                </c:pt>
                <c:pt idx="214">
                  <c:v>1.2057631103699999</c:v>
                </c:pt>
                <c:pt idx="215">
                  <c:v>1.22627157849</c:v>
                </c:pt>
                <c:pt idx="216">
                  <c:v>1.6580015795700001</c:v>
                </c:pt>
                <c:pt idx="217">
                  <c:v>1.6545659829299999</c:v>
                </c:pt>
                <c:pt idx="218">
                  <c:v>1.6267157814600002</c:v>
                </c:pt>
                <c:pt idx="219">
                  <c:v>1.59491200932</c:v>
                </c:pt>
                <c:pt idx="220">
                  <c:v>1.3468606974899999</c:v>
                </c:pt>
                <c:pt idx="221">
                  <c:v>0.78937102627050137</c:v>
                </c:pt>
                <c:pt idx="222">
                  <c:v>0</c:v>
                </c:pt>
                <c:pt idx="223">
                  <c:v>-0.85820496227272791</c:v>
                </c:pt>
                <c:pt idx="224">
                  <c:v>-1.2630243202727276</c:v>
                </c:pt>
                <c:pt idx="225">
                  <c:v>-1.3193763792727276</c:v>
                </c:pt>
                <c:pt idx="226">
                  <c:v>-1.4134857822727276</c:v>
                </c:pt>
                <c:pt idx="227">
                  <c:v>-1.4236224412727276</c:v>
                </c:pt>
                <c:pt idx="228">
                  <c:v>-1.3215090212727278</c:v>
                </c:pt>
                <c:pt idx="229">
                  <c:v>-1.2258027932727278</c:v>
                </c:pt>
                <c:pt idx="230">
                  <c:v>-1.0811323122727279</c:v>
                </c:pt>
                <c:pt idx="231">
                  <c:v>-0.94727279327272784</c:v>
                </c:pt>
                <c:pt idx="232">
                  <c:v>-0.65641923427272753</c:v>
                </c:pt>
                <c:pt idx="233">
                  <c:v>-0.45706553627272761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0.41735038162999993</c:v>
                </c:pt>
                <c:pt idx="261">
                  <c:v>0.41277745688999995</c:v>
                </c:pt>
                <c:pt idx="262">
                  <c:v>1.1056840579199998</c:v>
                </c:pt>
                <c:pt idx="263">
                  <c:v>1.12587430858</c:v>
                </c:pt>
                <c:pt idx="264">
                  <c:v>1.4148186140400001</c:v>
                </c:pt>
                <c:pt idx="265">
                  <c:v>1.4144540938999999</c:v>
                </c:pt>
                <c:pt idx="266">
                  <c:v>1.4621025398399998</c:v>
                </c:pt>
                <c:pt idx="267">
                  <c:v>1.4316712721</c:v>
                </c:pt>
                <c:pt idx="268">
                  <c:v>1.1136337931199998</c:v>
                </c:pt>
                <c:pt idx="269">
                  <c:v>1.0809497125799998</c:v>
                </c:pt>
                <c:pt idx="270">
                  <c:v>1.0206837694000015</c:v>
                </c:pt>
                <c:pt idx="271">
                  <c:v>-1.0692625972727279</c:v>
                </c:pt>
                <c:pt idx="272">
                  <c:v>-1.3525574182727276</c:v>
                </c:pt>
                <c:pt idx="273">
                  <c:v>-1.4108687312727275</c:v>
                </c:pt>
                <c:pt idx="274">
                  <c:v>-1.4082900682727275</c:v>
                </c:pt>
                <c:pt idx="275">
                  <c:v>-1.4280073272727276</c:v>
                </c:pt>
                <c:pt idx="276">
                  <c:v>-1.2923042602727279</c:v>
                </c:pt>
                <c:pt idx="277">
                  <c:v>-1.1863141692727277</c:v>
                </c:pt>
                <c:pt idx="278">
                  <c:v>-1.0227685942727276</c:v>
                </c:pt>
                <c:pt idx="279">
                  <c:v>-0.88443047027272792</c:v>
                </c:pt>
                <c:pt idx="280">
                  <c:v>-0.56710824827272788</c:v>
                </c:pt>
                <c:pt idx="281">
                  <c:v>-0.3780468172727276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0.32322418441619999</c:v>
                </c:pt>
                <c:pt idx="309">
                  <c:v>0.31839744153900001</c:v>
                </c:pt>
                <c:pt idx="310">
                  <c:v>1.2275773215599999</c:v>
                </c:pt>
                <c:pt idx="311">
                  <c:v>1.2331622203800001</c:v>
                </c:pt>
                <c:pt idx="312">
                  <c:v>1.38449417307</c:v>
                </c:pt>
                <c:pt idx="313">
                  <c:v>1.3841447118900001</c:v>
                </c:pt>
                <c:pt idx="314">
                  <c:v>1.3799601986100001</c:v>
                </c:pt>
                <c:pt idx="315">
                  <c:v>1.37741015016</c:v>
                </c:pt>
                <c:pt idx="316">
                  <c:v>1.2023523329400001</c:v>
                </c:pt>
                <c:pt idx="317">
                  <c:v>1.13113213956</c:v>
                </c:pt>
                <c:pt idx="318">
                  <c:v>1.0381451258747987</c:v>
                </c:pt>
                <c:pt idx="319">
                  <c:v>-0.88927605572727231</c:v>
                </c:pt>
                <c:pt idx="320">
                  <c:v>-1.2653501677272723</c:v>
                </c:pt>
                <c:pt idx="321">
                  <c:v>-1.3262554307272723</c:v>
                </c:pt>
                <c:pt idx="322">
                  <c:v>-1.4499780817272727</c:v>
                </c:pt>
                <c:pt idx="323">
                  <c:v>-1.4571507707272726</c:v>
                </c:pt>
                <c:pt idx="324">
                  <c:v>-1.3624614567272726</c:v>
                </c:pt>
                <c:pt idx="325">
                  <c:v>-1.2575573537272726</c:v>
                </c:pt>
                <c:pt idx="326">
                  <c:v>-1.0552623437272723</c:v>
                </c:pt>
                <c:pt idx="327">
                  <c:v>-0.88455978572727245</c:v>
                </c:pt>
                <c:pt idx="328">
                  <c:v>-0.64301104572727263</c:v>
                </c:pt>
                <c:pt idx="329">
                  <c:v>-0.40913477272727228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7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task1ForecastsPVandDemand_Run1!$K$15:$K$350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2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3"/>
          <c:tx>
            <c:strRef>
              <c:f>task1ForecastsPVandDemand_Run1!$D$14</c:f>
              <c:strCache>
                <c:ptCount val="1"/>
                <c:pt idx="0">
                  <c:v>task1ForecastDemandMW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task1ForecastsPVandDemand_Run1!$D$15:$D$350</c:f>
              <c:numCache>
                <c:formatCode>General</c:formatCode>
                <c:ptCount val="336"/>
                <c:pt idx="0">
                  <c:v>1.7953165470000001</c:v>
                </c:pt>
                <c:pt idx="1">
                  <c:v>1.727146173</c:v>
                </c:pt>
                <c:pt idx="2">
                  <c:v>1.6426247009999999</c:v>
                </c:pt>
                <c:pt idx="3">
                  <c:v>1.597198594</c:v>
                </c:pt>
                <c:pt idx="4">
                  <c:v>1.586730771</c:v>
                </c:pt>
                <c:pt idx="5">
                  <c:v>1.5549006830000001</c:v>
                </c:pt>
                <c:pt idx="6">
                  <c:v>1.540029154</c:v>
                </c:pt>
                <c:pt idx="7">
                  <c:v>1.5192101659999999</c:v>
                </c:pt>
                <c:pt idx="8">
                  <c:v>1.6271447910000001</c:v>
                </c:pt>
                <c:pt idx="9">
                  <c:v>1.753069521</c:v>
                </c:pt>
                <c:pt idx="10">
                  <c:v>2.2036632460000001</c:v>
                </c:pt>
                <c:pt idx="11">
                  <c:v>2.5238665849999999</c:v>
                </c:pt>
                <c:pt idx="12">
                  <c:v>2.9802094139999999</c:v>
                </c:pt>
                <c:pt idx="13">
                  <c:v>3.2160928389999999</c:v>
                </c:pt>
                <c:pt idx="14">
                  <c:v>3.302639063</c:v>
                </c:pt>
                <c:pt idx="15">
                  <c:v>3.3171611169999999</c:v>
                </c:pt>
                <c:pt idx="16">
                  <c:v>3.2778599239999999</c:v>
                </c:pt>
                <c:pt idx="17">
                  <c:v>3.2597347459999999</c:v>
                </c:pt>
                <c:pt idx="18">
                  <c:v>3.1448071639999999</c:v>
                </c:pt>
                <c:pt idx="19">
                  <c:v>3.101377104</c:v>
                </c:pt>
                <c:pt idx="20">
                  <c:v>3.0196239409999999</c:v>
                </c:pt>
                <c:pt idx="21">
                  <c:v>2.9987669330000002</c:v>
                </c:pt>
                <c:pt idx="22">
                  <c:v>2.8522926499999999</c:v>
                </c:pt>
                <c:pt idx="23">
                  <c:v>2.8312737879999998</c:v>
                </c:pt>
                <c:pt idx="24">
                  <c:v>2.6535743119999999</c:v>
                </c:pt>
                <c:pt idx="25">
                  <c:v>2.6125043670000001</c:v>
                </c:pt>
                <c:pt idx="26">
                  <c:v>2.6087271049999998</c:v>
                </c:pt>
                <c:pt idx="27">
                  <c:v>2.5994383249999999</c:v>
                </c:pt>
                <c:pt idx="28">
                  <c:v>2.7060768140000002</c:v>
                </c:pt>
                <c:pt idx="29">
                  <c:v>2.8362110139999999</c:v>
                </c:pt>
                <c:pt idx="30">
                  <c:v>3.1516391819999998</c:v>
                </c:pt>
                <c:pt idx="31">
                  <c:v>3.3967073239999999</c:v>
                </c:pt>
                <c:pt idx="32">
                  <c:v>3.7836461689999998</c:v>
                </c:pt>
                <c:pt idx="33">
                  <c:v>3.8324737340000001</c:v>
                </c:pt>
                <c:pt idx="34">
                  <c:v>3.9659588719999999</c:v>
                </c:pt>
                <c:pt idx="35">
                  <c:v>3.9756689590000001</c:v>
                </c:pt>
                <c:pt idx="36">
                  <c:v>3.950107279</c:v>
                </c:pt>
                <c:pt idx="37">
                  <c:v>3.8766618570000002</c:v>
                </c:pt>
                <c:pt idx="38">
                  <c:v>3.8051365399999999</c:v>
                </c:pt>
                <c:pt idx="39">
                  <c:v>3.636550417</c:v>
                </c:pt>
                <c:pt idx="40">
                  <c:v>3.2586662629999998</c:v>
                </c:pt>
                <c:pt idx="41">
                  <c:v>3.0469662390000001</c:v>
                </c:pt>
                <c:pt idx="42">
                  <c:v>2.717141072</c:v>
                </c:pt>
                <c:pt idx="43">
                  <c:v>2.4538203950000002</c:v>
                </c:pt>
                <c:pt idx="44">
                  <c:v>2.1405363820000001</c:v>
                </c:pt>
                <c:pt idx="45">
                  <c:v>1.876891847</c:v>
                </c:pt>
                <c:pt idx="46">
                  <c:v>1.8376271340000001</c:v>
                </c:pt>
                <c:pt idx="47">
                  <c:v>1.74862399</c:v>
                </c:pt>
                <c:pt idx="48">
                  <c:v>1.7938530399999999</c:v>
                </c:pt>
                <c:pt idx="49">
                  <c:v>1.726001133</c:v>
                </c:pt>
                <c:pt idx="50">
                  <c:v>1.6409926930000001</c:v>
                </c:pt>
                <c:pt idx="51">
                  <c:v>1.595885054</c:v>
                </c:pt>
                <c:pt idx="52">
                  <c:v>1.586563017</c:v>
                </c:pt>
                <c:pt idx="53">
                  <c:v>1.5552979950000001</c:v>
                </c:pt>
                <c:pt idx="54">
                  <c:v>1.541700173</c:v>
                </c:pt>
                <c:pt idx="55">
                  <c:v>1.521199653</c:v>
                </c:pt>
                <c:pt idx="56">
                  <c:v>1.6234052510000001</c:v>
                </c:pt>
                <c:pt idx="57">
                  <c:v>1.747419641</c:v>
                </c:pt>
                <c:pt idx="58">
                  <c:v>2.193035219</c:v>
                </c:pt>
                <c:pt idx="59">
                  <c:v>2.5147935459999999</c:v>
                </c:pt>
                <c:pt idx="60">
                  <c:v>3.0121692809999998</c:v>
                </c:pt>
                <c:pt idx="61">
                  <c:v>3.2053898369999998</c:v>
                </c:pt>
                <c:pt idx="62">
                  <c:v>3.299573987</c:v>
                </c:pt>
                <c:pt idx="63">
                  <c:v>3.3188354169999998</c:v>
                </c:pt>
                <c:pt idx="64">
                  <c:v>3.3277054270000002</c:v>
                </c:pt>
                <c:pt idx="65">
                  <c:v>3.3232189980000002</c:v>
                </c:pt>
                <c:pt idx="66">
                  <c:v>3.2168387200000002</c:v>
                </c:pt>
                <c:pt idx="67">
                  <c:v>3.190754654</c:v>
                </c:pt>
                <c:pt idx="68">
                  <c:v>3.083152713</c:v>
                </c:pt>
                <c:pt idx="69">
                  <c:v>3.0788964700000001</c:v>
                </c:pt>
                <c:pt idx="70">
                  <c:v>3.0086330499999998</c:v>
                </c:pt>
                <c:pt idx="71">
                  <c:v>2.9863363289999998</c:v>
                </c:pt>
                <c:pt idx="72">
                  <c:v>2.866145328</c:v>
                </c:pt>
                <c:pt idx="73">
                  <c:v>2.826292048</c:v>
                </c:pt>
                <c:pt idx="74">
                  <c:v>2.7514629140000002</c:v>
                </c:pt>
                <c:pt idx="75">
                  <c:v>2.7449739119999998</c:v>
                </c:pt>
                <c:pt idx="76">
                  <c:v>2.8969370109999999</c:v>
                </c:pt>
                <c:pt idx="77">
                  <c:v>3.0670405110000001</c:v>
                </c:pt>
                <c:pt idx="78">
                  <c:v>3.25473211</c:v>
                </c:pt>
                <c:pt idx="79">
                  <c:v>3.520652127</c:v>
                </c:pt>
                <c:pt idx="80">
                  <c:v>3.8378794649999999</c:v>
                </c:pt>
                <c:pt idx="81">
                  <c:v>3.9050612490000001</c:v>
                </c:pt>
                <c:pt idx="82">
                  <c:v>3.9711252529999999</c:v>
                </c:pt>
                <c:pt idx="83">
                  <c:v>3.977536341</c:v>
                </c:pt>
                <c:pt idx="84">
                  <c:v>3.8784754709999998</c:v>
                </c:pt>
                <c:pt idx="85">
                  <c:v>3.8058698359999998</c:v>
                </c:pt>
                <c:pt idx="86">
                  <c:v>3.707786542</c:v>
                </c:pt>
                <c:pt idx="87">
                  <c:v>3.5408647329999998</c:v>
                </c:pt>
                <c:pt idx="88">
                  <c:v>3.221027013</c:v>
                </c:pt>
                <c:pt idx="89">
                  <c:v>3.0101667760000002</c:v>
                </c:pt>
                <c:pt idx="90">
                  <c:v>2.7113052020000001</c:v>
                </c:pt>
                <c:pt idx="91">
                  <c:v>2.4445530259999999</c:v>
                </c:pt>
                <c:pt idx="92">
                  <c:v>2.1367515909999999</c:v>
                </c:pt>
                <c:pt idx="93">
                  <c:v>1.897211918</c:v>
                </c:pt>
                <c:pt idx="94">
                  <c:v>1.8381419880000001</c:v>
                </c:pt>
                <c:pt idx="95">
                  <c:v>1.7478875380000001</c:v>
                </c:pt>
                <c:pt idx="96">
                  <c:v>1.7913096289999999</c:v>
                </c:pt>
                <c:pt idx="97">
                  <c:v>1.7216036299999999</c:v>
                </c:pt>
                <c:pt idx="98">
                  <c:v>1.635977284</c:v>
                </c:pt>
                <c:pt idx="99">
                  <c:v>1.590551177</c:v>
                </c:pt>
                <c:pt idx="100">
                  <c:v>1.5763098950000001</c:v>
                </c:pt>
                <c:pt idx="101">
                  <c:v>1.5447264060000001</c:v>
                </c:pt>
                <c:pt idx="102">
                  <c:v>1.529125144</c:v>
                </c:pt>
                <c:pt idx="103">
                  <c:v>1.506121686</c:v>
                </c:pt>
                <c:pt idx="104">
                  <c:v>1.6074680079999999</c:v>
                </c:pt>
                <c:pt idx="105">
                  <c:v>1.742049382</c:v>
                </c:pt>
                <c:pt idx="106">
                  <c:v>2.1798146890000001</c:v>
                </c:pt>
                <c:pt idx="107">
                  <c:v>2.5657585219999999</c:v>
                </c:pt>
                <c:pt idx="108">
                  <c:v>3.0477748440000001</c:v>
                </c:pt>
                <c:pt idx="109">
                  <c:v>3.298243426</c:v>
                </c:pt>
                <c:pt idx="110">
                  <c:v>3.270227432</c:v>
                </c:pt>
                <c:pt idx="111">
                  <c:v>3.2838735190000001</c:v>
                </c:pt>
                <c:pt idx="112">
                  <c:v>3.3249917629999999</c:v>
                </c:pt>
                <c:pt idx="113">
                  <c:v>3.2832479829999999</c:v>
                </c:pt>
                <c:pt idx="114">
                  <c:v>3.150813672</c:v>
                </c:pt>
                <c:pt idx="115">
                  <c:v>3.0948215480000001</c:v>
                </c:pt>
                <c:pt idx="116">
                  <c:v>2.9105966200000002</c:v>
                </c:pt>
                <c:pt idx="117">
                  <c:v>2.8816832739999998</c:v>
                </c:pt>
                <c:pt idx="118">
                  <c:v>2.7555363910000001</c:v>
                </c:pt>
                <c:pt idx="119">
                  <c:v>2.7250071849999999</c:v>
                </c:pt>
                <c:pt idx="120">
                  <c:v>2.6574249999999999</c:v>
                </c:pt>
                <c:pt idx="121">
                  <c:v>2.6048851019999999</c:v>
                </c:pt>
                <c:pt idx="122">
                  <c:v>2.5800721320000002</c:v>
                </c:pt>
                <c:pt idx="123">
                  <c:v>2.5682285920000001</c:v>
                </c:pt>
                <c:pt idx="124">
                  <c:v>2.6433996849999999</c:v>
                </c:pt>
                <c:pt idx="125">
                  <c:v>2.799343607</c:v>
                </c:pt>
                <c:pt idx="126">
                  <c:v>3.1348036750000001</c:v>
                </c:pt>
                <c:pt idx="127">
                  <c:v>3.3951866549999998</c:v>
                </c:pt>
                <c:pt idx="128">
                  <c:v>3.7789465729999998</c:v>
                </c:pt>
                <c:pt idx="129">
                  <c:v>3.8295853819999999</c:v>
                </c:pt>
                <c:pt idx="130">
                  <c:v>3.9242668979999999</c:v>
                </c:pt>
                <c:pt idx="131">
                  <c:v>3.9408234119999999</c:v>
                </c:pt>
                <c:pt idx="132">
                  <c:v>3.9724756349999999</c:v>
                </c:pt>
                <c:pt idx="133">
                  <c:v>3.8770093590000001</c:v>
                </c:pt>
                <c:pt idx="134">
                  <c:v>3.7306364730000001</c:v>
                </c:pt>
                <c:pt idx="135">
                  <c:v>3.5721344479999999</c:v>
                </c:pt>
                <c:pt idx="136">
                  <c:v>3.2926160800000002</c:v>
                </c:pt>
                <c:pt idx="137">
                  <c:v>3.0543836440000001</c:v>
                </c:pt>
                <c:pt idx="138">
                  <c:v>2.8027964349999999</c:v>
                </c:pt>
                <c:pt idx="139">
                  <c:v>2.4604177009999999</c:v>
                </c:pt>
                <c:pt idx="140">
                  <c:v>2.160488634</c:v>
                </c:pt>
                <c:pt idx="141">
                  <c:v>1.959596138</c:v>
                </c:pt>
                <c:pt idx="142">
                  <c:v>1.8407723680000001</c:v>
                </c:pt>
                <c:pt idx="143">
                  <c:v>1.7502541380000001</c:v>
                </c:pt>
                <c:pt idx="144">
                  <c:v>1.8098276529999999</c:v>
                </c:pt>
                <c:pt idx="145">
                  <c:v>1.7381349109999999</c:v>
                </c:pt>
                <c:pt idx="146">
                  <c:v>1.649004221</c:v>
                </c:pt>
                <c:pt idx="147">
                  <c:v>1.597865619</c:v>
                </c:pt>
                <c:pt idx="148">
                  <c:v>1.5897024609999999</c:v>
                </c:pt>
                <c:pt idx="149">
                  <c:v>1.5581188779999999</c:v>
                </c:pt>
                <c:pt idx="150">
                  <c:v>1.531642269</c:v>
                </c:pt>
                <c:pt idx="151">
                  <c:v>1.5086387640000001</c:v>
                </c:pt>
                <c:pt idx="152">
                  <c:v>1.619594663</c:v>
                </c:pt>
                <c:pt idx="153">
                  <c:v>1.7522826979999999</c:v>
                </c:pt>
                <c:pt idx="154">
                  <c:v>2.1726989460000001</c:v>
                </c:pt>
                <c:pt idx="155">
                  <c:v>2.53944064</c:v>
                </c:pt>
                <c:pt idx="156">
                  <c:v>3.0962114559999998</c:v>
                </c:pt>
                <c:pt idx="157">
                  <c:v>3.3354854550000002</c:v>
                </c:pt>
                <c:pt idx="158">
                  <c:v>3.3892240990000002</c:v>
                </c:pt>
                <c:pt idx="159">
                  <c:v>3.3985526309999998</c:v>
                </c:pt>
                <c:pt idx="160">
                  <c:v>3.4008403619999998</c:v>
                </c:pt>
                <c:pt idx="161">
                  <c:v>3.3794166329999999</c:v>
                </c:pt>
                <c:pt idx="162">
                  <c:v>3.1733207459999999</c:v>
                </c:pt>
                <c:pt idx="163">
                  <c:v>3.1314456829999999</c:v>
                </c:pt>
                <c:pt idx="164">
                  <c:v>3.1217450109999998</c:v>
                </c:pt>
                <c:pt idx="165">
                  <c:v>3.1011053550000001</c:v>
                </c:pt>
                <c:pt idx="166">
                  <c:v>3.0441921829999998</c:v>
                </c:pt>
                <c:pt idx="167">
                  <c:v>3.0219229799999998</c:v>
                </c:pt>
                <c:pt idx="168">
                  <c:v>2.7249388890000001</c:v>
                </c:pt>
                <c:pt idx="169">
                  <c:v>2.6776379110000001</c:v>
                </c:pt>
                <c:pt idx="170">
                  <c:v>2.5777869450000002</c:v>
                </c:pt>
                <c:pt idx="171">
                  <c:v>2.5676933260000001</c:v>
                </c:pt>
                <c:pt idx="172">
                  <c:v>2.7441435310000002</c:v>
                </c:pt>
                <c:pt idx="173">
                  <c:v>2.8873113859999999</c:v>
                </c:pt>
                <c:pt idx="174">
                  <c:v>3.1680205369999999</c:v>
                </c:pt>
                <c:pt idx="175">
                  <c:v>3.4108882650000001</c:v>
                </c:pt>
                <c:pt idx="176">
                  <c:v>3.7876735269999999</c:v>
                </c:pt>
                <c:pt idx="177">
                  <c:v>3.847674257</c:v>
                </c:pt>
                <c:pt idx="178">
                  <c:v>3.9191382410000002</c:v>
                </c:pt>
                <c:pt idx="179">
                  <c:v>3.9254375860000001</c:v>
                </c:pt>
                <c:pt idx="180">
                  <c:v>3.7987653049999999</c:v>
                </c:pt>
                <c:pt idx="181">
                  <c:v>3.7209092460000002</c:v>
                </c:pt>
                <c:pt idx="182">
                  <c:v>3.5879176589999999</c:v>
                </c:pt>
                <c:pt idx="183">
                  <c:v>3.4463892600000001</c:v>
                </c:pt>
                <c:pt idx="184">
                  <c:v>3.1668423699999999</c:v>
                </c:pt>
                <c:pt idx="185">
                  <c:v>2.975684566</c:v>
                </c:pt>
                <c:pt idx="186">
                  <c:v>2.7487953119999999</c:v>
                </c:pt>
                <c:pt idx="187">
                  <c:v>2.4773977770000002</c:v>
                </c:pt>
                <c:pt idx="188">
                  <c:v>2.2001820759999999</c:v>
                </c:pt>
                <c:pt idx="189">
                  <c:v>1.9829335459999999</c:v>
                </c:pt>
                <c:pt idx="190">
                  <c:v>1.858028623</c:v>
                </c:pt>
                <c:pt idx="191">
                  <c:v>1.746867763</c:v>
                </c:pt>
                <c:pt idx="192">
                  <c:v>1.8396605269999999</c:v>
                </c:pt>
                <c:pt idx="193">
                  <c:v>1.7631277510000001</c:v>
                </c:pt>
                <c:pt idx="194">
                  <c:v>1.661692197</c:v>
                </c:pt>
                <c:pt idx="195">
                  <c:v>1.601286282</c:v>
                </c:pt>
                <c:pt idx="196">
                  <c:v>1.5932877969999999</c:v>
                </c:pt>
                <c:pt idx="197">
                  <c:v>1.5582062059999999</c:v>
                </c:pt>
                <c:pt idx="198">
                  <c:v>1.5390135709999999</c:v>
                </c:pt>
                <c:pt idx="199">
                  <c:v>1.5130645069999999</c:v>
                </c:pt>
                <c:pt idx="200">
                  <c:v>1.59339166</c:v>
                </c:pt>
                <c:pt idx="201">
                  <c:v>1.6532401880000001</c:v>
                </c:pt>
                <c:pt idx="202">
                  <c:v>1.864903864</c:v>
                </c:pt>
                <c:pt idx="203">
                  <c:v>2.0082369139999998</c:v>
                </c:pt>
                <c:pt idx="204">
                  <c:v>2.5126891570000001</c:v>
                </c:pt>
                <c:pt idx="205">
                  <c:v>2.7924334339999999</c:v>
                </c:pt>
                <c:pt idx="206">
                  <c:v>2.9732833599999999</c:v>
                </c:pt>
                <c:pt idx="207">
                  <c:v>3.1033871780000002</c:v>
                </c:pt>
                <c:pt idx="208">
                  <c:v>3.3959252809999998</c:v>
                </c:pt>
                <c:pt idx="209">
                  <c:v>3.3695640080000002</c:v>
                </c:pt>
                <c:pt idx="210">
                  <c:v>3.1632073049999998</c:v>
                </c:pt>
                <c:pt idx="211">
                  <c:v>3.1068974909999998</c:v>
                </c:pt>
                <c:pt idx="212">
                  <c:v>2.8715066359999999</c:v>
                </c:pt>
                <c:pt idx="213">
                  <c:v>2.8351503440000001</c:v>
                </c:pt>
                <c:pt idx="214">
                  <c:v>2.765476874</c:v>
                </c:pt>
                <c:pt idx="215">
                  <c:v>2.7240113689999998</c:v>
                </c:pt>
                <c:pt idx="216">
                  <c:v>2.6315852749999999</c:v>
                </c:pt>
                <c:pt idx="217">
                  <c:v>2.5762131720000001</c:v>
                </c:pt>
                <c:pt idx="218">
                  <c:v>2.578048999</c:v>
                </c:pt>
                <c:pt idx="219">
                  <c:v>2.5744282709999999</c:v>
                </c:pt>
                <c:pt idx="220">
                  <c:v>2.7102869360000001</c:v>
                </c:pt>
                <c:pt idx="221">
                  <c:v>2.823662465</c:v>
                </c:pt>
                <c:pt idx="222">
                  <c:v>3.1271954069999999</c:v>
                </c:pt>
                <c:pt idx="223">
                  <c:v>3.3648158970000002</c:v>
                </c:pt>
                <c:pt idx="224">
                  <c:v>3.7696352549999999</c:v>
                </c:pt>
                <c:pt idx="225">
                  <c:v>3.8259873139999998</c:v>
                </c:pt>
                <c:pt idx="226">
                  <c:v>3.9200967169999998</c:v>
                </c:pt>
                <c:pt idx="227">
                  <c:v>3.9302333759999999</c:v>
                </c:pt>
                <c:pt idx="228">
                  <c:v>3.8281199560000001</c:v>
                </c:pt>
                <c:pt idx="229">
                  <c:v>3.732413728</c:v>
                </c:pt>
                <c:pt idx="230">
                  <c:v>3.5877432470000001</c:v>
                </c:pt>
                <c:pt idx="231">
                  <c:v>3.4538837280000001</c:v>
                </c:pt>
                <c:pt idx="232">
                  <c:v>3.1630301689999998</c:v>
                </c:pt>
                <c:pt idx="233">
                  <c:v>2.9636764709999999</c:v>
                </c:pt>
                <c:pt idx="234">
                  <c:v>2.7729838199999999</c:v>
                </c:pt>
                <c:pt idx="235">
                  <c:v>2.4774075510000002</c:v>
                </c:pt>
                <c:pt idx="236">
                  <c:v>2.1970659060000002</c:v>
                </c:pt>
                <c:pt idx="237">
                  <c:v>1.983471593</c:v>
                </c:pt>
                <c:pt idx="238">
                  <c:v>1.8710200690000001</c:v>
                </c:pt>
                <c:pt idx="239">
                  <c:v>1.7639616389999999</c:v>
                </c:pt>
                <c:pt idx="240">
                  <c:v>1.8377244509999999</c:v>
                </c:pt>
                <c:pt idx="241">
                  <c:v>1.7693393239999999</c:v>
                </c:pt>
                <c:pt idx="242">
                  <c:v>1.668700227</c:v>
                </c:pt>
                <c:pt idx="243">
                  <c:v>1.6159331560000001</c:v>
                </c:pt>
                <c:pt idx="244">
                  <c:v>1.60338472</c:v>
                </c:pt>
                <c:pt idx="245">
                  <c:v>1.566440716</c:v>
                </c:pt>
                <c:pt idx="246">
                  <c:v>1.5355295099999999</c:v>
                </c:pt>
                <c:pt idx="247">
                  <c:v>1.5084310519999999</c:v>
                </c:pt>
                <c:pt idx="248">
                  <c:v>1.575478028</c:v>
                </c:pt>
                <c:pt idx="249">
                  <c:v>1.620300622</c:v>
                </c:pt>
                <c:pt idx="250">
                  <c:v>1.784084805</c:v>
                </c:pt>
                <c:pt idx="251">
                  <c:v>1.864523835</c:v>
                </c:pt>
                <c:pt idx="252">
                  <c:v>2.3738591910000002</c:v>
                </c:pt>
                <c:pt idx="253">
                  <c:v>2.6147366710000002</c:v>
                </c:pt>
                <c:pt idx="254">
                  <c:v>2.7620143420000001</c:v>
                </c:pt>
                <c:pt idx="255">
                  <c:v>2.9417229690000002</c:v>
                </c:pt>
                <c:pt idx="256">
                  <c:v>3.362858991</c:v>
                </c:pt>
                <c:pt idx="257">
                  <c:v>3.3792669399999999</c:v>
                </c:pt>
                <c:pt idx="258">
                  <c:v>3.278688153</c:v>
                </c:pt>
                <c:pt idx="259">
                  <c:v>3.246498543</c:v>
                </c:pt>
                <c:pt idx="260">
                  <c:v>3.03173403</c:v>
                </c:pt>
                <c:pt idx="261">
                  <c:v>3.0148736359999999</c:v>
                </c:pt>
                <c:pt idx="262">
                  <c:v>2.9328842150000001</c:v>
                </c:pt>
                <c:pt idx="263">
                  <c:v>2.9000299809999999</c:v>
                </c:pt>
                <c:pt idx="264">
                  <c:v>2.7896199880000001</c:v>
                </c:pt>
                <c:pt idx="265">
                  <c:v>2.7350086889999998</c:v>
                </c:pt>
                <c:pt idx="266">
                  <c:v>2.745591788</c:v>
                </c:pt>
                <c:pt idx="267">
                  <c:v>2.728126907</c:v>
                </c:pt>
                <c:pt idx="268">
                  <c:v>2.9568522339999999</c:v>
                </c:pt>
                <c:pt idx="269">
                  <c:v>3.0329600810000001</c:v>
                </c:pt>
                <c:pt idx="270">
                  <c:v>3.364929069</c:v>
                </c:pt>
                <c:pt idx="271">
                  <c:v>3.5920249480000002</c:v>
                </c:pt>
                <c:pt idx="272">
                  <c:v>3.8753197689999999</c:v>
                </c:pt>
                <c:pt idx="273">
                  <c:v>3.9336310819999998</c:v>
                </c:pt>
                <c:pt idx="274">
                  <c:v>3.9310524189999998</c:v>
                </c:pt>
                <c:pt idx="275">
                  <c:v>3.9507696779999999</c:v>
                </c:pt>
                <c:pt idx="276">
                  <c:v>3.8150666110000002</c:v>
                </c:pt>
                <c:pt idx="277">
                  <c:v>3.70907652</c:v>
                </c:pt>
                <c:pt idx="278">
                  <c:v>3.5455309449999999</c:v>
                </c:pt>
                <c:pt idx="279">
                  <c:v>3.4071928210000002</c:v>
                </c:pt>
                <c:pt idx="280">
                  <c:v>3.0898705990000002</c:v>
                </c:pt>
                <c:pt idx="281">
                  <c:v>2.9008091679999999</c:v>
                </c:pt>
                <c:pt idx="282">
                  <c:v>2.6570773660000002</c:v>
                </c:pt>
                <c:pt idx="283">
                  <c:v>2.410501257</c:v>
                </c:pt>
                <c:pt idx="284">
                  <c:v>2.1618801310000002</c:v>
                </c:pt>
                <c:pt idx="285">
                  <c:v>1.925854483</c:v>
                </c:pt>
                <c:pt idx="286">
                  <c:v>1.8285773970000001</c:v>
                </c:pt>
                <c:pt idx="287">
                  <c:v>1.7493754909999999</c:v>
                </c:pt>
                <c:pt idx="288">
                  <c:v>1.817935866</c:v>
                </c:pt>
                <c:pt idx="289">
                  <c:v>1.7492597640000001</c:v>
                </c:pt>
                <c:pt idx="290">
                  <c:v>1.6722006650000001</c:v>
                </c:pt>
                <c:pt idx="291">
                  <c:v>1.621122306</c:v>
                </c:pt>
                <c:pt idx="292">
                  <c:v>1.583488604</c:v>
                </c:pt>
                <c:pt idx="293">
                  <c:v>1.5634746420000001</c:v>
                </c:pt>
                <c:pt idx="294">
                  <c:v>1.525718839</c:v>
                </c:pt>
                <c:pt idx="295">
                  <c:v>1.5082118470000001</c:v>
                </c:pt>
                <c:pt idx="296">
                  <c:v>1.5965905090000001</c:v>
                </c:pt>
                <c:pt idx="297">
                  <c:v>1.723330974</c:v>
                </c:pt>
                <c:pt idx="298">
                  <c:v>2.1521258140000001</c:v>
                </c:pt>
                <c:pt idx="299">
                  <c:v>2.5572021569999999</c:v>
                </c:pt>
                <c:pt idx="300">
                  <c:v>3.0285498830000002</c:v>
                </c:pt>
                <c:pt idx="301">
                  <c:v>3.282821239</c:v>
                </c:pt>
                <c:pt idx="302">
                  <c:v>3.2708366569999998</c:v>
                </c:pt>
                <c:pt idx="303">
                  <c:v>3.2958821939999998</c:v>
                </c:pt>
                <c:pt idx="304">
                  <c:v>3.2798351829999999</c:v>
                </c:pt>
                <c:pt idx="305">
                  <c:v>3.2535440960000002</c:v>
                </c:pt>
                <c:pt idx="306">
                  <c:v>3.109580512</c:v>
                </c:pt>
                <c:pt idx="307">
                  <c:v>3.0693477630000001</c:v>
                </c:pt>
                <c:pt idx="308">
                  <c:v>2.9075608339999999</c:v>
                </c:pt>
                <c:pt idx="309">
                  <c:v>2.882584585</c:v>
                </c:pt>
                <c:pt idx="310">
                  <c:v>2.7761741710000001</c:v>
                </c:pt>
                <c:pt idx="311">
                  <c:v>2.7411474309999999</c:v>
                </c:pt>
                <c:pt idx="312">
                  <c:v>2.628733585</c:v>
                </c:pt>
                <c:pt idx="313">
                  <c:v>2.5816977360000002</c:v>
                </c:pt>
                <c:pt idx="314">
                  <c:v>2.5889380360000001</c:v>
                </c:pt>
                <c:pt idx="315">
                  <c:v>2.5858754990000001</c:v>
                </c:pt>
                <c:pt idx="316">
                  <c:v>2.67520895</c:v>
                </c:pt>
                <c:pt idx="317">
                  <c:v>2.8128055710000002</c:v>
                </c:pt>
                <c:pt idx="318">
                  <c:v>3.2598725439999998</c:v>
                </c:pt>
                <c:pt idx="319">
                  <c:v>3.5195437429999998</c:v>
                </c:pt>
                <c:pt idx="320">
                  <c:v>3.8956178549999998</c:v>
                </c:pt>
                <c:pt idx="321">
                  <c:v>3.9565231179999998</c:v>
                </c:pt>
                <c:pt idx="322">
                  <c:v>4.0802457690000002</c:v>
                </c:pt>
                <c:pt idx="323">
                  <c:v>4.0874184580000001</c:v>
                </c:pt>
                <c:pt idx="324">
                  <c:v>3.9927291440000001</c:v>
                </c:pt>
                <c:pt idx="325">
                  <c:v>3.8878250410000001</c:v>
                </c:pt>
                <c:pt idx="326">
                  <c:v>3.6855300309999999</c:v>
                </c:pt>
                <c:pt idx="327">
                  <c:v>3.514827473</c:v>
                </c:pt>
                <c:pt idx="328">
                  <c:v>3.2732787330000002</c:v>
                </c:pt>
                <c:pt idx="329">
                  <c:v>3.0394024599999998</c:v>
                </c:pt>
                <c:pt idx="330">
                  <c:v>2.7883888730000002</c:v>
                </c:pt>
                <c:pt idx="331">
                  <c:v>2.4427717269999998</c:v>
                </c:pt>
                <c:pt idx="332">
                  <c:v>2.1423369669999999</c:v>
                </c:pt>
                <c:pt idx="333">
                  <c:v>1.9342195680000001</c:v>
                </c:pt>
                <c:pt idx="334">
                  <c:v>1.9342195680000001</c:v>
                </c:pt>
                <c:pt idx="335">
                  <c:v>1.9342195680000001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2"/>
          <c:order val="5"/>
          <c:tx>
            <c:strRef>
              <c:f>task1ForecastsPVandDemand_Run1!$E$14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task1ForecastsPVandDemand_Run1!$E$15:$E$350</c:f>
              <c:numCache>
                <c:formatCode>0.0000</c:formatCode>
                <c:ptCount val="336"/>
                <c:pt idx="0">
                  <c:v>1.7953165470000001</c:v>
                </c:pt>
                <c:pt idx="1">
                  <c:v>1.727146173</c:v>
                </c:pt>
                <c:pt idx="2">
                  <c:v>1.6426247009999999</c:v>
                </c:pt>
                <c:pt idx="3">
                  <c:v>1.597198594</c:v>
                </c:pt>
                <c:pt idx="4">
                  <c:v>1.586730771</c:v>
                </c:pt>
                <c:pt idx="5">
                  <c:v>1.5549006830000001</c:v>
                </c:pt>
                <c:pt idx="6">
                  <c:v>1.540029154</c:v>
                </c:pt>
                <c:pt idx="7">
                  <c:v>1.5192101659999999</c:v>
                </c:pt>
                <c:pt idx="8">
                  <c:v>1.6271447910000001</c:v>
                </c:pt>
                <c:pt idx="9">
                  <c:v>1.753069521</c:v>
                </c:pt>
                <c:pt idx="10">
                  <c:v>2.2036632460000001</c:v>
                </c:pt>
                <c:pt idx="11">
                  <c:v>2.5238665849999999</c:v>
                </c:pt>
                <c:pt idx="12">
                  <c:v>2.9802094139999999</c:v>
                </c:pt>
                <c:pt idx="13">
                  <c:v>3.2160928389999999</c:v>
                </c:pt>
                <c:pt idx="14">
                  <c:v>3.302639063</c:v>
                </c:pt>
                <c:pt idx="15">
                  <c:v>3.3171611169999999</c:v>
                </c:pt>
                <c:pt idx="16">
                  <c:v>3.2778599239999999</c:v>
                </c:pt>
                <c:pt idx="17">
                  <c:v>3.2597347459999999</c:v>
                </c:pt>
                <c:pt idx="18">
                  <c:v>3.1448071639999999</c:v>
                </c:pt>
                <c:pt idx="19">
                  <c:v>3.101377104</c:v>
                </c:pt>
                <c:pt idx="20">
                  <c:v>3.3026865564125001</c:v>
                </c:pt>
                <c:pt idx="21">
                  <c:v>3.2763030669575004</c:v>
                </c:pt>
                <c:pt idx="22">
                  <c:v>3.2629286563025</c:v>
                </c:pt>
                <c:pt idx="23">
                  <c:v>4.114780273</c:v>
                </c:pt>
                <c:pt idx="24">
                  <c:v>4.0767353562499995</c:v>
                </c:pt>
                <c:pt idx="25">
                  <c:v>3.9994344232500003</c:v>
                </c:pt>
                <c:pt idx="26">
                  <c:v>4.4478081769999998</c:v>
                </c:pt>
                <c:pt idx="27">
                  <c:v>4.4306013725</c:v>
                </c:pt>
                <c:pt idx="28">
                  <c:v>4.3271990247499996</c:v>
                </c:pt>
                <c:pt idx="29">
                  <c:v>4.4506320669999999</c:v>
                </c:pt>
                <c:pt idx="30">
                  <c:v>3.1810194575774982</c:v>
                </c:pt>
                <c:pt idx="31">
                  <c:v>2.593503968454546</c:v>
                </c:pt>
                <c:pt idx="32">
                  <c:v>2.593503968454546</c:v>
                </c:pt>
                <c:pt idx="33">
                  <c:v>2.593503968454546</c:v>
                </c:pt>
                <c:pt idx="34">
                  <c:v>2.593503968454546</c:v>
                </c:pt>
                <c:pt idx="35">
                  <c:v>2.593503968454546</c:v>
                </c:pt>
                <c:pt idx="36">
                  <c:v>2.593503968454546</c:v>
                </c:pt>
                <c:pt idx="37">
                  <c:v>2.593503968454546</c:v>
                </c:pt>
                <c:pt idx="38">
                  <c:v>2.593503968454546</c:v>
                </c:pt>
                <c:pt idx="39">
                  <c:v>2.593503968454546</c:v>
                </c:pt>
                <c:pt idx="40">
                  <c:v>2.593503968454546</c:v>
                </c:pt>
                <c:pt idx="41">
                  <c:v>2.593503968454546</c:v>
                </c:pt>
                <c:pt idx="42">
                  <c:v>2.717141072</c:v>
                </c:pt>
                <c:pt idx="43">
                  <c:v>2.4538203950000002</c:v>
                </c:pt>
                <c:pt idx="44">
                  <c:v>2.1405363820000001</c:v>
                </c:pt>
                <c:pt idx="45">
                  <c:v>1.876891847</c:v>
                </c:pt>
                <c:pt idx="46">
                  <c:v>1.8376271340000001</c:v>
                </c:pt>
                <c:pt idx="47">
                  <c:v>1.74862399</c:v>
                </c:pt>
                <c:pt idx="48">
                  <c:v>1.7938530399999999</c:v>
                </c:pt>
                <c:pt idx="49">
                  <c:v>1.726001133</c:v>
                </c:pt>
                <c:pt idx="50">
                  <c:v>1.6409926930000001</c:v>
                </c:pt>
                <c:pt idx="51">
                  <c:v>1.595885054</c:v>
                </c:pt>
                <c:pt idx="52">
                  <c:v>1.586563017</c:v>
                </c:pt>
                <c:pt idx="53">
                  <c:v>1.5552979950000001</c:v>
                </c:pt>
                <c:pt idx="54">
                  <c:v>1.541700173</c:v>
                </c:pt>
                <c:pt idx="55">
                  <c:v>1.521199653</c:v>
                </c:pt>
                <c:pt idx="56">
                  <c:v>1.6234052510000001</c:v>
                </c:pt>
                <c:pt idx="57">
                  <c:v>1.747419641</c:v>
                </c:pt>
                <c:pt idx="58">
                  <c:v>2.193035219</c:v>
                </c:pt>
                <c:pt idx="59">
                  <c:v>2.5147935459999999</c:v>
                </c:pt>
                <c:pt idx="60">
                  <c:v>3.0121692809999998</c:v>
                </c:pt>
                <c:pt idx="61">
                  <c:v>3.2053898369999998</c:v>
                </c:pt>
                <c:pt idx="62">
                  <c:v>3.299573987</c:v>
                </c:pt>
                <c:pt idx="63">
                  <c:v>3.3188354169999998</c:v>
                </c:pt>
                <c:pt idx="64">
                  <c:v>3.3277054270000002</c:v>
                </c:pt>
                <c:pt idx="65">
                  <c:v>3.3232189980000002</c:v>
                </c:pt>
                <c:pt idx="66">
                  <c:v>3.331526796391</c:v>
                </c:pt>
                <c:pt idx="67">
                  <c:v>3.3260203565630002</c:v>
                </c:pt>
                <c:pt idx="68">
                  <c:v>3.575908510863</c:v>
                </c:pt>
                <c:pt idx="69">
                  <c:v>3.6023360353630003</c:v>
                </c:pt>
                <c:pt idx="70">
                  <c:v>3.8903738612319998</c:v>
                </c:pt>
                <c:pt idx="71">
                  <c:v>3.9124934055059999</c:v>
                </c:pt>
                <c:pt idx="72">
                  <c:v>4.42547704487</c:v>
                </c:pt>
                <c:pt idx="73">
                  <c:v>4.3561166054299996</c:v>
                </c:pt>
                <c:pt idx="74">
                  <c:v>4.2890292480400003</c:v>
                </c:pt>
                <c:pt idx="75">
                  <c:v>4.2379525363699999</c:v>
                </c:pt>
                <c:pt idx="76">
                  <c:v>4.3613992164699997</c:v>
                </c:pt>
                <c:pt idx="77">
                  <c:v>4.4088300429019949</c:v>
                </c:pt>
                <c:pt idx="78">
                  <c:v>3.25473211</c:v>
                </c:pt>
                <c:pt idx="79">
                  <c:v>2.579676800545454</c:v>
                </c:pt>
                <c:pt idx="80">
                  <c:v>2.579676800545454</c:v>
                </c:pt>
                <c:pt idx="81">
                  <c:v>2.579676800545454</c:v>
                </c:pt>
                <c:pt idx="82">
                  <c:v>2.579676800545454</c:v>
                </c:pt>
                <c:pt idx="83">
                  <c:v>2.579676800545454</c:v>
                </c:pt>
                <c:pt idx="84">
                  <c:v>2.579676800545454</c:v>
                </c:pt>
                <c:pt idx="85">
                  <c:v>2.579676800545454</c:v>
                </c:pt>
                <c:pt idx="86">
                  <c:v>2.579676800545454</c:v>
                </c:pt>
                <c:pt idx="87">
                  <c:v>2.579676800545454</c:v>
                </c:pt>
                <c:pt idx="88">
                  <c:v>2.579676800545454</c:v>
                </c:pt>
                <c:pt idx="89">
                  <c:v>2.5796768005454571</c:v>
                </c:pt>
                <c:pt idx="90">
                  <c:v>2.7113052020000001</c:v>
                </c:pt>
                <c:pt idx="91">
                  <c:v>2.4445530259999999</c:v>
                </c:pt>
                <c:pt idx="92">
                  <c:v>2.1367515909999999</c:v>
                </c:pt>
                <c:pt idx="93">
                  <c:v>1.897211918</c:v>
                </c:pt>
                <c:pt idx="94">
                  <c:v>1.8381419880000001</c:v>
                </c:pt>
                <c:pt idx="95">
                  <c:v>1.7478875380000001</c:v>
                </c:pt>
                <c:pt idx="96">
                  <c:v>1.7913096289999999</c:v>
                </c:pt>
                <c:pt idx="97">
                  <c:v>1.7216036299999999</c:v>
                </c:pt>
                <c:pt idx="98">
                  <c:v>1.635977284</c:v>
                </c:pt>
                <c:pt idx="99">
                  <c:v>1.590551177</c:v>
                </c:pt>
                <c:pt idx="100">
                  <c:v>1.5763098950000001</c:v>
                </c:pt>
                <c:pt idx="101">
                  <c:v>1.5447264060000001</c:v>
                </c:pt>
                <c:pt idx="102">
                  <c:v>1.529125144</c:v>
                </c:pt>
                <c:pt idx="103">
                  <c:v>1.506121686</c:v>
                </c:pt>
                <c:pt idx="104">
                  <c:v>1.6074680079999999</c:v>
                </c:pt>
                <c:pt idx="105">
                  <c:v>1.742049382</c:v>
                </c:pt>
                <c:pt idx="106">
                  <c:v>2.1798146890000001</c:v>
                </c:pt>
                <c:pt idx="107">
                  <c:v>2.5657585219999999</c:v>
                </c:pt>
                <c:pt idx="108">
                  <c:v>3.0477748440000001</c:v>
                </c:pt>
                <c:pt idx="109">
                  <c:v>3.298243426</c:v>
                </c:pt>
                <c:pt idx="110">
                  <c:v>3.270227432</c:v>
                </c:pt>
                <c:pt idx="111">
                  <c:v>3.2838735190000001</c:v>
                </c:pt>
                <c:pt idx="112">
                  <c:v>3.3249917629999999</c:v>
                </c:pt>
                <c:pt idx="113">
                  <c:v>3.2832479829999999</c:v>
                </c:pt>
                <c:pt idx="114">
                  <c:v>3.3893363188349999</c:v>
                </c:pt>
                <c:pt idx="115">
                  <c:v>3.3393260522329999</c:v>
                </c:pt>
                <c:pt idx="116">
                  <c:v>3.2707813376290003</c:v>
                </c:pt>
                <c:pt idx="117">
                  <c:v>3.2375855468469998</c:v>
                </c:pt>
                <c:pt idx="118">
                  <c:v>3.289320433396</c:v>
                </c:pt>
                <c:pt idx="119">
                  <c:v>3.9260400578199999</c:v>
                </c:pt>
                <c:pt idx="120">
                  <c:v>4.3539613577800003</c:v>
                </c:pt>
                <c:pt idx="121">
                  <c:v>4.3009691716800003</c:v>
                </c:pt>
                <c:pt idx="122">
                  <c:v>4.0011459556200002</c:v>
                </c:pt>
                <c:pt idx="123">
                  <c:v>3.9910791085600001</c:v>
                </c:pt>
                <c:pt idx="124">
                  <c:v>3.99265502122</c:v>
                </c:pt>
                <c:pt idx="125">
                  <c:v>4.1163876821600001</c:v>
                </c:pt>
                <c:pt idx="126">
                  <c:v>3.2980284392199972</c:v>
                </c:pt>
                <c:pt idx="127">
                  <c:v>2.5789218005454542</c:v>
                </c:pt>
                <c:pt idx="128">
                  <c:v>2.5789218005454542</c:v>
                </c:pt>
                <c:pt idx="129">
                  <c:v>2.5789218005454542</c:v>
                </c:pt>
                <c:pt idx="130">
                  <c:v>2.5789218005454542</c:v>
                </c:pt>
                <c:pt idx="131">
                  <c:v>2.5789218005454542</c:v>
                </c:pt>
                <c:pt idx="132">
                  <c:v>2.5789218005454542</c:v>
                </c:pt>
                <c:pt idx="133">
                  <c:v>2.5789218005454542</c:v>
                </c:pt>
                <c:pt idx="134">
                  <c:v>2.5789218005454542</c:v>
                </c:pt>
                <c:pt idx="135">
                  <c:v>2.5789218005454542</c:v>
                </c:pt>
                <c:pt idx="136">
                  <c:v>2.5789218005454542</c:v>
                </c:pt>
                <c:pt idx="137">
                  <c:v>2.5789218005454542</c:v>
                </c:pt>
                <c:pt idx="138">
                  <c:v>2.8027964349999999</c:v>
                </c:pt>
                <c:pt idx="139">
                  <c:v>2.4604177009999999</c:v>
                </c:pt>
                <c:pt idx="140">
                  <c:v>2.160488634</c:v>
                </c:pt>
                <c:pt idx="141">
                  <c:v>1.959596138</c:v>
                </c:pt>
                <c:pt idx="142">
                  <c:v>1.8407723680000001</c:v>
                </c:pt>
                <c:pt idx="143">
                  <c:v>1.7502541380000001</c:v>
                </c:pt>
                <c:pt idx="144">
                  <c:v>1.8098276529999999</c:v>
                </c:pt>
                <c:pt idx="145">
                  <c:v>1.7381349109999999</c:v>
                </c:pt>
                <c:pt idx="146">
                  <c:v>1.649004221</c:v>
                </c:pt>
                <c:pt idx="147">
                  <c:v>1.597865619</c:v>
                </c:pt>
                <c:pt idx="148">
                  <c:v>1.5897024609999999</c:v>
                </c:pt>
                <c:pt idx="149">
                  <c:v>1.5581188779999999</c:v>
                </c:pt>
                <c:pt idx="150">
                  <c:v>1.531642269</c:v>
                </c:pt>
                <c:pt idx="151">
                  <c:v>1.5086387640000001</c:v>
                </c:pt>
                <c:pt idx="152">
                  <c:v>1.619594663</c:v>
                </c:pt>
                <c:pt idx="153">
                  <c:v>1.7522826979999999</c:v>
                </c:pt>
                <c:pt idx="154">
                  <c:v>2.1726989460000001</c:v>
                </c:pt>
                <c:pt idx="155">
                  <c:v>2.53944064</c:v>
                </c:pt>
                <c:pt idx="156">
                  <c:v>3.0962114559999998</c:v>
                </c:pt>
                <c:pt idx="157">
                  <c:v>3.3354854550000002</c:v>
                </c:pt>
                <c:pt idx="158">
                  <c:v>3.3892240990000002</c:v>
                </c:pt>
                <c:pt idx="159">
                  <c:v>3.3985526309999998</c:v>
                </c:pt>
                <c:pt idx="160">
                  <c:v>3.4008403619999998</c:v>
                </c:pt>
                <c:pt idx="161">
                  <c:v>3.5056735787555997</c:v>
                </c:pt>
                <c:pt idx="162">
                  <c:v>3.4104916076244001</c:v>
                </c:pt>
                <c:pt idx="163">
                  <c:v>3.3905187739843998</c:v>
                </c:pt>
                <c:pt idx="164">
                  <c:v>3.6476823790395998</c:v>
                </c:pt>
                <c:pt idx="165">
                  <c:v>3.6475135065815998</c:v>
                </c:pt>
                <c:pt idx="166">
                  <c:v>4.03510952302</c:v>
                </c:pt>
                <c:pt idx="167">
                  <c:v>4.1507715461999997</c:v>
                </c:pt>
                <c:pt idx="168">
                  <c:v>3.9682205961600001</c:v>
                </c:pt>
                <c:pt idx="169">
                  <c:v>3.88583758488</c:v>
                </c:pt>
                <c:pt idx="170">
                  <c:v>3.7943468501000002</c:v>
                </c:pt>
                <c:pt idx="171">
                  <c:v>3.7895462846200001</c:v>
                </c:pt>
                <c:pt idx="172">
                  <c:v>3.8694949381199999</c:v>
                </c:pt>
                <c:pt idx="173">
                  <c:v>4.0383653127599999</c:v>
                </c:pt>
                <c:pt idx="174">
                  <c:v>4.1871086341544022</c:v>
                </c:pt>
                <c:pt idx="175">
                  <c:v>2.507931959909091</c:v>
                </c:pt>
                <c:pt idx="176">
                  <c:v>2.507931959909091</c:v>
                </c:pt>
                <c:pt idx="177">
                  <c:v>2.507931959909091</c:v>
                </c:pt>
                <c:pt idx="178">
                  <c:v>2.507931959909091</c:v>
                </c:pt>
                <c:pt idx="179">
                  <c:v>2.507931959909091</c:v>
                </c:pt>
                <c:pt idx="180">
                  <c:v>2.507931959909091</c:v>
                </c:pt>
                <c:pt idx="181">
                  <c:v>2.507931959909091</c:v>
                </c:pt>
                <c:pt idx="182">
                  <c:v>2.507931959909091</c:v>
                </c:pt>
                <c:pt idx="183">
                  <c:v>2.507931959909091</c:v>
                </c:pt>
                <c:pt idx="184">
                  <c:v>2.507931959909091</c:v>
                </c:pt>
                <c:pt idx="185">
                  <c:v>2.5080006829090897</c:v>
                </c:pt>
                <c:pt idx="186">
                  <c:v>2.7487953119999999</c:v>
                </c:pt>
                <c:pt idx="187">
                  <c:v>2.4773977770000002</c:v>
                </c:pt>
                <c:pt idx="188">
                  <c:v>2.2001820759999999</c:v>
                </c:pt>
                <c:pt idx="189">
                  <c:v>1.9829335459999999</c:v>
                </c:pt>
                <c:pt idx="190">
                  <c:v>1.858028623</c:v>
                </c:pt>
                <c:pt idx="191">
                  <c:v>1.746867763</c:v>
                </c:pt>
                <c:pt idx="192">
                  <c:v>1.8396605269999999</c:v>
                </c:pt>
                <c:pt idx="193">
                  <c:v>1.7631277510000001</c:v>
                </c:pt>
                <c:pt idx="194">
                  <c:v>1.661692197</c:v>
                </c:pt>
                <c:pt idx="195">
                  <c:v>1.601286282</c:v>
                </c:pt>
                <c:pt idx="196">
                  <c:v>1.5932877969999999</c:v>
                </c:pt>
                <c:pt idx="197">
                  <c:v>1.5582062059999999</c:v>
                </c:pt>
                <c:pt idx="198">
                  <c:v>1.5390135709999999</c:v>
                </c:pt>
                <c:pt idx="199">
                  <c:v>1.5130645069999999</c:v>
                </c:pt>
                <c:pt idx="200">
                  <c:v>1.59339166</c:v>
                </c:pt>
                <c:pt idx="201">
                  <c:v>1.6532401880000001</c:v>
                </c:pt>
                <c:pt idx="202">
                  <c:v>1.864903864</c:v>
                </c:pt>
                <c:pt idx="203">
                  <c:v>2.0082369139999998</c:v>
                </c:pt>
                <c:pt idx="204">
                  <c:v>2.5126891570000001</c:v>
                </c:pt>
                <c:pt idx="205">
                  <c:v>2.7924334339999999</c:v>
                </c:pt>
                <c:pt idx="206">
                  <c:v>2.9732833599999999</c:v>
                </c:pt>
                <c:pt idx="207">
                  <c:v>3.1033871780000002</c:v>
                </c:pt>
                <c:pt idx="208">
                  <c:v>3.3959252809999998</c:v>
                </c:pt>
                <c:pt idx="209">
                  <c:v>3.3695640080000002</c:v>
                </c:pt>
                <c:pt idx="210">
                  <c:v>3.1632073049999998</c:v>
                </c:pt>
                <c:pt idx="211">
                  <c:v>3.1068974909999998</c:v>
                </c:pt>
                <c:pt idx="212">
                  <c:v>3.3237264726664999</c:v>
                </c:pt>
                <c:pt idx="213">
                  <c:v>3.2804687414330003</c:v>
                </c:pt>
                <c:pt idx="214">
                  <c:v>3.9712399843699999</c:v>
                </c:pt>
                <c:pt idx="215">
                  <c:v>3.9502829474899999</c:v>
                </c:pt>
                <c:pt idx="216">
                  <c:v>4.2895868545700004</c:v>
                </c:pt>
                <c:pt idx="217">
                  <c:v>4.2307791549299996</c:v>
                </c:pt>
                <c:pt idx="218">
                  <c:v>4.2047647804599997</c:v>
                </c:pt>
                <c:pt idx="219">
                  <c:v>4.1693402803200001</c:v>
                </c:pt>
                <c:pt idx="220">
                  <c:v>4.0571476334900005</c:v>
                </c:pt>
                <c:pt idx="221">
                  <c:v>3.6130334912705013</c:v>
                </c:pt>
                <c:pt idx="222">
                  <c:v>3.1271954069999999</c:v>
                </c:pt>
                <c:pt idx="223">
                  <c:v>2.5066109347272723</c:v>
                </c:pt>
                <c:pt idx="224">
                  <c:v>2.5066109347272723</c:v>
                </c:pt>
                <c:pt idx="225">
                  <c:v>2.5066109347272723</c:v>
                </c:pt>
                <c:pt idx="226">
                  <c:v>2.5066109347272723</c:v>
                </c:pt>
                <c:pt idx="227">
                  <c:v>2.5066109347272723</c:v>
                </c:pt>
                <c:pt idx="228">
                  <c:v>2.5066109347272723</c:v>
                </c:pt>
                <c:pt idx="229">
                  <c:v>2.5066109347272723</c:v>
                </c:pt>
                <c:pt idx="230">
                  <c:v>2.5066109347272723</c:v>
                </c:pt>
                <c:pt idx="231">
                  <c:v>2.5066109347272723</c:v>
                </c:pt>
                <c:pt idx="232">
                  <c:v>2.5066109347272723</c:v>
                </c:pt>
                <c:pt idx="233">
                  <c:v>2.5066109347272723</c:v>
                </c:pt>
                <c:pt idx="234">
                  <c:v>2.7729838199999999</c:v>
                </c:pt>
                <c:pt idx="235">
                  <c:v>2.4774075510000002</c:v>
                </c:pt>
                <c:pt idx="236">
                  <c:v>2.1970659060000002</c:v>
                </c:pt>
                <c:pt idx="237">
                  <c:v>1.983471593</c:v>
                </c:pt>
                <c:pt idx="238">
                  <c:v>1.8710200690000001</c:v>
                </c:pt>
                <c:pt idx="239">
                  <c:v>1.7639616389999999</c:v>
                </c:pt>
                <c:pt idx="240">
                  <c:v>1.8377244509999999</c:v>
                </c:pt>
                <c:pt idx="241">
                  <c:v>1.7693393239999999</c:v>
                </c:pt>
                <c:pt idx="242">
                  <c:v>1.668700227</c:v>
                </c:pt>
                <c:pt idx="243">
                  <c:v>1.6159331560000001</c:v>
                </c:pt>
                <c:pt idx="244">
                  <c:v>1.60338472</c:v>
                </c:pt>
                <c:pt idx="245">
                  <c:v>1.566440716</c:v>
                </c:pt>
                <c:pt idx="246">
                  <c:v>1.5355295099999999</c:v>
                </c:pt>
                <c:pt idx="247">
                  <c:v>1.5084310519999999</c:v>
                </c:pt>
                <c:pt idx="248">
                  <c:v>1.575478028</c:v>
                </c:pt>
                <c:pt idx="249">
                  <c:v>1.620300622</c:v>
                </c:pt>
                <c:pt idx="250">
                  <c:v>1.784084805</c:v>
                </c:pt>
                <c:pt idx="251">
                  <c:v>1.864523835</c:v>
                </c:pt>
                <c:pt idx="252">
                  <c:v>2.3738591910000002</c:v>
                </c:pt>
                <c:pt idx="253">
                  <c:v>2.6147366710000002</c:v>
                </c:pt>
                <c:pt idx="254">
                  <c:v>2.7620143420000001</c:v>
                </c:pt>
                <c:pt idx="255">
                  <c:v>2.9417229690000002</c:v>
                </c:pt>
                <c:pt idx="256">
                  <c:v>3.362858991</c:v>
                </c:pt>
                <c:pt idx="257">
                  <c:v>3.3792669399999999</c:v>
                </c:pt>
                <c:pt idx="258">
                  <c:v>3.278688153</c:v>
                </c:pt>
                <c:pt idx="259">
                  <c:v>3.246498543</c:v>
                </c:pt>
                <c:pt idx="260">
                  <c:v>3.4490844116299999</c:v>
                </c:pt>
                <c:pt idx="261">
                  <c:v>3.4276510928899997</c:v>
                </c:pt>
                <c:pt idx="262">
                  <c:v>4.0385682729200001</c:v>
                </c:pt>
                <c:pt idx="263">
                  <c:v>4.0259042895799997</c:v>
                </c:pt>
                <c:pt idx="264">
                  <c:v>4.2044386020399998</c:v>
                </c:pt>
                <c:pt idx="265">
                  <c:v>4.1494627828999997</c:v>
                </c:pt>
                <c:pt idx="266">
                  <c:v>4.2076943278399996</c:v>
                </c:pt>
                <c:pt idx="267">
                  <c:v>4.1597981791</c:v>
                </c:pt>
                <c:pt idx="268">
                  <c:v>4.0704860271199994</c:v>
                </c:pt>
                <c:pt idx="269">
                  <c:v>4.1139097935799995</c:v>
                </c:pt>
                <c:pt idx="270">
                  <c:v>4.3856128384000019</c:v>
                </c:pt>
                <c:pt idx="271">
                  <c:v>2.5227623507272723</c:v>
                </c:pt>
                <c:pt idx="272">
                  <c:v>2.5227623507272723</c:v>
                </c:pt>
                <c:pt idx="273">
                  <c:v>2.5227623507272723</c:v>
                </c:pt>
                <c:pt idx="274">
                  <c:v>2.5227623507272723</c:v>
                </c:pt>
                <c:pt idx="275">
                  <c:v>2.5227623507272723</c:v>
                </c:pt>
                <c:pt idx="276">
                  <c:v>2.5227623507272723</c:v>
                </c:pt>
                <c:pt idx="277">
                  <c:v>2.5227623507272723</c:v>
                </c:pt>
                <c:pt idx="278">
                  <c:v>2.5227623507272723</c:v>
                </c:pt>
                <c:pt idx="279">
                  <c:v>2.5227623507272723</c:v>
                </c:pt>
                <c:pt idx="280">
                  <c:v>2.5227623507272723</c:v>
                </c:pt>
                <c:pt idx="281">
                  <c:v>2.5227623507272723</c:v>
                </c:pt>
                <c:pt idx="282">
                  <c:v>2.6570773660000002</c:v>
                </c:pt>
                <c:pt idx="283">
                  <c:v>2.410501257</c:v>
                </c:pt>
                <c:pt idx="284">
                  <c:v>2.1618801310000002</c:v>
                </c:pt>
                <c:pt idx="285">
                  <c:v>1.925854483</c:v>
                </c:pt>
                <c:pt idx="286">
                  <c:v>1.8285773970000001</c:v>
                </c:pt>
                <c:pt idx="287">
                  <c:v>1.7493754909999999</c:v>
                </c:pt>
                <c:pt idx="288">
                  <c:v>1.817935866</c:v>
                </c:pt>
                <c:pt idx="289">
                  <c:v>1.7492597640000001</c:v>
                </c:pt>
                <c:pt idx="290">
                  <c:v>1.6722006650000001</c:v>
                </c:pt>
                <c:pt idx="291">
                  <c:v>1.621122306</c:v>
                </c:pt>
                <c:pt idx="292">
                  <c:v>1.583488604</c:v>
                </c:pt>
                <c:pt idx="293">
                  <c:v>1.5634746420000001</c:v>
                </c:pt>
                <c:pt idx="294">
                  <c:v>1.525718839</c:v>
                </c:pt>
                <c:pt idx="295">
                  <c:v>1.5082118470000001</c:v>
                </c:pt>
                <c:pt idx="296">
                  <c:v>1.5965905090000001</c:v>
                </c:pt>
                <c:pt idx="297">
                  <c:v>1.723330974</c:v>
                </c:pt>
                <c:pt idx="298">
                  <c:v>2.1521258140000001</c:v>
                </c:pt>
                <c:pt idx="299">
                  <c:v>2.5572021569999999</c:v>
                </c:pt>
                <c:pt idx="300">
                  <c:v>3.0285498830000002</c:v>
                </c:pt>
                <c:pt idx="301">
                  <c:v>3.282821239</c:v>
                </c:pt>
                <c:pt idx="302">
                  <c:v>3.2708366569999998</c:v>
                </c:pt>
                <c:pt idx="303">
                  <c:v>3.2958821939999998</c:v>
                </c:pt>
                <c:pt idx="304">
                  <c:v>3.2798351829999999</c:v>
                </c:pt>
                <c:pt idx="305">
                  <c:v>3.2535440960000002</c:v>
                </c:pt>
                <c:pt idx="306">
                  <c:v>3.109580512</c:v>
                </c:pt>
                <c:pt idx="307">
                  <c:v>3.0693477630000001</c:v>
                </c:pt>
                <c:pt idx="308">
                  <c:v>3.2307850184161997</c:v>
                </c:pt>
                <c:pt idx="309">
                  <c:v>3.2009820265390001</c:v>
                </c:pt>
                <c:pt idx="310">
                  <c:v>4.0037514925600002</c:v>
                </c:pt>
                <c:pt idx="311">
                  <c:v>3.97430965138</c:v>
                </c:pt>
                <c:pt idx="312">
                  <c:v>4.0132277580700002</c:v>
                </c:pt>
                <c:pt idx="313">
                  <c:v>3.9658424478900001</c:v>
                </c:pt>
                <c:pt idx="314">
                  <c:v>3.9688982346100001</c:v>
                </c:pt>
                <c:pt idx="315">
                  <c:v>3.9632856491600004</c:v>
                </c:pt>
                <c:pt idx="316">
                  <c:v>3.8775612829400004</c:v>
                </c:pt>
                <c:pt idx="317">
                  <c:v>3.9439377105600002</c:v>
                </c:pt>
                <c:pt idx="318">
                  <c:v>4.2980176698747989</c:v>
                </c:pt>
                <c:pt idx="319">
                  <c:v>2.6302676872727275</c:v>
                </c:pt>
                <c:pt idx="320">
                  <c:v>2.6302676872727275</c:v>
                </c:pt>
                <c:pt idx="321">
                  <c:v>2.6302676872727275</c:v>
                </c:pt>
                <c:pt idx="322">
                  <c:v>2.6302676872727275</c:v>
                </c:pt>
                <c:pt idx="323">
                  <c:v>2.6302676872727275</c:v>
                </c:pt>
                <c:pt idx="324">
                  <c:v>2.6302676872727275</c:v>
                </c:pt>
                <c:pt idx="325">
                  <c:v>2.6302676872727275</c:v>
                </c:pt>
                <c:pt idx="326">
                  <c:v>2.6302676872727275</c:v>
                </c:pt>
                <c:pt idx="327">
                  <c:v>2.6302676872727275</c:v>
                </c:pt>
                <c:pt idx="328">
                  <c:v>2.6302676872727275</c:v>
                </c:pt>
                <c:pt idx="329">
                  <c:v>2.6302676872727275</c:v>
                </c:pt>
                <c:pt idx="330">
                  <c:v>2.7883888730000002</c:v>
                </c:pt>
                <c:pt idx="331">
                  <c:v>2.4427717269999998</c:v>
                </c:pt>
                <c:pt idx="332">
                  <c:v>2.1423369669999999</c:v>
                </c:pt>
                <c:pt idx="333">
                  <c:v>1.9342195680000001</c:v>
                </c:pt>
                <c:pt idx="334">
                  <c:v>1.9342195680000001</c:v>
                </c:pt>
                <c:pt idx="335">
                  <c:v>1.9342195680000001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2- Task</a:t>
            </a:r>
            <a:r>
              <a:rPr lang="en-GB" b="1" baseline="0"/>
              <a:t> 1</a:t>
            </a:r>
            <a:r>
              <a:rPr lang="en-GB" b="1"/>
              <a:t>:</a:t>
            </a:r>
            <a:r>
              <a:rPr lang="en-GB" b="1" baseline="0"/>
              <a:t> Optimise by Hand (v0.2)</a:t>
            </a:r>
            <a:endParaRPr lang="en-GB" b="1"/>
          </a:p>
        </c:rich>
      </c:tx>
      <c:layout>
        <c:manualLayout>
          <c:xMode val="edge"/>
          <c:yMode val="edge"/>
          <c:x val="1.6890201423399771E-2"/>
          <c:y val="4.1322303152626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task1ForecastsPVandDemand_Run1!$F$14</c:f>
              <c:strCache>
                <c:ptCount val="1"/>
                <c:pt idx="0">
                  <c:v>task1ForecsatPVMW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0.103343649</c:v>
                </c:pt>
                <c:pt idx="17">
                  <c:v>0.163783752</c:v>
                </c:pt>
                <c:pt idx="18">
                  <c:v>0.46140379500000001</c:v>
                </c:pt>
                <c:pt idx="19">
                  <c:v>0.47558648100000001</c:v>
                </c:pt>
                <c:pt idx="20">
                  <c:v>1.1436873350000001</c:v>
                </c:pt>
                <c:pt idx="21">
                  <c:v>1.121358117</c:v>
                </c:pt>
                <c:pt idx="22">
                  <c:v>1.6591353790000001</c:v>
                </c:pt>
                <c:pt idx="23">
                  <c:v>1.71134198</c:v>
                </c:pt>
                <c:pt idx="24">
                  <c:v>1.897548059</c:v>
                </c:pt>
                <c:pt idx="25">
                  <c:v>1.849240075</c:v>
                </c:pt>
                <c:pt idx="26">
                  <c:v>2.4521080959999999</c:v>
                </c:pt>
                <c:pt idx="27">
                  <c:v>2.4415507299999999</c:v>
                </c:pt>
                <c:pt idx="28">
                  <c:v>2.1614962809999998</c:v>
                </c:pt>
                <c:pt idx="29">
                  <c:v>2.1525614040000001</c:v>
                </c:pt>
                <c:pt idx="30">
                  <c:v>1.9121986879999999</c:v>
                </c:pt>
                <c:pt idx="31">
                  <c:v>1.920436064</c:v>
                </c:pt>
                <c:pt idx="32">
                  <c:v>1.067793829</c:v>
                </c:pt>
                <c:pt idx="33">
                  <c:v>1.027729866</c:v>
                </c:pt>
                <c:pt idx="34">
                  <c:v>0.23672479900000001</c:v>
                </c:pt>
                <c:pt idx="35">
                  <c:v>0.2299146</c:v>
                </c:pt>
                <c:pt idx="36">
                  <c:v>2.4824503000000001E-2</c:v>
                </c:pt>
                <c:pt idx="37">
                  <c:v>2.4824503000000001E-2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3.5624533999999999E-2</c:v>
                </c:pt>
                <c:pt idx="65">
                  <c:v>7.2265124E-2</c:v>
                </c:pt>
                <c:pt idx="66">
                  <c:v>0.13137236699999999</c:v>
                </c:pt>
                <c:pt idx="67">
                  <c:v>0.154943531</c:v>
                </c:pt>
                <c:pt idx="68">
                  <c:v>0.56443963100000005</c:v>
                </c:pt>
                <c:pt idx="69">
                  <c:v>0.59958713100000005</c:v>
                </c:pt>
                <c:pt idx="70">
                  <c:v>1.0100123839999999</c:v>
                </c:pt>
                <c:pt idx="71">
                  <c:v>1.060890122</c:v>
                </c:pt>
                <c:pt idx="72">
                  <c:v>1.6075584709999999</c:v>
                </c:pt>
                <c:pt idx="73">
                  <c:v>1.5771387189999999</c:v>
                </c:pt>
                <c:pt idx="74">
                  <c:v>1.585119932</c:v>
                </c:pt>
                <c:pt idx="75">
                  <c:v>1.5391532210000001</c:v>
                </c:pt>
                <c:pt idx="76">
                  <c:v>1.5097548510000001</c:v>
                </c:pt>
                <c:pt idx="77">
                  <c:v>1.505344596</c:v>
                </c:pt>
                <c:pt idx="78">
                  <c:v>1.0567170779999999</c:v>
                </c:pt>
                <c:pt idx="79">
                  <c:v>0.94569694999999998</c:v>
                </c:pt>
                <c:pt idx="80">
                  <c:v>0.50550150699999996</c:v>
                </c:pt>
                <c:pt idx="81">
                  <c:v>0.47895335300000003</c:v>
                </c:pt>
                <c:pt idx="82">
                  <c:v>0.193131155</c:v>
                </c:pt>
                <c:pt idx="83">
                  <c:v>0.131061978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0.103859074</c:v>
                </c:pt>
                <c:pt idx="113">
                  <c:v>0.17041874600000001</c:v>
                </c:pt>
                <c:pt idx="114">
                  <c:v>0.80310655500000006</c:v>
                </c:pt>
                <c:pt idx="115">
                  <c:v>0.823247489</c:v>
                </c:pt>
                <c:pt idx="116">
                  <c:v>1.212743157</c:v>
                </c:pt>
                <c:pt idx="117">
                  <c:v>1.198324151</c:v>
                </c:pt>
                <c:pt idx="118">
                  <c:v>1.7972526680000001</c:v>
                </c:pt>
                <c:pt idx="119">
                  <c:v>1.819746777</c:v>
                </c:pt>
                <c:pt idx="120">
                  <c:v>2.5705096329999999</c:v>
                </c:pt>
                <c:pt idx="121">
                  <c:v>2.569824348</c:v>
                </c:pt>
                <c:pt idx="122">
                  <c:v>2.153142157</c:v>
                </c:pt>
                <c:pt idx="123">
                  <c:v>2.1558341159999999</c:v>
                </c:pt>
                <c:pt idx="124">
                  <c:v>2.0443262670000002</c:v>
                </c:pt>
                <c:pt idx="125">
                  <c:v>1.995521326</c:v>
                </c:pt>
                <c:pt idx="126">
                  <c:v>1.8215791180000001</c:v>
                </c:pt>
                <c:pt idx="127">
                  <c:v>1.8239364499999999</c:v>
                </c:pt>
                <c:pt idx="128">
                  <c:v>1.051418765</c:v>
                </c:pt>
                <c:pt idx="129">
                  <c:v>1.002727409</c:v>
                </c:pt>
                <c:pt idx="130">
                  <c:v>0.43981283700000001</c:v>
                </c:pt>
                <c:pt idx="131">
                  <c:v>0.45103009900000002</c:v>
                </c:pt>
                <c:pt idx="132">
                  <c:v>1.9422866E-2</c:v>
                </c:pt>
                <c:pt idx="133">
                  <c:v>1.9422866E-2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0.14780476400000001</c:v>
                </c:pt>
                <c:pt idx="161">
                  <c:v>0.203508939</c:v>
                </c:pt>
                <c:pt idx="162">
                  <c:v>0.38228701100000001</c:v>
                </c:pt>
                <c:pt idx="163">
                  <c:v>0.41759041099999999</c:v>
                </c:pt>
                <c:pt idx="164">
                  <c:v>0.84773914900000003</c:v>
                </c:pt>
                <c:pt idx="165">
                  <c:v>0.88073525399999997</c:v>
                </c:pt>
                <c:pt idx="166">
                  <c:v>1.054167383</c:v>
                </c:pt>
                <c:pt idx="167">
                  <c:v>1.2009027299999999</c:v>
                </c:pt>
                <c:pt idx="168">
                  <c:v>1.3226401139999999</c:v>
                </c:pt>
                <c:pt idx="169">
                  <c:v>1.2853188019999999</c:v>
                </c:pt>
                <c:pt idx="170">
                  <c:v>1.2942126650000001</c:v>
                </c:pt>
                <c:pt idx="171">
                  <c:v>1.299843573</c:v>
                </c:pt>
                <c:pt idx="172">
                  <c:v>1.1971823479999999</c:v>
                </c:pt>
                <c:pt idx="173">
                  <c:v>1.2245254539999999</c:v>
                </c:pt>
                <c:pt idx="174">
                  <c:v>1.11769279</c:v>
                </c:pt>
                <c:pt idx="175">
                  <c:v>1.1169834199999999</c:v>
                </c:pt>
                <c:pt idx="176">
                  <c:v>0.57321659199999997</c:v>
                </c:pt>
                <c:pt idx="177">
                  <c:v>0.54291262399999995</c:v>
                </c:pt>
                <c:pt idx="178">
                  <c:v>0.17556780299999999</c:v>
                </c:pt>
                <c:pt idx="179">
                  <c:v>0.16749842200000001</c:v>
                </c:pt>
                <c:pt idx="180">
                  <c:v>5.4921459999999998E-3</c:v>
                </c:pt>
                <c:pt idx="181">
                  <c:v>5.4921459999999998E-3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6.3559141E-2</c:v>
                </c:pt>
                <c:pt idx="209">
                  <c:v>0.122814652</c:v>
                </c:pt>
                <c:pt idx="210">
                  <c:v>0.54775119299999997</c:v>
                </c:pt>
                <c:pt idx="211">
                  <c:v>0.59458732700000005</c:v>
                </c:pt>
                <c:pt idx="212">
                  <c:v>1.595131699</c:v>
                </c:pt>
                <c:pt idx="213">
                  <c:v>1.5707879979999999</c:v>
                </c:pt>
                <c:pt idx="214">
                  <c:v>1.913909699</c:v>
                </c:pt>
                <c:pt idx="215">
                  <c:v>1.9464628230000001</c:v>
                </c:pt>
                <c:pt idx="216">
                  <c:v>2.6317485390000002</c:v>
                </c:pt>
                <c:pt idx="217">
                  <c:v>2.626295211</c:v>
                </c:pt>
                <c:pt idx="218">
                  <c:v>2.5820885420000002</c:v>
                </c:pt>
                <c:pt idx="219">
                  <c:v>2.5316063639999999</c:v>
                </c:pt>
                <c:pt idx="220">
                  <c:v>2.137874123</c:v>
                </c:pt>
                <c:pt idx="221">
                  <c:v>2.083827071</c:v>
                </c:pt>
                <c:pt idx="222">
                  <c:v>1.603745591</c:v>
                </c:pt>
                <c:pt idx="223">
                  <c:v>1.606344182</c:v>
                </c:pt>
                <c:pt idx="224">
                  <c:v>0.81100288700000001</c:v>
                </c:pt>
                <c:pt idx="225">
                  <c:v>0.76611674799999996</c:v>
                </c:pt>
                <c:pt idx="226">
                  <c:v>0.46698283000000002</c:v>
                </c:pt>
                <c:pt idx="227">
                  <c:v>0.45530111200000001</c:v>
                </c:pt>
                <c:pt idx="228">
                  <c:v>1.4478615E-2</c:v>
                </c:pt>
                <c:pt idx="229">
                  <c:v>1.4478615E-2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0.108953538</c:v>
                </c:pt>
                <c:pt idx="257">
                  <c:v>0.17231962000000001</c:v>
                </c:pt>
                <c:pt idx="258">
                  <c:v>0.71786492000000002</c:v>
                </c:pt>
                <c:pt idx="259">
                  <c:v>0.726706831</c:v>
                </c:pt>
                <c:pt idx="260">
                  <c:v>1.439139247</c:v>
                </c:pt>
                <c:pt idx="261">
                  <c:v>1.4233705409999999</c:v>
                </c:pt>
                <c:pt idx="262">
                  <c:v>1.9063518239999999</c:v>
                </c:pt>
                <c:pt idx="263">
                  <c:v>1.941162601</c:v>
                </c:pt>
                <c:pt idx="264">
                  <c:v>2.4393424380000002</c:v>
                </c:pt>
                <c:pt idx="265">
                  <c:v>2.4387139549999999</c:v>
                </c:pt>
                <c:pt idx="266">
                  <c:v>2.520866448</c:v>
                </c:pt>
                <c:pt idx="267">
                  <c:v>2.468398745</c:v>
                </c:pt>
                <c:pt idx="268">
                  <c:v>1.9200582639999999</c:v>
                </c:pt>
                <c:pt idx="269">
                  <c:v>1.863706401</c:v>
                </c:pt>
                <c:pt idx="270">
                  <c:v>1.771685102</c:v>
                </c:pt>
                <c:pt idx="271">
                  <c:v>1.7152201170000001</c:v>
                </c:pt>
                <c:pt idx="272">
                  <c:v>0.86790779600000001</c:v>
                </c:pt>
                <c:pt idx="273">
                  <c:v>0.77452803400000003</c:v>
                </c:pt>
                <c:pt idx="274">
                  <c:v>0.18867585100000001</c:v>
                </c:pt>
                <c:pt idx="275">
                  <c:v>0.18285051099999999</c:v>
                </c:pt>
                <c:pt idx="276">
                  <c:v>4.4680070000000004E-3</c:v>
                </c:pt>
                <c:pt idx="277">
                  <c:v>4.4680070000000004E-3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7.2690334999999995E-2</c:v>
                </c:pt>
                <c:pt idx="305">
                  <c:v>0.13604332</c:v>
                </c:pt>
                <c:pt idx="306">
                  <c:v>0.90280613099999996</c:v>
                </c:pt>
                <c:pt idx="307">
                  <c:v>0.97374731599999997</c:v>
                </c:pt>
                <c:pt idx="308">
                  <c:v>1.6678234489999999</c:v>
                </c:pt>
                <c:pt idx="309">
                  <c:v>1.642917655</c:v>
                </c:pt>
                <c:pt idx="310">
                  <c:v>2.4070143559999999</c:v>
                </c:pt>
                <c:pt idx="311">
                  <c:v>2.417965138</c:v>
                </c:pt>
                <c:pt idx="312">
                  <c:v>2.7146944569999998</c:v>
                </c:pt>
                <c:pt idx="313">
                  <c:v>2.7140092390000001</c:v>
                </c:pt>
                <c:pt idx="314">
                  <c:v>2.7058043110000001</c:v>
                </c:pt>
                <c:pt idx="315">
                  <c:v>2.7008042159999999</c:v>
                </c:pt>
                <c:pt idx="316">
                  <c:v>2.3575535940000001</c:v>
                </c:pt>
                <c:pt idx="317">
                  <c:v>2.2179061560000002</c:v>
                </c:pt>
                <c:pt idx="318">
                  <c:v>2.0969403130000002</c:v>
                </c:pt>
                <c:pt idx="319">
                  <c:v>2.014948629</c:v>
                </c:pt>
                <c:pt idx="320">
                  <c:v>1.2264109830000001</c:v>
                </c:pt>
                <c:pt idx="321">
                  <c:v>1.181519904</c:v>
                </c:pt>
                <c:pt idx="322">
                  <c:v>0.30513082200000002</c:v>
                </c:pt>
                <c:pt idx="323">
                  <c:v>0.28410366399999998</c:v>
                </c:pt>
                <c:pt idx="324">
                  <c:v>5.37653E-3</c:v>
                </c:pt>
                <c:pt idx="325">
                  <c:v>5.37653E-3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task1ForecastsPVandDemand_Run1!$G$14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task1ForecastsPVandDemand_Run1!$G$15:$G$350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0.28306261541250005</c:v>
                </c:pt>
                <c:pt idx="21">
                  <c:v>0.27753613395750004</c:v>
                </c:pt>
                <c:pt idx="22">
                  <c:v>0.41063600630250002</c:v>
                </c:pt>
                <c:pt idx="23">
                  <c:v>1.283506485</c:v>
                </c:pt>
                <c:pt idx="24">
                  <c:v>1.42316104425</c:v>
                </c:pt>
                <c:pt idx="25">
                  <c:v>1.38693005625</c:v>
                </c:pt>
                <c:pt idx="26">
                  <c:v>1.8390810719999999</c:v>
                </c:pt>
                <c:pt idx="27">
                  <c:v>1.8311630475</c:v>
                </c:pt>
                <c:pt idx="28">
                  <c:v>1.6211222107499998</c:v>
                </c:pt>
                <c:pt idx="29">
                  <c:v>1.6144210530000001</c:v>
                </c:pt>
                <c:pt idx="30">
                  <c:v>2.9380275577498338E-2</c:v>
                </c:pt>
                <c:pt idx="31">
                  <c:v>-0.80320335554545386</c:v>
                </c:pt>
                <c:pt idx="32">
                  <c:v>-1.1901422005454538</c:v>
                </c:pt>
                <c:pt idx="33">
                  <c:v>-1.2389697655454541</c:v>
                </c:pt>
                <c:pt idx="34">
                  <c:v>-1.3724549035454539</c:v>
                </c:pt>
                <c:pt idx="35">
                  <c:v>-1.3821649905454541</c:v>
                </c:pt>
                <c:pt idx="36">
                  <c:v>-1.356603310545454</c:v>
                </c:pt>
                <c:pt idx="37">
                  <c:v>-1.2831578885454542</c:v>
                </c:pt>
                <c:pt idx="38">
                  <c:v>-1.2116325715454539</c:v>
                </c:pt>
                <c:pt idx="39">
                  <c:v>-1.043046448545454</c:v>
                </c:pt>
                <c:pt idx="40">
                  <c:v>-0.66516229454545384</c:v>
                </c:pt>
                <c:pt idx="41">
                  <c:v>-0.45346227054545407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0.114688076391</c:v>
                </c:pt>
                <c:pt idx="67">
                  <c:v>0.135265702563</c:v>
                </c:pt>
                <c:pt idx="68">
                  <c:v>0.492755797863</c:v>
                </c:pt>
                <c:pt idx="69">
                  <c:v>0.52343956536300007</c:v>
                </c:pt>
                <c:pt idx="70">
                  <c:v>0.88174081123199999</c:v>
                </c:pt>
                <c:pt idx="71">
                  <c:v>0.9261570765060001</c:v>
                </c:pt>
                <c:pt idx="72">
                  <c:v>1.5593317168699998</c:v>
                </c:pt>
                <c:pt idx="73">
                  <c:v>1.5298245574299998</c:v>
                </c:pt>
                <c:pt idx="74">
                  <c:v>1.5375663340399999</c:v>
                </c:pt>
                <c:pt idx="75">
                  <c:v>1.4929786243700001</c:v>
                </c:pt>
                <c:pt idx="76">
                  <c:v>1.4644622054700001</c:v>
                </c:pt>
                <c:pt idx="77">
                  <c:v>1.3417895319019948</c:v>
                </c:pt>
                <c:pt idx="78">
                  <c:v>0</c:v>
                </c:pt>
                <c:pt idx="79">
                  <c:v>-0.94097532645454596</c:v>
                </c:pt>
                <c:pt idx="80">
                  <c:v>-1.2582026644545459</c:v>
                </c:pt>
                <c:pt idx="81">
                  <c:v>-1.3253844484545461</c:v>
                </c:pt>
                <c:pt idx="82">
                  <c:v>-1.3914484524545458</c:v>
                </c:pt>
                <c:pt idx="83">
                  <c:v>-1.397859540454546</c:v>
                </c:pt>
                <c:pt idx="84">
                  <c:v>-1.2987986704545458</c:v>
                </c:pt>
                <c:pt idx="85">
                  <c:v>-1.2261930354545458</c:v>
                </c:pt>
                <c:pt idx="86">
                  <c:v>-1.128109741454546</c:v>
                </c:pt>
                <c:pt idx="87">
                  <c:v>-0.96118793245454581</c:v>
                </c:pt>
                <c:pt idx="88">
                  <c:v>-0.64135021245454604</c:v>
                </c:pt>
                <c:pt idx="89">
                  <c:v>-0.43048997545454304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0.23852264683500002</c:v>
                </c:pt>
                <c:pt idx="115">
                  <c:v>0.24450450423300005</c:v>
                </c:pt>
                <c:pt idx="116">
                  <c:v>0.36018471762900001</c:v>
                </c:pt>
                <c:pt idx="117">
                  <c:v>0.35590227284699999</c:v>
                </c:pt>
                <c:pt idx="118">
                  <c:v>0.53378404239600008</c:v>
                </c:pt>
                <c:pt idx="119">
                  <c:v>1.2010328728200002</c:v>
                </c:pt>
                <c:pt idx="120">
                  <c:v>1.6965363577800001</c:v>
                </c:pt>
                <c:pt idx="121">
                  <c:v>1.6960840696800001</c:v>
                </c:pt>
                <c:pt idx="122">
                  <c:v>1.42107382362</c:v>
                </c:pt>
                <c:pt idx="123">
                  <c:v>1.4228505165600001</c:v>
                </c:pt>
                <c:pt idx="124">
                  <c:v>1.3492553362200002</c:v>
                </c:pt>
                <c:pt idx="125">
                  <c:v>1.3170440751600001</c:v>
                </c:pt>
                <c:pt idx="126">
                  <c:v>0.1632247642199971</c:v>
                </c:pt>
                <c:pt idx="127">
                  <c:v>-0.81626485445454566</c:v>
                </c:pt>
                <c:pt idx="128">
                  <c:v>-1.2000247724545456</c:v>
                </c:pt>
                <c:pt idx="129">
                  <c:v>-1.2506635814545457</c:v>
                </c:pt>
                <c:pt idx="130">
                  <c:v>-1.3453450974545458</c:v>
                </c:pt>
                <c:pt idx="131">
                  <c:v>-1.3619016114545457</c:v>
                </c:pt>
                <c:pt idx="132">
                  <c:v>-1.3935538344545457</c:v>
                </c:pt>
                <c:pt idx="133">
                  <c:v>-1.2980875584545459</c:v>
                </c:pt>
                <c:pt idx="134">
                  <c:v>-1.151714672454546</c:v>
                </c:pt>
                <c:pt idx="135">
                  <c:v>-0.99321264745454574</c:v>
                </c:pt>
                <c:pt idx="136">
                  <c:v>-0.713694279454546</c:v>
                </c:pt>
                <c:pt idx="137">
                  <c:v>-0.4754618434545459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0.12625694575559998</c:v>
                </c:pt>
                <c:pt idx="162">
                  <c:v>0.23717086162439999</c:v>
                </c:pt>
                <c:pt idx="163">
                  <c:v>0.25907309098439996</c:v>
                </c:pt>
                <c:pt idx="164">
                  <c:v>0.52593736803960001</c:v>
                </c:pt>
                <c:pt idx="165">
                  <c:v>0.54640815158159994</c:v>
                </c:pt>
                <c:pt idx="166">
                  <c:v>0.99091734001999998</c:v>
                </c:pt>
                <c:pt idx="167">
                  <c:v>1.1288485661999998</c:v>
                </c:pt>
                <c:pt idx="168">
                  <c:v>1.2432817071599997</c:v>
                </c:pt>
                <c:pt idx="169">
                  <c:v>1.2081996738799998</c:v>
                </c:pt>
                <c:pt idx="170">
                  <c:v>1.2165599051</c:v>
                </c:pt>
                <c:pt idx="171">
                  <c:v>1.22185295862</c:v>
                </c:pt>
                <c:pt idx="172">
                  <c:v>1.1253514071199999</c:v>
                </c:pt>
                <c:pt idx="173">
                  <c:v>1.1510539267599997</c:v>
                </c:pt>
                <c:pt idx="174">
                  <c:v>1.0190880971544019</c:v>
                </c:pt>
                <c:pt idx="175">
                  <c:v>-0.90295630509090907</c:v>
                </c:pt>
                <c:pt idx="176">
                  <c:v>-1.2797415670909089</c:v>
                </c:pt>
                <c:pt idx="177">
                  <c:v>-1.339742297090909</c:v>
                </c:pt>
                <c:pt idx="178">
                  <c:v>-1.4112062810909092</c:v>
                </c:pt>
                <c:pt idx="179">
                  <c:v>-1.4175056260909091</c:v>
                </c:pt>
                <c:pt idx="180">
                  <c:v>-1.2908333450909089</c:v>
                </c:pt>
                <c:pt idx="181">
                  <c:v>-1.2129772860909092</c:v>
                </c:pt>
                <c:pt idx="182">
                  <c:v>-1.0799856990909089</c:v>
                </c:pt>
                <c:pt idx="183">
                  <c:v>-0.93845730009090911</c:v>
                </c:pt>
                <c:pt idx="184">
                  <c:v>-0.65891041009090889</c:v>
                </c:pt>
                <c:pt idx="185">
                  <c:v>-0.46768388309091025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0.45221983666650006</c:v>
                </c:pt>
                <c:pt idx="213">
                  <c:v>0.44531839743299995</c:v>
                </c:pt>
                <c:pt idx="214">
                  <c:v>1.2057631103699999</c:v>
                </c:pt>
                <c:pt idx="215">
                  <c:v>1.22627157849</c:v>
                </c:pt>
                <c:pt idx="216">
                  <c:v>1.6580015795700001</c:v>
                </c:pt>
                <c:pt idx="217">
                  <c:v>1.6545659829299999</c:v>
                </c:pt>
                <c:pt idx="218">
                  <c:v>1.6267157814600002</c:v>
                </c:pt>
                <c:pt idx="219">
                  <c:v>1.59491200932</c:v>
                </c:pt>
                <c:pt idx="220">
                  <c:v>1.3468606974899999</c:v>
                </c:pt>
                <c:pt idx="221">
                  <c:v>0.78937102627050137</c:v>
                </c:pt>
                <c:pt idx="222">
                  <c:v>0</c:v>
                </c:pt>
                <c:pt idx="223">
                  <c:v>-0.85820496227272791</c:v>
                </c:pt>
                <c:pt idx="224">
                  <c:v>-1.2630243202727276</c:v>
                </c:pt>
                <c:pt idx="225">
                  <c:v>-1.3193763792727276</c:v>
                </c:pt>
                <c:pt idx="226">
                  <c:v>-1.4134857822727276</c:v>
                </c:pt>
                <c:pt idx="227">
                  <c:v>-1.4236224412727276</c:v>
                </c:pt>
                <c:pt idx="228">
                  <c:v>-1.3215090212727278</c:v>
                </c:pt>
                <c:pt idx="229">
                  <c:v>-1.2258027932727278</c:v>
                </c:pt>
                <c:pt idx="230">
                  <c:v>-1.0811323122727279</c:v>
                </c:pt>
                <c:pt idx="231">
                  <c:v>-0.94727279327272784</c:v>
                </c:pt>
                <c:pt idx="232">
                  <c:v>-0.65641923427272753</c:v>
                </c:pt>
                <c:pt idx="233">
                  <c:v>-0.45706553627272761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0.41735038162999993</c:v>
                </c:pt>
                <c:pt idx="261">
                  <c:v>0.41277745688999995</c:v>
                </c:pt>
                <c:pt idx="262">
                  <c:v>1.1056840579199998</c:v>
                </c:pt>
                <c:pt idx="263">
                  <c:v>1.12587430858</c:v>
                </c:pt>
                <c:pt idx="264">
                  <c:v>1.4148186140400001</c:v>
                </c:pt>
                <c:pt idx="265">
                  <c:v>1.4144540938999999</c:v>
                </c:pt>
                <c:pt idx="266">
                  <c:v>1.4621025398399998</c:v>
                </c:pt>
                <c:pt idx="267">
                  <c:v>1.4316712721</c:v>
                </c:pt>
                <c:pt idx="268">
                  <c:v>1.1136337931199998</c:v>
                </c:pt>
                <c:pt idx="269">
                  <c:v>1.0809497125799998</c:v>
                </c:pt>
                <c:pt idx="270">
                  <c:v>1.0206837694000015</c:v>
                </c:pt>
                <c:pt idx="271">
                  <c:v>-1.0692625972727279</c:v>
                </c:pt>
                <c:pt idx="272">
                  <c:v>-1.3525574182727276</c:v>
                </c:pt>
                <c:pt idx="273">
                  <c:v>-1.4108687312727275</c:v>
                </c:pt>
                <c:pt idx="274">
                  <c:v>-1.4082900682727275</c:v>
                </c:pt>
                <c:pt idx="275">
                  <c:v>-1.4280073272727276</c:v>
                </c:pt>
                <c:pt idx="276">
                  <c:v>-1.2923042602727279</c:v>
                </c:pt>
                <c:pt idx="277">
                  <c:v>-1.1863141692727277</c:v>
                </c:pt>
                <c:pt idx="278">
                  <c:v>-1.0227685942727276</c:v>
                </c:pt>
                <c:pt idx="279">
                  <c:v>-0.88443047027272792</c:v>
                </c:pt>
                <c:pt idx="280">
                  <c:v>-0.56710824827272788</c:v>
                </c:pt>
                <c:pt idx="281">
                  <c:v>-0.3780468172727276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0.32322418441619999</c:v>
                </c:pt>
                <c:pt idx="309">
                  <c:v>0.31839744153900001</c:v>
                </c:pt>
                <c:pt idx="310">
                  <c:v>1.2275773215599999</c:v>
                </c:pt>
                <c:pt idx="311">
                  <c:v>1.2331622203800001</c:v>
                </c:pt>
                <c:pt idx="312">
                  <c:v>1.38449417307</c:v>
                </c:pt>
                <c:pt idx="313">
                  <c:v>1.3841447118900001</c:v>
                </c:pt>
                <c:pt idx="314">
                  <c:v>1.3799601986100001</c:v>
                </c:pt>
                <c:pt idx="315">
                  <c:v>1.37741015016</c:v>
                </c:pt>
                <c:pt idx="316">
                  <c:v>1.2023523329400001</c:v>
                </c:pt>
                <c:pt idx="317">
                  <c:v>1.13113213956</c:v>
                </c:pt>
                <c:pt idx="318">
                  <c:v>1.0381451258747987</c:v>
                </c:pt>
                <c:pt idx="319">
                  <c:v>-0.88927605572727231</c:v>
                </c:pt>
                <c:pt idx="320">
                  <c:v>-1.2653501677272723</c:v>
                </c:pt>
                <c:pt idx="321">
                  <c:v>-1.3262554307272723</c:v>
                </c:pt>
                <c:pt idx="322">
                  <c:v>-1.4499780817272727</c:v>
                </c:pt>
                <c:pt idx="323">
                  <c:v>-1.4571507707272726</c:v>
                </c:pt>
                <c:pt idx="324">
                  <c:v>-1.3624614567272726</c:v>
                </c:pt>
                <c:pt idx="325">
                  <c:v>-1.2575573537272726</c:v>
                </c:pt>
                <c:pt idx="326">
                  <c:v>-1.0552623437272723</c:v>
                </c:pt>
                <c:pt idx="327">
                  <c:v>-0.88455978572727245</c:v>
                </c:pt>
                <c:pt idx="328">
                  <c:v>-0.64301104572727263</c:v>
                </c:pt>
                <c:pt idx="329">
                  <c:v>-0.40913477272727228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task1ForecastsPVandDemand_Run1!$K$15:$K$350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task1ForecastsPVandDemand_Run1!$D$14</c:f>
              <c:strCache>
                <c:ptCount val="1"/>
                <c:pt idx="0">
                  <c:v>task1ForecastDemandMW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task1ForecastsPVandDemand_Run1!$D$15:$D$350</c:f>
              <c:numCache>
                <c:formatCode>General</c:formatCode>
                <c:ptCount val="336"/>
                <c:pt idx="0">
                  <c:v>1.7953165470000001</c:v>
                </c:pt>
                <c:pt idx="1">
                  <c:v>1.727146173</c:v>
                </c:pt>
                <c:pt idx="2">
                  <c:v>1.6426247009999999</c:v>
                </c:pt>
                <c:pt idx="3">
                  <c:v>1.597198594</c:v>
                </c:pt>
                <c:pt idx="4">
                  <c:v>1.586730771</c:v>
                </c:pt>
                <c:pt idx="5">
                  <c:v>1.5549006830000001</c:v>
                </c:pt>
                <c:pt idx="6">
                  <c:v>1.540029154</c:v>
                </c:pt>
                <c:pt idx="7">
                  <c:v>1.5192101659999999</c:v>
                </c:pt>
                <c:pt idx="8">
                  <c:v>1.6271447910000001</c:v>
                </c:pt>
                <c:pt idx="9">
                  <c:v>1.753069521</c:v>
                </c:pt>
                <c:pt idx="10">
                  <c:v>2.2036632460000001</c:v>
                </c:pt>
                <c:pt idx="11">
                  <c:v>2.5238665849999999</c:v>
                </c:pt>
                <c:pt idx="12">
                  <c:v>2.9802094139999999</c:v>
                </c:pt>
                <c:pt idx="13">
                  <c:v>3.2160928389999999</c:v>
                </c:pt>
                <c:pt idx="14">
                  <c:v>3.302639063</c:v>
                </c:pt>
                <c:pt idx="15">
                  <c:v>3.3171611169999999</c:v>
                </c:pt>
                <c:pt idx="16">
                  <c:v>3.2778599239999999</c:v>
                </c:pt>
                <c:pt idx="17">
                  <c:v>3.2597347459999999</c:v>
                </c:pt>
                <c:pt idx="18">
                  <c:v>3.1448071639999999</c:v>
                </c:pt>
                <c:pt idx="19">
                  <c:v>3.101377104</c:v>
                </c:pt>
                <c:pt idx="20">
                  <c:v>3.0196239409999999</c:v>
                </c:pt>
                <c:pt idx="21">
                  <c:v>2.9987669330000002</c:v>
                </c:pt>
                <c:pt idx="22">
                  <c:v>2.8522926499999999</c:v>
                </c:pt>
                <c:pt idx="23">
                  <c:v>2.8312737879999998</c:v>
                </c:pt>
                <c:pt idx="24">
                  <c:v>2.6535743119999999</c:v>
                </c:pt>
                <c:pt idx="25">
                  <c:v>2.6125043670000001</c:v>
                </c:pt>
                <c:pt idx="26">
                  <c:v>2.6087271049999998</c:v>
                </c:pt>
                <c:pt idx="27">
                  <c:v>2.5994383249999999</c:v>
                </c:pt>
                <c:pt idx="28">
                  <c:v>2.7060768140000002</c:v>
                </c:pt>
                <c:pt idx="29">
                  <c:v>2.8362110139999999</c:v>
                </c:pt>
                <c:pt idx="30">
                  <c:v>3.1516391819999998</c:v>
                </c:pt>
                <c:pt idx="31">
                  <c:v>3.3967073239999999</c:v>
                </c:pt>
                <c:pt idx="32">
                  <c:v>3.7836461689999998</c:v>
                </c:pt>
                <c:pt idx="33">
                  <c:v>3.8324737340000001</c:v>
                </c:pt>
                <c:pt idx="34">
                  <c:v>3.9659588719999999</c:v>
                </c:pt>
                <c:pt idx="35">
                  <c:v>3.9756689590000001</c:v>
                </c:pt>
                <c:pt idx="36">
                  <c:v>3.950107279</c:v>
                </c:pt>
                <c:pt idx="37">
                  <c:v>3.8766618570000002</c:v>
                </c:pt>
                <c:pt idx="38">
                  <c:v>3.8051365399999999</c:v>
                </c:pt>
                <c:pt idx="39">
                  <c:v>3.636550417</c:v>
                </c:pt>
                <c:pt idx="40">
                  <c:v>3.2586662629999998</c:v>
                </c:pt>
                <c:pt idx="41">
                  <c:v>3.0469662390000001</c:v>
                </c:pt>
                <c:pt idx="42">
                  <c:v>2.717141072</c:v>
                </c:pt>
                <c:pt idx="43">
                  <c:v>2.4538203950000002</c:v>
                </c:pt>
                <c:pt idx="44">
                  <c:v>2.1405363820000001</c:v>
                </c:pt>
                <c:pt idx="45">
                  <c:v>1.876891847</c:v>
                </c:pt>
                <c:pt idx="46">
                  <c:v>1.8376271340000001</c:v>
                </c:pt>
                <c:pt idx="47">
                  <c:v>1.74862399</c:v>
                </c:pt>
                <c:pt idx="48">
                  <c:v>1.7938530399999999</c:v>
                </c:pt>
                <c:pt idx="49">
                  <c:v>1.726001133</c:v>
                </c:pt>
                <c:pt idx="50">
                  <c:v>1.6409926930000001</c:v>
                </c:pt>
                <c:pt idx="51">
                  <c:v>1.595885054</c:v>
                </c:pt>
                <c:pt idx="52">
                  <c:v>1.586563017</c:v>
                </c:pt>
                <c:pt idx="53">
                  <c:v>1.5552979950000001</c:v>
                </c:pt>
                <c:pt idx="54">
                  <c:v>1.541700173</c:v>
                </c:pt>
                <c:pt idx="55">
                  <c:v>1.521199653</c:v>
                </c:pt>
                <c:pt idx="56">
                  <c:v>1.6234052510000001</c:v>
                </c:pt>
                <c:pt idx="57">
                  <c:v>1.747419641</c:v>
                </c:pt>
                <c:pt idx="58">
                  <c:v>2.193035219</c:v>
                </c:pt>
                <c:pt idx="59">
                  <c:v>2.5147935459999999</c:v>
                </c:pt>
                <c:pt idx="60">
                  <c:v>3.0121692809999998</c:v>
                </c:pt>
                <c:pt idx="61">
                  <c:v>3.2053898369999998</c:v>
                </c:pt>
                <c:pt idx="62">
                  <c:v>3.299573987</c:v>
                </c:pt>
                <c:pt idx="63">
                  <c:v>3.3188354169999998</c:v>
                </c:pt>
                <c:pt idx="64">
                  <c:v>3.3277054270000002</c:v>
                </c:pt>
                <c:pt idx="65">
                  <c:v>3.3232189980000002</c:v>
                </c:pt>
                <c:pt idx="66">
                  <c:v>3.2168387200000002</c:v>
                </c:pt>
                <c:pt idx="67">
                  <c:v>3.190754654</c:v>
                </c:pt>
                <c:pt idx="68">
                  <c:v>3.083152713</c:v>
                </c:pt>
                <c:pt idx="69">
                  <c:v>3.0788964700000001</c:v>
                </c:pt>
                <c:pt idx="70">
                  <c:v>3.0086330499999998</c:v>
                </c:pt>
                <c:pt idx="71">
                  <c:v>2.9863363289999998</c:v>
                </c:pt>
                <c:pt idx="72">
                  <c:v>2.866145328</c:v>
                </c:pt>
                <c:pt idx="73">
                  <c:v>2.826292048</c:v>
                </c:pt>
                <c:pt idx="74">
                  <c:v>2.7514629140000002</c:v>
                </c:pt>
                <c:pt idx="75">
                  <c:v>2.7449739119999998</c:v>
                </c:pt>
                <c:pt idx="76">
                  <c:v>2.8969370109999999</c:v>
                </c:pt>
                <c:pt idx="77">
                  <c:v>3.0670405110000001</c:v>
                </c:pt>
                <c:pt idx="78">
                  <c:v>3.25473211</c:v>
                </c:pt>
                <c:pt idx="79">
                  <c:v>3.520652127</c:v>
                </c:pt>
                <c:pt idx="80">
                  <c:v>3.8378794649999999</c:v>
                </c:pt>
                <c:pt idx="81">
                  <c:v>3.9050612490000001</c:v>
                </c:pt>
                <c:pt idx="82">
                  <c:v>3.9711252529999999</c:v>
                </c:pt>
                <c:pt idx="83">
                  <c:v>3.977536341</c:v>
                </c:pt>
                <c:pt idx="84">
                  <c:v>3.8784754709999998</c:v>
                </c:pt>
                <c:pt idx="85">
                  <c:v>3.8058698359999998</c:v>
                </c:pt>
                <c:pt idx="86">
                  <c:v>3.707786542</c:v>
                </c:pt>
                <c:pt idx="87">
                  <c:v>3.5408647329999998</c:v>
                </c:pt>
                <c:pt idx="88">
                  <c:v>3.221027013</c:v>
                </c:pt>
                <c:pt idx="89">
                  <c:v>3.0101667760000002</c:v>
                </c:pt>
                <c:pt idx="90">
                  <c:v>2.7113052020000001</c:v>
                </c:pt>
                <c:pt idx="91">
                  <c:v>2.4445530259999999</c:v>
                </c:pt>
                <c:pt idx="92">
                  <c:v>2.1367515909999999</c:v>
                </c:pt>
                <c:pt idx="93">
                  <c:v>1.897211918</c:v>
                </c:pt>
                <c:pt idx="94">
                  <c:v>1.8381419880000001</c:v>
                </c:pt>
                <c:pt idx="95">
                  <c:v>1.7478875380000001</c:v>
                </c:pt>
                <c:pt idx="96">
                  <c:v>1.7913096289999999</c:v>
                </c:pt>
                <c:pt idx="97">
                  <c:v>1.7216036299999999</c:v>
                </c:pt>
                <c:pt idx="98">
                  <c:v>1.635977284</c:v>
                </c:pt>
                <c:pt idx="99">
                  <c:v>1.590551177</c:v>
                </c:pt>
                <c:pt idx="100">
                  <c:v>1.5763098950000001</c:v>
                </c:pt>
                <c:pt idx="101">
                  <c:v>1.5447264060000001</c:v>
                </c:pt>
                <c:pt idx="102">
                  <c:v>1.529125144</c:v>
                </c:pt>
                <c:pt idx="103">
                  <c:v>1.506121686</c:v>
                </c:pt>
                <c:pt idx="104">
                  <c:v>1.6074680079999999</c:v>
                </c:pt>
                <c:pt idx="105">
                  <c:v>1.742049382</c:v>
                </c:pt>
                <c:pt idx="106">
                  <c:v>2.1798146890000001</c:v>
                </c:pt>
                <c:pt idx="107">
                  <c:v>2.5657585219999999</c:v>
                </c:pt>
                <c:pt idx="108">
                  <c:v>3.0477748440000001</c:v>
                </c:pt>
                <c:pt idx="109">
                  <c:v>3.298243426</c:v>
                </c:pt>
                <c:pt idx="110">
                  <c:v>3.270227432</c:v>
                </c:pt>
                <c:pt idx="111">
                  <c:v>3.2838735190000001</c:v>
                </c:pt>
                <c:pt idx="112">
                  <c:v>3.3249917629999999</c:v>
                </c:pt>
                <c:pt idx="113">
                  <c:v>3.2832479829999999</c:v>
                </c:pt>
                <c:pt idx="114">
                  <c:v>3.150813672</c:v>
                </c:pt>
                <c:pt idx="115">
                  <c:v>3.0948215480000001</c:v>
                </c:pt>
                <c:pt idx="116">
                  <c:v>2.9105966200000002</c:v>
                </c:pt>
                <c:pt idx="117">
                  <c:v>2.8816832739999998</c:v>
                </c:pt>
                <c:pt idx="118">
                  <c:v>2.7555363910000001</c:v>
                </c:pt>
                <c:pt idx="119">
                  <c:v>2.7250071849999999</c:v>
                </c:pt>
                <c:pt idx="120">
                  <c:v>2.6574249999999999</c:v>
                </c:pt>
                <c:pt idx="121">
                  <c:v>2.6048851019999999</c:v>
                </c:pt>
                <c:pt idx="122">
                  <c:v>2.5800721320000002</c:v>
                </c:pt>
                <c:pt idx="123">
                  <c:v>2.5682285920000001</c:v>
                </c:pt>
                <c:pt idx="124">
                  <c:v>2.6433996849999999</c:v>
                </c:pt>
                <c:pt idx="125">
                  <c:v>2.799343607</c:v>
                </c:pt>
                <c:pt idx="126">
                  <c:v>3.1348036750000001</c:v>
                </c:pt>
                <c:pt idx="127">
                  <c:v>3.3951866549999998</c:v>
                </c:pt>
                <c:pt idx="128">
                  <c:v>3.7789465729999998</c:v>
                </c:pt>
                <c:pt idx="129">
                  <c:v>3.8295853819999999</c:v>
                </c:pt>
                <c:pt idx="130">
                  <c:v>3.9242668979999999</c:v>
                </c:pt>
                <c:pt idx="131">
                  <c:v>3.9408234119999999</c:v>
                </c:pt>
                <c:pt idx="132">
                  <c:v>3.9724756349999999</c:v>
                </c:pt>
                <c:pt idx="133">
                  <c:v>3.8770093590000001</c:v>
                </c:pt>
                <c:pt idx="134">
                  <c:v>3.7306364730000001</c:v>
                </c:pt>
                <c:pt idx="135">
                  <c:v>3.5721344479999999</c:v>
                </c:pt>
                <c:pt idx="136">
                  <c:v>3.2926160800000002</c:v>
                </c:pt>
                <c:pt idx="137">
                  <c:v>3.0543836440000001</c:v>
                </c:pt>
                <c:pt idx="138">
                  <c:v>2.8027964349999999</c:v>
                </c:pt>
                <c:pt idx="139">
                  <c:v>2.4604177009999999</c:v>
                </c:pt>
                <c:pt idx="140">
                  <c:v>2.160488634</c:v>
                </c:pt>
                <c:pt idx="141">
                  <c:v>1.959596138</c:v>
                </c:pt>
                <c:pt idx="142">
                  <c:v>1.8407723680000001</c:v>
                </c:pt>
                <c:pt idx="143">
                  <c:v>1.7502541380000001</c:v>
                </c:pt>
                <c:pt idx="144">
                  <c:v>1.8098276529999999</c:v>
                </c:pt>
                <c:pt idx="145">
                  <c:v>1.7381349109999999</c:v>
                </c:pt>
                <c:pt idx="146">
                  <c:v>1.649004221</c:v>
                </c:pt>
                <c:pt idx="147">
                  <c:v>1.597865619</c:v>
                </c:pt>
                <c:pt idx="148">
                  <c:v>1.5897024609999999</c:v>
                </c:pt>
                <c:pt idx="149">
                  <c:v>1.5581188779999999</c:v>
                </c:pt>
                <c:pt idx="150">
                  <c:v>1.531642269</c:v>
                </c:pt>
                <c:pt idx="151">
                  <c:v>1.5086387640000001</c:v>
                </c:pt>
                <c:pt idx="152">
                  <c:v>1.619594663</c:v>
                </c:pt>
                <c:pt idx="153">
                  <c:v>1.7522826979999999</c:v>
                </c:pt>
                <c:pt idx="154">
                  <c:v>2.1726989460000001</c:v>
                </c:pt>
                <c:pt idx="155">
                  <c:v>2.53944064</c:v>
                </c:pt>
                <c:pt idx="156">
                  <c:v>3.0962114559999998</c:v>
                </c:pt>
                <c:pt idx="157">
                  <c:v>3.3354854550000002</c:v>
                </c:pt>
                <c:pt idx="158">
                  <c:v>3.3892240990000002</c:v>
                </c:pt>
                <c:pt idx="159">
                  <c:v>3.3985526309999998</c:v>
                </c:pt>
                <c:pt idx="160">
                  <c:v>3.4008403619999998</c:v>
                </c:pt>
                <c:pt idx="161">
                  <c:v>3.3794166329999999</c:v>
                </c:pt>
                <c:pt idx="162">
                  <c:v>3.1733207459999999</c:v>
                </c:pt>
                <c:pt idx="163">
                  <c:v>3.1314456829999999</c:v>
                </c:pt>
                <c:pt idx="164">
                  <c:v>3.1217450109999998</c:v>
                </c:pt>
                <c:pt idx="165">
                  <c:v>3.1011053550000001</c:v>
                </c:pt>
                <c:pt idx="166">
                  <c:v>3.0441921829999998</c:v>
                </c:pt>
                <c:pt idx="167">
                  <c:v>3.0219229799999998</c:v>
                </c:pt>
                <c:pt idx="168">
                  <c:v>2.7249388890000001</c:v>
                </c:pt>
                <c:pt idx="169">
                  <c:v>2.6776379110000001</c:v>
                </c:pt>
                <c:pt idx="170">
                  <c:v>2.5777869450000002</c:v>
                </c:pt>
                <c:pt idx="171">
                  <c:v>2.5676933260000001</c:v>
                </c:pt>
                <c:pt idx="172">
                  <c:v>2.7441435310000002</c:v>
                </c:pt>
                <c:pt idx="173">
                  <c:v>2.8873113859999999</c:v>
                </c:pt>
                <c:pt idx="174">
                  <c:v>3.1680205369999999</c:v>
                </c:pt>
                <c:pt idx="175">
                  <c:v>3.4108882650000001</c:v>
                </c:pt>
                <c:pt idx="176">
                  <c:v>3.7876735269999999</c:v>
                </c:pt>
                <c:pt idx="177">
                  <c:v>3.847674257</c:v>
                </c:pt>
                <c:pt idx="178">
                  <c:v>3.9191382410000002</c:v>
                </c:pt>
                <c:pt idx="179">
                  <c:v>3.9254375860000001</c:v>
                </c:pt>
                <c:pt idx="180">
                  <c:v>3.7987653049999999</c:v>
                </c:pt>
                <c:pt idx="181">
                  <c:v>3.7209092460000002</c:v>
                </c:pt>
                <c:pt idx="182">
                  <c:v>3.5879176589999999</c:v>
                </c:pt>
                <c:pt idx="183">
                  <c:v>3.4463892600000001</c:v>
                </c:pt>
                <c:pt idx="184">
                  <c:v>3.1668423699999999</c:v>
                </c:pt>
                <c:pt idx="185">
                  <c:v>2.975684566</c:v>
                </c:pt>
                <c:pt idx="186">
                  <c:v>2.7487953119999999</c:v>
                </c:pt>
                <c:pt idx="187">
                  <c:v>2.4773977770000002</c:v>
                </c:pt>
                <c:pt idx="188">
                  <c:v>2.2001820759999999</c:v>
                </c:pt>
                <c:pt idx="189">
                  <c:v>1.9829335459999999</c:v>
                </c:pt>
                <c:pt idx="190">
                  <c:v>1.858028623</c:v>
                </c:pt>
                <c:pt idx="191">
                  <c:v>1.746867763</c:v>
                </c:pt>
                <c:pt idx="192">
                  <c:v>1.8396605269999999</c:v>
                </c:pt>
                <c:pt idx="193">
                  <c:v>1.7631277510000001</c:v>
                </c:pt>
                <c:pt idx="194">
                  <c:v>1.661692197</c:v>
                </c:pt>
                <c:pt idx="195">
                  <c:v>1.601286282</c:v>
                </c:pt>
                <c:pt idx="196">
                  <c:v>1.5932877969999999</c:v>
                </c:pt>
                <c:pt idx="197">
                  <c:v>1.5582062059999999</c:v>
                </c:pt>
                <c:pt idx="198">
                  <c:v>1.5390135709999999</c:v>
                </c:pt>
                <c:pt idx="199">
                  <c:v>1.5130645069999999</c:v>
                </c:pt>
                <c:pt idx="200">
                  <c:v>1.59339166</c:v>
                </c:pt>
                <c:pt idx="201">
                  <c:v>1.6532401880000001</c:v>
                </c:pt>
                <c:pt idx="202">
                  <c:v>1.864903864</c:v>
                </c:pt>
                <c:pt idx="203">
                  <c:v>2.0082369139999998</c:v>
                </c:pt>
                <c:pt idx="204">
                  <c:v>2.5126891570000001</c:v>
                </c:pt>
                <c:pt idx="205">
                  <c:v>2.7924334339999999</c:v>
                </c:pt>
                <c:pt idx="206">
                  <c:v>2.9732833599999999</c:v>
                </c:pt>
                <c:pt idx="207">
                  <c:v>3.1033871780000002</c:v>
                </c:pt>
                <c:pt idx="208">
                  <c:v>3.3959252809999998</c:v>
                </c:pt>
                <c:pt idx="209">
                  <c:v>3.3695640080000002</c:v>
                </c:pt>
                <c:pt idx="210">
                  <c:v>3.1632073049999998</c:v>
                </c:pt>
                <c:pt idx="211">
                  <c:v>3.1068974909999998</c:v>
                </c:pt>
                <c:pt idx="212">
                  <c:v>2.8715066359999999</c:v>
                </c:pt>
                <c:pt idx="213">
                  <c:v>2.8351503440000001</c:v>
                </c:pt>
                <c:pt idx="214">
                  <c:v>2.765476874</c:v>
                </c:pt>
                <c:pt idx="215">
                  <c:v>2.7240113689999998</c:v>
                </c:pt>
                <c:pt idx="216">
                  <c:v>2.6315852749999999</c:v>
                </c:pt>
                <c:pt idx="217">
                  <c:v>2.5762131720000001</c:v>
                </c:pt>
                <c:pt idx="218">
                  <c:v>2.578048999</c:v>
                </c:pt>
                <c:pt idx="219">
                  <c:v>2.5744282709999999</c:v>
                </c:pt>
                <c:pt idx="220">
                  <c:v>2.7102869360000001</c:v>
                </c:pt>
                <c:pt idx="221">
                  <c:v>2.823662465</c:v>
                </c:pt>
                <c:pt idx="222">
                  <c:v>3.1271954069999999</c:v>
                </c:pt>
                <c:pt idx="223">
                  <c:v>3.3648158970000002</c:v>
                </c:pt>
                <c:pt idx="224">
                  <c:v>3.7696352549999999</c:v>
                </c:pt>
                <c:pt idx="225">
                  <c:v>3.8259873139999998</c:v>
                </c:pt>
                <c:pt idx="226">
                  <c:v>3.9200967169999998</c:v>
                </c:pt>
                <c:pt idx="227">
                  <c:v>3.9302333759999999</c:v>
                </c:pt>
                <c:pt idx="228">
                  <c:v>3.8281199560000001</c:v>
                </c:pt>
                <c:pt idx="229">
                  <c:v>3.732413728</c:v>
                </c:pt>
                <c:pt idx="230">
                  <c:v>3.5877432470000001</c:v>
                </c:pt>
                <c:pt idx="231">
                  <c:v>3.4538837280000001</c:v>
                </c:pt>
                <c:pt idx="232">
                  <c:v>3.1630301689999998</c:v>
                </c:pt>
                <c:pt idx="233">
                  <c:v>2.9636764709999999</c:v>
                </c:pt>
                <c:pt idx="234">
                  <c:v>2.7729838199999999</c:v>
                </c:pt>
                <c:pt idx="235">
                  <c:v>2.4774075510000002</c:v>
                </c:pt>
                <c:pt idx="236">
                  <c:v>2.1970659060000002</c:v>
                </c:pt>
                <c:pt idx="237">
                  <c:v>1.983471593</c:v>
                </c:pt>
                <c:pt idx="238">
                  <c:v>1.8710200690000001</c:v>
                </c:pt>
                <c:pt idx="239">
                  <c:v>1.7639616389999999</c:v>
                </c:pt>
                <c:pt idx="240">
                  <c:v>1.8377244509999999</c:v>
                </c:pt>
                <c:pt idx="241">
                  <c:v>1.7693393239999999</c:v>
                </c:pt>
                <c:pt idx="242">
                  <c:v>1.668700227</c:v>
                </c:pt>
                <c:pt idx="243">
                  <c:v>1.6159331560000001</c:v>
                </c:pt>
                <c:pt idx="244">
                  <c:v>1.60338472</c:v>
                </c:pt>
                <c:pt idx="245">
                  <c:v>1.566440716</c:v>
                </c:pt>
                <c:pt idx="246">
                  <c:v>1.5355295099999999</c:v>
                </c:pt>
                <c:pt idx="247">
                  <c:v>1.5084310519999999</c:v>
                </c:pt>
                <c:pt idx="248">
                  <c:v>1.575478028</c:v>
                </c:pt>
                <c:pt idx="249">
                  <c:v>1.620300622</c:v>
                </c:pt>
                <c:pt idx="250">
                  <c:v>1.784084805</c:v>
                </c:pt>
                <c:pt idx="251">
                  <c:v>1.864523835</c:v>
                </c:pt>
                <c:pt idx="252">
                  <c:v>2.3738591910000002</c:v>
                </c:pt>
                <c:pt idx="253">
                  <c:v>2.6147366710000002</c:v>
                </c:pt>
                <c:pt idx="254">
                  <c:v>2.7620143420000001</c:v>
                </c:pt>
                <c:pt idx="255">
                  <c:v>2.9417229690000002</c:v>
                </c:pt>
                <c:pt idx="256">
                  <c:v>3.362858991</c:v>
                </c:pt>
                <c:pt idx="257">
                  <c:v>3.3792669399999999</c:v>
                </c:pt>
                <c:pt idx="258">
                  <c:v>3.278688153</c:v>
                </c:pt>
                <c:pt idx="259">
                  <c:v>3.246498543</c:v>
                </c:pt>
                <c:pt idx="260">
                  <c:v>3.03173403</c:v>
                </c:pt>
                <c:pt idx="261">
                  <c:v>3.0148736359999999</c:v>
                </c:pt>
                <c:pt idx="262">
                  <c:v>2.9328842150000001</c:v>
                </c:pt>
                <c:pt idx="263">
                  <c:v>2.9000299809999999</c:v>
                </c:pt>
                <c:pt idx="264">
                  <c:v>2.7896199880000001</c:v>
                </c:pt>
                <c:pt idx="265">
                  <c:v>2.7350086889999998</c:v>
                </c:pt>
                <c:pt idx="266">
                  <c:v>2.745591788</c:v>
                </c:pt>
                <c:pt idx="267">
                  <c:v>2.728126907</c:v>
                </c:pt>
                <c:pt idx="268">
                  <c:v>2.9568522339999999</c:v>
                </c:pt>
                <c:pt idx="269">
                  <c:v>3.0329600810000001</c:v>
                </c:pt>
                <c:pt idx="270">
                  <c:v>3.364929069</c:v>
                </c:pt>
                <c:pt idx="271">
                  <c:v>3.5920249480000002</c:v>
                </c:pt>
                <c:pt idx="272">
                  <c:v>3.8753197689999999</c:v>
                </c:pt>
                <c:pt idx="273">
                  <c:v>3.9336310819999998</c:v>
                </c:pt>
                <c:pt idx="274">
                  <c:v>3.9310524189999998</c:v>
                </c:pt>
                <c:pt idx="275">
                  <c:v>3.9507696779999999</c:v>
                </c:pt>
                <c:pt idx="276">
                  <c:v>3.8150666110000002</c:v>
                </c:pt>
                <c:pt idx="277">
                  <c:v>3.70907652</c:v>
                </c:pt>
                <c:pt idx="278">
                  <c:v>3.5455309449999999</c:v>
                </c:pt>
                <c:pt idx="279">
                  <c:v>3.4071928210000002</c:v>
                </c:pt>
                <c:pt idx="280">
                  <c:v>3.0898705990000002</c:v>
                </c:pt>
                <c:pt idx="281">
                  <c:v>2.9008091679999999</c:v>
                </c:pt>
                <c:pt idx="282">
                  <c:v>2.6570773660000002</c:v>
                </c:pt>
                <c:pt idx="283">
                  <c:v>2.410501257</c:v>
                </c:pt>
                <c:pt idx="284">
                  <c:v>2.1618801310000002</c:v>
                </c:pt>
                <c:pt idx="285">
                  <c:v>1.925854483</c:v>
                </c:pt>
                <c:pt idx="286">
                  <c:v>1.8285773970000001</c:v>
                </c:pt>
                <c:pt idx="287">
                  <c:v>1.7493754909999999</c:v>
                </c:pt>
                <c:pt idx="288">
                  <c:v>1.817935866</c:v>
                </c:pt>
                <c:pt idx="289">
                  <c:v>1.7492597640000001</c:v>
                </c:pt>
                <c:pt idx="290">
                  <c:v>1.6722006650000001</c:v>
                </c:pt>
                <c:pt idx="291">
                  <c:v>1.621122306</c:v>
                </c:pt>
                <c:pt idx="292">
                  <c:v>1.583488604</c:v>
                </c:pt>
                <c:pt idx="293">
                  <c:v>1.5634746420000001</c:v>
                </c:pt>
                <c:pt idx="294">
                  <c:v>1.525718839</c:v>
                </c:pt>
                <c:pt idx="295">
                  <c:v>1.5082118470000001</c:v>
                </c:pt>
                <c:pt idx="296">
                  <c:v>1.5965905090000001</c:v>
                </c:pt>
                <c:pt idx="297">
                  <c:v>1.723330974</c:v>
                </c:pt>
                <c:pt idx="298">
                  <c:v>2.1521258140000001</c:v>
                </c:pt>
                <c:pt idx="299">
                  <c:v>2.5572021569999999</c:v>
                </c:pt>
                <c:pt idx="300">
                  <c:v>3.0285498830000002</c:v>
                </c:pt>
                <c:pt idx="301">
                  <c:v>3.282821239</c:v>
                </c:pt>
                <c:pt idx="302">
                  <c:v>3.2708366569999998</c:v>
                </c:pt>
                <c:pt idx="303">
                  <c:v>3.2958821939999998</c:v>
                </c:pt>
                <c:pt idx="304">
                  <c:v>3.2798351829999999</c:v>
                </c:pt>
                <c:pt idx="305">
                  <c:v>3.2535440960000002</c:v>
                </c:pt>
                <c:pt idx="306">
                  <c:v>3.109580512</c:v>
                </c:pt>
                <c:pt idx="307">
                  <c:v>3.0693477630000001</c:v>
                </c:pt>
                <c:pt idx="308">
                  <c:v>2.9075608339999999</c:v>
                </c:pt>
                <c:pt idx="309">
                  <c:v>2.882584585</c:v>
                </c:pt>
                <c:pt idx="310">
                  <c:v>2.7761741710000001</c:v>
                </c:pt>
                <c:pt idx="311">
                  <c:v>2.7411474309999999</c:v>
                </c:pt>
                <c:pt idx="312">
                  <c:v>2.628733585</c:v>
                </c:pt>
                <c:pt idx="313">
                  <c:v>2.5816977360000002</c:v>
                </c:pt>
                <c:pt idx="314">
                  <c:v>2.5889380360000001</c:v>
                </c:pt>
                <c:pt idx="315">
                  <c:v>2.5858754990000001</c:v>
                </c:pt>
                <c:pt idx="316">
                  <c:v>2.67520895</c:v>
                </c:pt>
                <c:pt idx="317">
                  <c:v>2.8128055710000002</c:v>
                </c:pt>
                <c:pt idx="318">
                  <c:v>3.2598725439999998</c:v>
                </c:pt>
                <c:pt idx="319">
                  <c:v>3.5195437429999998</c:v>
                </c:pt>
                <c:pt idx="320">
                  <c:v>3.8956178549999998</c:v>
                </c:pt>
                <c:pt idx="321">
                  <c:v>3.9565231179999998</c:v>
                </c:pt>
                <c:pt idx="322">
                  <c:v>4.0802457690000002</c:v>
                </c:pt>
                <c:pt idx="323">
                  <c:v>4.0874184580000001</c:v>
                </c:pt>
                <c:pt idx="324">
                  <c:v>3.9927291440000001</c:v>
                </c:pt>
                <c:pt idx="325">
                  <c:v>3.8878250410000001</c:v>
                </c:pt>
                <c:pt idx="326">
                  <c:v>3.6855300309999999</c:v>
                </c:pt>
                <c:pt idx="327">
                  <c:v>3.514827473</c:v>
                </c:pt>
                <c:pt idx="328">
                  <c:v>3.2732787330000002</c:v>
                </c:pt>
                <c:pt idx="329">
                  <c:v>3.0394024599999998</c:v>
                </c:pt>
                <c:pt idx="330">
                  <c:v>2.7883888730000002</c:v>
                </c:pt>
                <c:pt idx="331">
                  <c:v>2.4427717269999998</c:v>
                </c:pt>
                <c:pt idx="332">
                  <c:v>2.1423369669999999</c:v>
                </c:pt>
                <c:pt idx="333">
                  <c:v>1.9342195680000001</c:v>
                </c:pt>
                <c:pt idx="334">
                  <c:v>1.9342195680000001</c:v>
                </c:pt>
                <c:pt idx="335">
                  <c:v>1.9342195680000001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task1ForecastsPVandDemand_Run1!$E$14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task1ForecastsPVandDemand_Run1!$E$15:$E$350</c:f>
              <c:numCache>
                <c:formatCode>0.0000</c:formatCode>
                <c:ptCount val="336"/>
                <c:pt idx="0">
                  <c:v>1.7953165470000001</c:v>
                </c:pt>
                <c:pt idx="1">
                  <c:v>1.727146173</c:v>
                </c:pt>
                <c:pt idx="2">
                  <c:v>1.6426247009999999</c:v>
                </c:pt>
                <c:pt idx="3">
                  <c:v>1.597198594</c:v>
                </c:pt>
                <c:pt idx="4">
                  <c:v>1.586730771</c:v>
                </c:pt>
                <c:pt idx="5">
                  <c:v>1.5549006830000001</c:v>
                </c:pt>
                <c:pt idx="6">
                  <c:v>1.540029154</c:v>
                </c:pt>
                <c:pt idx="7">
                  <c:v>1.5192101659999999</c:v>
                </c:pt>
                <c:pt idx="8">
                  <c:v>1.6271447910000001</c:v>
                </c:pt>
                <c:pt idx="9">
                  <c:v>1.753069521</c:v>
                </c:pt>
                <c:pt idx="10">
                  <c:v>2.2036632460000001</c:v>
                </c:pt>
                <c:pt idx="11">
                  <c:v>2.5238665849999999</c:v>
                </c:pt>
                <c:pt idx="12">
                  <c:v>2.9802094139999999</c:v>
                </c:pt>
                <c:pt idx="13">
                  <c:v>3.2160928389999999</c:v>
                </c:pt>
                <c:pt idx="14">
                  <c:v>3.302639063</c:v>
                </c:pt>
                <c:pt idx="15">
                  <c:v>3.3171611169999999</c:v>
                </c:pt>
                <c:pt idx="16">
                  <c:v>3.2778599239999999</c:v>
                </c:pt>
                <c:pt idx="17">
                  <c:v>3.2597347459999999</c:v>
                </c:pt>
                <c:pt idx="18">
                  <c:v>3.1448071639999999</c:v>
                </c:pt>
                <c:pt idx="19">
                  <c:v>3.101377104</c:v>
                </c:pt>
                <c:pt idx="20">
                  <c:v>3.3026865564125001</c:v>
                </c:pt>
                <c:pt idx="21">
                  <c:v>3.2763030669575004</c:v>
                </c:pt>
                <c:pt idx="22">
                  <c:v>3.2629286563025</c:v>
                </c:pt>
                <c:pt idx="23">
                  <c:v>4.114780273</c:v>
                </c:pt>
                <c:pt idx="24">
                  <c:v>4.0767353562499995</c:v>
                </c:pt>
                <c:pt idx="25">
                  <c:v>3.9994344232500003</c:v>
                </c:pt>
                <c:pt idx="26">
                  <c:v>4.4478081769999998</c:v>
                </c:pt>
                <c:pt idx="27">
                  <c:v>4.4306013725</c:v>
                </c:pt>
                <c:pt idx="28">
                  <c:v>4.3271990247499996</c:v>
                </c:pt>
                <c:pt idx="29">
                  <c:v>4.4506320669999999</c:v>
                </c:pt>
                <c:pt idx="30">
                  <c:v>3.1810194575774982</c:v>
                </c:pt>
                <c:pt idx="31">
                  <c:v>2.593503968454546</c:v>
                </c:pt>
                <c:pt idx="32">
                  <c:v>2.593503968454546</c:v>
                </c:pt>
                <c:pt idx="33">
                  <c:v>2.593503968454546</c:v>
                </c:pt>
                <c:pt idx="34">
                  <c:v>2.593503968454546</c:v>
                </c:pt>
                <c:pt idx="35">
                  <c:v>2.593503968454546</c:v>
                </c:pt>
                <c:pt idx="36">
                  <c:v>2.593503968454546</c:v>
                </c:pt>
                <c:pt idx="37">
                  <c:v>2.593503968454546</c:v>
                </c:pt>
                <c:pt idx="38">
                  <c:v>2.593503968454546</c:v>
                </c:pt>
                <c:pt idx="39">
                  <c:v>2.593503968454546</c:v>
                </c:pt>
                <c:pt idx="40">
                  <c:v>2.593503968454546</c:v>
                </c:pt>
                <c:pt idx="41">
                  <c:v>2.593503968454546</c:v>
                </c:pt>
                <c:pt idx="42">
                  <c:v>2.717141072</c:v>
                </c:pt>
                <c:pt idx="43">
                  <c:v>2.4538203950000002</c:v>
                </c:pt>
                <c:pt idx="44">
                  <c:v>2.1405363820000001</c:v>
                </c:pt>
                <c:pt idx="45">
                  <c:v>1.876891847</c:v>
                </c:pt>
                <c:pt idx="46">
                  <c:v>1.8376271340000001</c:v>
                </c:pt>
                <c:pt idx="47">
                  <c:v>1.74862399</c:v>
                </c:pt>
                <c:pt idx="48">
                  <c:v>1.7938530399999999</c:v>
                </c:pt>
                <c:pt idx="49">
                  <c:v>1.726001133</c:v>
                </c:pt>
                <c:pt idx="50">
                  <c:v>1.6409926930000001</c:v>
                </c:pt>
                <c:pt idx="51">
                  <c:v>1.595885054</c:v>
                </c:pt>
                <c:pt idx="52">
                  <c:v>1.586563017</c:v>
                </c:pt>
                <c:pt idx="53">
                  <c:v>1.5552979950000001</c:v>
                </c:pt>
                <c:pt idx="54">
                  <c:v>1.541700173</c:v>
                </c:pt>
                <c:pt idx="55">
                  <c:v>1.521199653</c:v>
                </c:pt>
                <c:pt idx="56">
                  <c:v>1.6234052510000001</c:v>
                </c:pt>
                <c:pt idx="57">
                  <c:v>1.747419641</c:v>
                </c:pt>
                <c:pt idx="58">
                  <c:v>2.193035219</c:v>
                </c:pt>
                <c:pt idx="59">
                  <c:v>2.5147935459999999</c:v>
                </c:pt>
                <c:pt idx="60">
                  <c:v>3.0121692809999998</c:v>
                </c:pt>
                <c:pt idx="61">
                  <c:v>3.2053898369999998</c:v>
                </c:pt>
                <c:pt idx="62">
                  <c:v>3.299573987</c:v>
                </c:pt>
                <c:pt idx="63">
                  <c:v>3.3188354169999998</c:v>
                </c:pt>
                <c:pt idx="64">
                  <c:v>3.3277054270000002</c:v>
                </c:pt>
                <c:pt idx="65">
                  <c:v>3.3232189980000002</c:v>
                </c:pt>
                <c:pt idx="66">
                  <c:v>3.331526796391</c:v>
                </c:pt>
                <c:pt idx="67">
                  <c:v>3.3260203565630002</c:v>
                </c:pt>
                <c:pt idx="68">
                  <c:v>3.575908510863</c:v>
                </c:pt>
                <c:pt idx="69">
                  <c:v>3.6023360353630003</c:v>
                </c:pt>
                <c:pt idx="70">
                  <c:v>3.8903738612319998</c:v>
                </c:pt>
                <c:pt idx="71">
                  <c:v>3.9124934055059999</c:v>
                </c:pt>
                <c:pt idx="72">
                  <c:v>4.42547704487</c:v>
                </c:pt>
                <c:pt idx="73">
                  <c:v>4.3561166054299996</c:v>
                </c:pt>
                <c:pt idx="74">
                  <c:v>4.2890292480400003</c:v>
                </c:pt>
                <c:pt idx="75">
                  <c:v>4.2379525363699999</c:v>
                </c:pt>
                <c:pt idx="76">
                  <c:v>4.3613992164699997</c:v>
                </c:pt>
                <c:pt idx="77">
                  <c:v>4.4088300429019949</c:v>
                </c:pt>
                <c:pt idx="78">
                  <c:v>3.25473211</c:v>
                </c:pt>
                <c:pt idx="79">
                  <c:v>2.579676800545454</c:v>
                </c:pt>
                <c:pt idx="80">
                  <c:v>2.579676800545454</c:v>
                </c:pt>
                <c:pt idx="81">
                  <c:v>2.579676800545454</c:v>
                </c:pt>
                <c:pt idx="82">
                  <c:v>2.579676800545454</c:v>
                </c:pt>
                <c:pt idx="83">
                  <c:v>2.579676800545454</c:v>
                </c:pt>
                <c:pt idx="84">
                  <c:v>2.579676800545454</c:v>
                </c:pt>
                <c:pt idx="85">
                  <c:v>2.579676800545454</c:v>
                </c:pt>
                <c:pt idx="86">
                  <c:v>2.579676800545454</c:v>
                </c:pt>
                <c:pt idx="87">
                  <c:v>2.579676800545454</c:v>
                </c:pt>
                <c:pt idx="88">
                  <c:v>2.579676800545454</c:v>
                </c:pt>
                <c:pt idx="89">
                  <c:v>2.5796768005454571</c:v>
                </c:pt>
                <c:pt idx="90">
                  <c:v>2.7113052020000001</c:v>
                </c:pt>
                <c:pt idx="91">
                  <c:v>2.4445530259999999</c:v>
                </c:pt>
                <c:pt idx="92">
                  <c:v>2.1367515909999999</c:v>
                </c:pt>
                <c:pt idx="93">
                  <c:v>1.897211918</c:v>
                </c:pt>
                <c:pt idx="94">
                  <c:v>1.8381419880000001</c:v>
                </c:pt>
                <c:pt idx="95">
                  <c:v>1.7478875380000001</c:v>
                </c:pt>
                <c:pt idx="96">
                  <c:v>1.7913096289999999</c:v>
                </c:pt>
                <c:pt idx="97">
                  <c:v>1.7216036299999999</c:v>
                </c:pt>
                <c:pt idx="98">
                  <c:v>1.635977284</c:v>
                </c:pt>
                <c:pt idx="99">
                  <c:v>1.590551177</c:v>
                </c:pt>
                <c:pt idx="100">
                  <c:v>1.5763098950000001</c:v>
                </c:pt>
                <c:pt idx="101">
                  <c:v>1.5447264060000001</c:v>
                </c:pt>
                <c:pt idx="102">
                  <c:v>1.529125144</c:v>
                </c:pt>
                <c:pt idx="103">
                  <c:v>1.506121686</c:v>
                </c:pt>
                <c:pt idx="104">
                  <c:v>1.6074680079999999</c:v>
                </c:pt>
                <c:pt idx="105">
                  <c:v>1.742049382</c:v>
                </c:pt>
                <c:pt idx="106">
                  <c:v>2.1798146890000001</c:v>
                </c:pt>
                <c:pt idx="107">
                  <c:v>2.5657585219999999</c:v>
                </c:pt>
                <c:pt idx="108">
                  <c:v>3.0477748440000001</c:v>
                </c:pt>
                <c:pt idx="109">
                  <c:v>3.298243426</c:v>
                </c:pt>
                <c:pt idx="110">
                  <c:v>3.270227432</c:v>
                </c:pt>
                <c:pt idx="111">
                  <c:v>3.2838735190000001</c:v>
                </c:pt>
                <c:pt idx="112">
                  <c:v>3.3249917629999999</c:v>
                </c:pt>
                <c:pt idx="113">
                  <c:v>3.2832479829999999</c:v>
                </c:pt>
                <c:pt idx="114">
                  <c:v>3.3893363188349999</c:v>
                </c:pt>
                <c:pt idx="115">
                  <c:v>3.3393260522329999</c:v>
                </c:pt>
                <c:pt idx="116">
                  <c:v>3.2707813376290003</c:v>
                </c:pt>
                <c:pt idx="117">
                  <c:v>3.2375855468469998</c:v>
                </c:pt>
                <c:pt idx="118">
                  <c:v>3.289320433396</c:v>
                </c:pt>
                <c:pt idx="119">
                  <c:v>3.9260400578199999</c:v>
                </c:pt>
                <c:pt idx="120">
                  <c:v>4.3539613577800003</c:v>
                </c:pt>
                <c:pt idx="121">
                  <c:v>4.3009691716800003</c:v>
                </c:pt>
                <c:pt idx="122">
                  <c:v>4.0011459556200002</c:v>
                </c:pt>
                <c:pt idx="123">
                  <c:v>3.9910791085600001</c:v>
                </c:pt>
                <c:pt idx="124">
                  <c:v>3.99265502122</c:v>
                </c:pt>
                <c:pt idx="125">
                  <c:v>4.1163876821600001</c:v>
                </c:pt>
                <c:pt idx="126">
                  <c:v>3.2980284392199972</c:v>
                </c:pt>
                <c:pt idx="127">
                  <c:v>2.5789218005454542</c:v>
                </c:pt>
                <c:pt idx="128">
                  <c:v>2.5789218005454542</c:v>
                </c:pt>
                <c:pt idx="129">
                  <c:v>2.5789218005454542</c:v>
                </c:pt>
                <c:pt idx="130">
                  <c:v>2.5789218005454542</c:v>
                </c:pt>
                <c:pt idx="131">
                  <c:v>2.5789218005454542</c:v>
                </c:pt>
                <c:pt idx="132">
                  <c:v>2.5789218005454542</c:v>
                </c:pt>
                <c:pt idx="133">
                  <c:v>2.5789218005454542</c:v>
                </c:pt>
                <c:pt idx="134">
                  <c:v>2.5789218005454542</c:v>
                </c:pt>
                <c:pt idx="135">
                  <c:v>2.5789218005454542</c:v>
                </c:pt>
                <c:pt idx="136">
                  <c:v>2.5789218005454542</c:v>
                </c:pt>
                <c:pt idx="137">
                  <c:v>2.5789218005454542</c:v>
                </c:pt>
                <c:pt idx="138">
                  <c:v>2.8027964349999999</c:v>
                </c:pt>
                <c:pt idx="139">
                  <c:v>2.4604177009999999</c:v>
                </c:pt>
                <c:pt idx="140">
                  <c:v>2.160488634</c:v>
                </c:pt>
                <c:pt idx="141">
                  <c:v>1.959596138</c:v>
                </c:pt>
                <c:pt idx="142">
                  <c:v>1.8407723680000001</c:v>
                </c:pt>
                <c:pt idx="143">
                  <c:v>1.7502541380000001</c:v>
                </c:pt>
                <c:pt idx="144">
                  <c:v>1.8098276529999999</c:v>
                </c:pt>
                <c:pt idx="145">
                  <c:v>1.7381349109999999</c:v>
                </c:pt>
                <c:pt idx="146">
                  <c:v>1.649004221</c:v>
                </c:pt>
                <c:pt idx="147">
                  <c:v>1.597865619</c:v>
                </c:pt>
                <c:pt idx="148">
                  <c:v>1.5897024609999999</c:v>
                </c:pt>
                <c:pt idx="149">
                  <c:v>1.5581188779999999</c:v>
                </c:pt>
                <c:pt idx="150">
                  <c:v>1.531642269</c:v>
                </c:pt>
                <c:pt idx="151">
                  <c:v>1.5086387640000001</c:v>
                </c:pt>
                <c:pt idx="152">
                  <c:v>1.619594663</c:v>
                </c:pt>
                <c:pt idx="153">
                  <c:v>1.7522826979999999</c:v>
                </c:pt>
                <c:pt idx="154">
                  <c:v>2.1726989460000001</c:v>
                </c:pt>
                <c:pt idx="155">
                  <c:v>2.53944064</c:v>
                </c:pt>
                <c:pt idx="156">
                  <c:v>3.0962114559999998</c:v>
                </c:pt>
                <c:pt idx="157">
                  <c:v>3.3354854550000002</c:v>
                </c:pt>
                <c:pt idx="158">
                  <c:v>3.3892240990000002</c:v>
                </c:pt>
                <c:pt idx="159">
                  <c:v>3.3985526309999998</c:v>
                </c:pt>
                <c:pt idx="160">
                  <c:v>3.4008403619999998</c:v>
                </c:pt>
                <c:pt idx="161">
                  <c:v>3.5056735787555997</c:v>
                </c:pt>
                <c:pt idx="162">
                  <c:v>3.4104916076244001</c:v>
                </c:pt>
                <c:pt idx="163">
                  <c:v>3.3905187739843998</c:v>
                </c:pt>
                <c:pt idx="164">
                  <c:v>3.6476823790395998</c:v>
                </c:pt>
                <c:pt idx="165">
                  <c:v>3.6475135065815998</c:v>
                </c:pt>
                <c:pt idx="166">
                  <c:v>4.03510952302</c:v>
                </c:pt>
                <c:pt idx="167">
                  <c:v>4.1507715461999997</c:v>
                </c:pt>
                <c:pt idx="168">
                  <c:v>3.9682205961600001</c:v>
                </c:pt>
                <c:pt idx="169">
                  <c:v>3.88583758488</c:v>
                </c:pt>
                <c:pt idx="170">
                  <c:v>3.7943468501000002</c:v>
                </c:pt>
                <c:pt idx="171">
                  <c:v>3.7895462846200001</c:v>
                </c:pt>
                <c:pt idx="172">
                  <c:v>3.8694949381199999</c:v>
                </c:pt>
                <c:pt idx="173">
                  <c:v>4.0383653127599999</c:v>
                </c:pt>
                <c:pt idx="174">
                  <c:v>4.1871086341544022</c:v>
                </c:pt>
                <c:pt idx="175">
                  <c:v>2.507931959909091</c:v>
                </c:pt>
                <c:pt idx="176">
                  <c:v>2.507931959909091</c:v>
                </c:pt>
                <c:pt idx="177">
                  <c:v>2.507931959909091</c:v>
                </c:pt>
                <c:pt idx="178">
                  <c:v>2.507931959909091</c:v>
                </c:pt>
                <c:pt idx="179">
                  <c:v>2.507931959909091</c:v>
                </c:pt>
                <c:pt idx="180">
                  <c:v>2.507931959909091</c:v>
                </c:pt>
                <c:pt idx="181">
                  <c:v>2.507931959909091</c:v>
                </c:pt>
                <c:pt idx="182">
                  <c:v>2.507931959909091</c:v>
                </c:pt>
                <c:pt idx="183">
                  <c:v>2.507931959909091</c:v>
                </c:pt>
                <c:pt idx="184">
                  <c:v>2.507931959909091</c:v>
                </c:pt>
                <c:pt idx="185">
                  <c:v>2.5080006829090897</c:v>
                </c:pt>
                <c:pt idx="186">
                  <c:v>2.7487953119999999</c:v>
                </c:pt>
                <c:pt idx="187">
                  <c:v>2.4773977770000002</c:v>
                </c:pt>
                <c:pt idx="188">
                  <c:v>2.2001820759999999</c:v>
                </c:pt>
                <c:pt idx="189">
                  <c:v>1.9829335459999999</c:v>
                </c:pt>
                <c:pt idx="190">
                  <c:v>1.858028623</c:v>
                </c:pt>
                <c:pt idx="191">
                  <c:v>1.746867763</c:v>
                </c:pt>
                <c:pt idx="192">
                  <c:v>1.8396605269999999</c:v>
                </c:pt>
                <c:pt idx="193">
                  <c:v>1.7631277510000001</c:v>
                </c:pt>
                <c:pt idx="194">
                  <c:v>1.661692197</c:v>
                </c:pt>
                <c:pt idx="195">
                  <c:v>1.601286282</c:v>
                </c:pt>
                <c:pt idx="196">
                  <c:v>1.5932877969999999</c:v>
                </c:pt>
                <c:pt idx="197">
                  <c:v>1.5582062059999999</c:v>
                </c:pt>
                <c:pt idx="198">
                  <c:v>1.5390135709999999</c:v>
                </c:pt>
                <c:pt idx="199">
                  <c:v>1.5130645069999999</c:v>
                </c:pt>
                <c:pt idx="200">
                  <c:v>1.59339166</c:v>
                </c:pt>
                <c:pt idx="201">
                  <c:v>1.6532401880000001</c:v>
                </c:pt>
                <c:pt idx="202">
                  <c:v>1.864903864</c:v>
                </c:pt>
                <c:pt idx="203">
                  <c:v>2.0082369139999998</c:v>
                </c:pt>
                <c:pt idx="204">
                  <c:v>2.5126891570000001</c:v>
                </c:pt>
                <c:pt idx="205">
                  <c:v>2.7924334339999999</c:v>
                </c:pt>
                <c:pt idx="206">
                  <c:v>2.9732833599999999</c:v>
                </c:pt>
                <c:pt idx="207">
                  <c:v>3.1033871780000002</c:v>
                </c:pt>
                <c:pt idx="208">
                  <c:v>3.3959252809999998</c:v>
                </c:pt>
                <c:pt idx="209">
                  <c:v>3.3695640080000002</c:v>
                </c:pt>
                <c:pt idx="210">
                  <c:v>3.1632073049999998</c:v>
                </c:pt>
                <c:pt idx="211">
                  <c:v>3.1068974909999998</c:v>
                </c:pt>
                <c:pt idx="212">
                  <c:v>3.3237264726664999</c:v>
                </c:pt>
                <c:pt idx="213">
                  <c:v>3.2804687414330003</c:v>
                </c:pt>
                <c:pt idx="214">
                  <c:v>3.9712399843699999</c:v>
                </c:pt>
                <c:pt idx="215">
                  <c:v>3.9502829474899999</c:v>
                </c:pt>
                <c:pt idx="216">
                  <c:v>4.2895868545700004</c:v>
                </c:pt>
                <c:pt idx="217">
                  <c:v>4.2307791549299996</c:v>
                </c:pt>
                <c:pt idx="218">
                  <c:v>4.2047647804599997</c:v>
                </c:pt>
                <c:pt idx="219">
                  <c:v>4.1693402803200001</c:v>
                </c:pt>
                <c:pt idx="220">
                  <c:v>4.0571476334900005</c:v>
                </c:pt>
                <c:pt idx="221">
                  <c:v>3.6130334912705013</c:v>
                </c:pt>
                <c:pt idx="222">
                  <c:v>3.1271954069999999</c:v>
                </c:pt>
                <c:pt idx="223">
                  <c:v>2.5066109347272723</c:v>
                </c:pt>
                <c:pt idx="224">
                  <c:v>2.5066109347272723</c:v>
                </c:pt>
                <c:pt idx="225">
                  <c:v>2.5066109347272723</c:v>
                </c:pt>
                <c:pt idx="226">
                  <c:v>2.5066109347272723</c:v>
                </c:pt>
                <c:pt idx="227">
                  <c:v>2.5066109347272723</c:v>
                </c:pt>
                <c:pt idx="228">
                  <c:v>2.5066109347272723</c:v>
                </c:pt>
                <c:pt idx="229">
                  <c:v>2.5066109347272723</c:v>
                </c:pt>
                <c:pt idx="230">
                  <c:v>2.5066109347272723</c:v>
                </c:pt>
                <c:pt idx="231">
                  <c:v>2.5066109347272723</c:v>
                </c:pt>
                <c:pt idx="232">
                  <c:v>2.5066109347272723</c:v>
                </c:pt>
                <c:pt idx="233">
                  <c:v>2.5066109347272723</c:v>
                </c:pt>
                <c:pt idx="234">
                  <c:v>2.7729838199999999</c:v>
                </c:pt>
                <c:pt idx="235">
                  <c:v>2.4774075510000002</c:v>
                </c:pt>
                <c:pt idx="236">
                  <c:v>2.1970659060000002</c:v>
                </c:pt>
                <c:pt idx="237">
                  <c:v>1.983471593</c:v>
                </c:pt>
                <c:pt idx="238">
                  <c:v>1.8710200690000001</c:v>
                </c:pt>
                <c:pt idx="239">
                  <c:v>1.7639616389999999</c:v>
                </c:pt>
                <c:pt idx="240">
                  <c:v>1.8377244509999999</c:v>
                </c:pt>
                <c:pt idx="241">
                  <c:v>1.7693393239999999</c:v>
                </c:pt>
                <c:pt idx="242">
                  <c:v>1.668700227</c:v>
                </c:pt>
                <c:pt idx="243">
                  <c:v>1.6159331560000001</c:v>
                </c:pt>
                <c:pt idx="244">
                  <c:v>1.60338472</c:v>
                </c:pt>
                <c:pt idx="245">
                  <c:v>1.566440716</c:v>
                </c:pt>
                <c:pt idx="246">
                  <c:v>1.5355295099999999</c:v>
                </c:pt>
                <c:pt idx="247">
                  <c:v>1.5084310519999999</c:v>
                </c:pt>
                <c:pt idx="248">
                  <c:v>1.575478028</c:v>
                </c:pt>
                <c:pt idx="249">
                  <c:v>1.620300622</c:v>
                </c:pt>
                <c:pt idx="250">
                  <c:v>1.784084805</c:v>
                </c:pt>
                <c:pt idx="251">
                  <c:v>1.864523835</c:v>
                </c:pt>
                <c:pt idx="252">
                  <c:v>2.3738591910000002</c:v>
                </c:pt>
                <c:pt idx="253">
                  <c:v>2.6147366710000002</c:v>
                </c:pt>
                <c:pt idx="254">
                  <c:v>2.7620143420000001</c:v>
                </c:pt>
                <c:pt idx="255">
                  <c:v>2.9417229690000002</c:v>
                </c:pt>
                <c:pt idx="256">
                  <c:v>3.362858991</c:v>
                </c:pt>
                <c:pt idx="257">
                  <c:v>3.3792669399999999</c:v>
                </c:pt>
                <c:pt idx="258">
                  <c:v>3.278688153</c:v>
                </c:pt>
                <c:pt idx="259">
                  <c:v>3.246498543</c:v>
                </c:pt>
                <c:pt idx="260">
                  <c:v>3.4490844116299999</c:v>
                </c:pt>
                <c:pt idx="261">
                  <c:v>3.4276510928899997</c:v>
                </c:pt>
                <c:pt idx="262">
                  <c:v>4.0385682729200001</c:v>
                </c:pt>
                <c:pt idx="263">
                  <c:v>4.0259042895799997</c:v>
                </c:pt>
                <c:pt idx="264">
                  <c:v>4.2044386020399998</c:v>
                </c:pt>
                <c:pt idx="265">
                  <c:v>4.1494627828999997</c:v>
                </c:pt>
                <c:pt idx="266">
                  <c:v>4.2076943278399996</c:v>
                </c:pt>
                <c:pt idx="267">
                  <c:v>4.1597981791</c:v>
                </c:pt>
                <c:pt idx="268">
                  <c:v>4.0704860271199994</c:v>
                </c:pt>
                <c:pt idx="269">
                  <c:v>4.1139097935799995</c:v>
                </c:pt>
                <c:pt idx="270">
                  <c:v>4.3856128384000019</c:v>
                </c:pt>
                <c:pt idx="271">
                  <c:v>2.5227623507272723</c:v>
                </c:pt>
                <c:pt idx="272">
                  <c:v>2.5227623507272723</c:v>
                </c:pt>
                <c:pt idx="273">
                  <c:v>2.5227623507272723</c:v>
                </c:pt>
                <c:pt idx="274">
                  <c:v>2.5227623507272723</c:v>
                </c:pt>
                <c:pt idx="275">
                  <c:v>2.5227623507272723</c:v>
                </c:pt>
                <c:pt idx="276">
                  <c:v>2.5227623507272723</c:v>
                </c:pt>
                <c:pt idx="277">
                  <c:v>2.5227623507272723</c:v>
                </c:pt>
                <c:pt idx="278">
                  <c:v>2.5227623507272723</c:v>
                </c:pt>
                <c:pt idx="279">
                  <c:v>2.5227623507272723</c:v>
                </c:pt>
                <c:pt idx="280">
                  <c:v>2.5227623507272723</c:v>
                </c:pt>
                <c:pt idx="281">
                  <c:v>2.5227623507272723</c:v>
                </c:pt>
                <c:pt idx="282">
                  <c:v>2.6570773660000002</c:v>
                </c:pt>
                <c:pt idx="283">
                  <c:v>2.410501257</c:v>
                </c:pt>
                <c:pt idx="284">
                  <c:v>2.1618801310000002</c:v>
                </c:pt>
                <c:pt idx="285">
                  <c:v>1.925854483</c:v>
                </c:pt>
                <c:pt idx="286">
                  <c:v>1.8285773970000001</c:v>
                </c:pt>
                <c:pt idx="287">
                  <c:v>1.7493754909999999</c:v>
                </c:pt>
                <c:pt idx="288">
                  <c:v>1.817935866</c:v>
                </c:pt>
                <c:pt idx="289">
                  <c:v>1.7492597640000001</c:v>
                </c:pt>
                <c:pt idx="290">
                  <c:v>1.6722006650000001</c:v>
                </c:pt>
                <c:pt idx="291">
                  <c:v>1.621122306</c:v>
                </c:pt>
                <c:pt idx="292">
                  <c:v>1.583488604</c:v>
                </c:pt>
                <c:pt idx="293">
                  <c:v>1.5634746420000001</c:v>
                </c:pt>
                <c:pt idx="294">
                  <c:v>1.525718839</c:v>
                </c:pt>
                <c:pt idx="295">
                  <c:v>1.5082118470000001</c:v>
                </c:pt>
                <c:pt idx="296">
                  <c:v>1.5965905090000001</c:v>
                </c:pt>
                <c:pt idx="297">
                  <c:v>1.723330974</c:v>
                </c:pt>
                <c:pt idx="298">
                  <c:v>2.1521258140000001</c:v>
                </c:pt>
                <c:pt idx="299">
                  <c:v>2.5572021569999999</c:v>
                </c:pt>
                <c:pt idx="300">
                  <c:v>3.0285498830000002</c:v>
                </c:pt>
                <c:pt idx="301">
                  <c:v>3.282821239</c:v>
                </c:pt>
                <c:pt idx="302">
                  <c:v>3.2708366569999998</c:v>
                </c:pt>
                <c:pt idx="303">
                  <c:v>3.2958821939999998</c:v>
                </c:pt>
                <c:pt idx="304">
                  <c:v>3.2798351829999999</c:v>
                </c:pt>
                <c:pt idx="305">
                  <c:v>3.2535440960000002</c:v>
                </c:pt>
                <c:pt idx="306">
                  <c:v>3.109580512</c:v>
                </c:pt>
                <c:pt idx="307">
                  <c:v>3.0693477630000001</c:v>
                </c:pt>
                <c:pt idx="308">
                  <c:v>3.2307850184161997</c:v>
                </c:pt>
                <c:pt idx="309">
                  <c:v>3.2009820265390001</c:v>
                </c:pt>
                <c:pt idx="310">
                  <c:v>4.0037514925600002</c:v>
                </c:pt>
                <c:pt idx="311">
                  <c:v>3.97430965138</c:v>
                </c:pt>
                <c:pt idx="312">
                  <c:v>4.0132277580700002</c:v>
                </c:pt>
                <c:pt idx="313">
                  <c:v>3.9658424478900001</c:v>
                </c:pt>
                <c:pt idx="314">
                  <c:v>3.9688982346100001</c:v>
                </c:pt>
                <c:pt idx="315">
                  <c:v>3.9632856491600004</c:v>
                </c:pt>
                <c:pt idx="316">
                  <c:v>3.8775612829400004</c:v>
                </c:pt>
                <c:pt idx="317">
                  <c:v>3.9439377105600002</c:v>
                </c:pt>
                <c:pt idx="318">
                  <c:v>4.2980176698747989</c:v>
                </c:pt>
                <c:pt idx="319">
                  <c:v>2.6302676872727275</c:v>
                </c:pt>
                <c:pt idx="320">
                  <c:v>2.6302676872727275</c:v>
                </c:pt>
                <c:pt idx="321">
                  <c:v>2.6302676872727275</c:v>
                </c:pt>
                <c:pt idx="322">
                  <c:v>2.6302676872727275</c:v>
                </c:pt>
                <c:pt idx="323">
                  <c:v>2.6302676872727275</c:v>
                </c:pt>
                <c:pt idx="324">
                  <c:v>2.6302676872727275</c:v>
                </c:pt>
                <c:pt idx="325">
                  <c:v>2.6302676872727275</c:v>
                </c:pt>
                <c:pt idx="326">
                  <c:v>2.6302676872727275</c:v>
                </c:pt>
                <c:pt idx="327">
                  <c:v>2.6302676872727275</c:v>
                </c:pt>
                <c:pt idx="328">
                  <c:v>2.6302676872727275</c:v>
                </c:pt>
                <c:pt idx="329">
                  <c:v>2.6302676872727275</c:v>
                </c:pt>
                <c:pt idx="330">
                  <c:v>2.7883888730000002</c:v>
                </c:pt>
                <c:pt idx="331">
                  <c:v>2.4427717269999998</c:v>
                </c:pt>
                <c:pt idx="332">
                  <c:v>2.1423369669999999</c:v>
                </c:pt>
                <c:pt idx="333">
                  <c:v>1.9342195680000001</c:v>
                </c:pt>
                <c:pt idx="334">
                  <c:v>1.9342195680000001</c:v>
                </c:pt>
                <c:pt idx="335">
                  <c:v>1.9342195680000001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2- Task</a:t>
            </a:r>
            <a:r>
              <a:rPr lang="en-GB" b="1" baseline="0"/>
              <a:t> 1</a:t>
            </a:r>
            <a:r>
              <a:rPr lang="en-GB" b="1"/>
              <a:t>:</a:t>
            </a:r>
            <a:r>
              <a:rPr lang="en-GB" b="1" baseline="0"/>
              <a:t> Optimise by Hand (v0.2)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2"/>
          <c:tx>
            <c:v>Benchmark Demand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0-477E-807B-221B6059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task1ForecastsPVandDemand_Run1!$D$14</c:f>
              <c:strCache>
                <c:ptCount val="1"/>
                <c:pt idx="0">
                  <c:v>task1ForecastDemandMW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task1ForecastsPVandDemand_Run1!$D$15:$D$350</c:f>
              <c:numCache>
                <c:formatCode>General</c:formatCode>
                <c:ptCount val="336"/>
                <c:pt idx="0">
                  <c:v>1.7953165470000001</c:v>
                </c:pt>
                <c:pt idx="1">
                  <c:v>1.727146173</c:v>
                </c:pt>
                <c:pt idx="2">
                  <c:v>1.6426247009999999</c:v>
                </c:pt>
                <c:pt idx="3">
                  <c:v>1.597198594</c:v>
                </c:pt>
                <c:pt idx="4">
                  <c:v>1.586730771</c:v>
                </c:pt>
                <c:pt idx="5">
                  <c:v>1.5549006830000001</c:v>
                </c:pt>
                <c:pt idx="6">
                  <c:v>1.540029154</c:v>
                </c:pt>
                <c:pt idx="7">
                  <c:v>1.5192101659999999</c:v>
                </c:pt>
                <c:pt idx="8">
                  <c:v>1.6271447910000001</c:v>
                </c:pt>
                <c:pt idx="9">
                  <c:v>1.753069521</c:v>
                </c:pt>
                <c:pt idx="10">
                  <c:v>2.2036632460000001</c:v>
                </c:pt>
                <c:pt idx="11">
                  <c:v>2.5238665849999999</c:v>
                </c:pt>
                <c:pt idx="12">
                  <c:v>2.9802094139999999</c:v>
                </c:pt>
                <c:pt idx="13">
                  <c:v>3.2160928389999999</c:v>
                </c:pt>
                <c:pt idx="14">
                  <c:v>3.302639063</c:v>
                </c:pt>
                <c:pt idx="15">
                  <c:v>3.3171611169999999</c:v>
                </c:pt>
                <c:pt idx="16">
                  <c:v>3.2778599239999999</c:v>
                </c:pt>
                <c:pt idx="17">
                  <c:v>3.2597347459999999</c:v>
                </c:pt>
                <c:pt idx="18">
                  <c:v>3.1448071639999999</c:v>
                </c:pt>
                <c:pt idx="19">
                  <c:v>3.101377104</c:v>
                </c:pt>
                <c:pt idx="20">
                  <c:v>3.0196239409999999</c:v>
                </c:pt>
                <c:pt idx="21">
                  <c:v>2.9987669330000002</c:v>
                </c:pt>
                <c:pt idx="22">
                  <c:v>2.8522926499999999</c:v>
                </c:pt>
                <c:pt idx="23">
                  <c:v>2.8312737879999998</c:v>
                </c:pt>
                <c:pt idx="24">
                  <c:v>2.6535743119999999</c:v>
                </c:pt>
                <c:pt idx="25">
                  <c:v>2.6125043670000001</c:v>
                </c:pt>
                <c:pt idx="26">
                  <c:v>2.6087271049999998</c:v>
                </c:pt>
                <c:pt idx="27">
                  <c:v>2.5994383249999999</c:v>
                </c:pt>
                <c:pt idx="28">
                  <c:v>2.7060768140000002</c:v>
                </c:pt>
                <c:pt idx="29">
                  <c:v>2.8362110139999999</c:v>
                </c:pt>
                <c:pt idx="30">
                  <c:v>3.1516391819999998</c:v>
                </c:pt>
                <c:pt idx="31">
                  <c:v>3.3967073239999999</c:v>
                </c:pt>
                <c:pt idx="32">
                  <c:v>3.7836461689999998</c:v>
                </c:pt>
                <c:pt idx="33">
                  <c:v>3.8324737340000001</c:v>
                </c:pt>
                <c:pt idx="34">
                  <c:v>3.9659588719999999</c:v>
                </c:pt>
                <c:pt idx="35">
                  <c:v>3.9756689590000001</c:v>
                </c:pt>
                <c:pt idx="36">
                  <c:v>3.950107279</c:v>
                </c:pt>
                <c:pt idx="37">
                  <c:v>3.8766618570000002</c:v>
                </c:pt>
                <c:pt idx="38">
                  <c:v>3.8051365399999999</c:v>
                </c:pt>
                <c:pt idx="39">
                  <c:v>3.636550417</c:v>
                </c:pt>
                <c:pt idx="40">
                  <c:v>3.2586662629999998</c:v>
                </c:pt>
                <c:pt idx="41">
                  <c:v>3.0469662390000001</c:v>
                </c:pt>
                <c:pt idx="42">
                  <c:v>2.717141072</c:v>
                </c:pt>
                <c:pt idx="43">
                  <c:v>2.4538203950000002</c:v>
                </c:pt>
                <c:pt idx="44">
                  <c:v>2.1405363820000001</c:v>
                </c:pt>
                <c:pt idx="45">
                  <c:v>1.876891847</c:v>
                </c:pt>
                <c:pt idx="46">
                  <c:v>1.8376271340000001</c:v>
                </c:pt>
                <c:pt idx="47">
                  <c:v>1.74862399</c:v>
                </c:pt>
                <c:pt idx="48">
                  <c:v>1.7938530399999999</c:v>
                </c:pt>
                <c:pt idx="49">
                  <c:v>1.726001133</c:v>
                </c:pt>
                <c:pt idx="50">
                  <c:v>1.6409926930000001</c:v>
                </c:pt>
                <c:pt idx="51">
                  <c:v>1.595885054</c:v>
                </c:pt>
                <c:pt idx="52">
                  <c:v>1.586563017</c:v>
                </c:pt>
                <c:pt idx="53">
                  <c:v>1.5552979950000001</c:v>
                </c:pt>
                <c:pt idx="54">
                  <c:v>1.541700173</c:v>
                </c:pt>
                <c:pt idx="55">
                  <c:v>1.521199653</c:v>
                </c:pt>
                <c:pt idx="56">
                  <c:v>1.6234052510000001</c:v>
                </c:pt>
                <c:pt idx="57">
                  <c:v>1.747419641</c:v>
                </c:pt>
                <c:pt idx="58">
                  <c:v>2.193035219</c:v>
                </c:pt>
                <c:pt idx="59">
                  <c:v>2.5147935459999999</c:v>
                </c:pt>
                <c:pt idx="60">
                  <c:v>3.0121692809999998</c:v>
                </c:pt>
                <c:pt idx="61">
                  <c:v>3.2053898369999998</c:v>
                </c:pt>
                <c:pt idx="62">
                  <c:v>3.299573987</c:v>
                </c:pt>
                <c:pt idx="63">
                  <c:v>3.3188354169999998</c:v>
                </c:pt>
                <c:pt idx="64">
                  <c:v>3.3277054270000002</c:v>
                </c:pt>
                <c:pt idx="65">
                  <c:v>3.3232189980000002</c:v>
                </c:pt>
                <c:pt idx="66">
                  <c:v>3.2168387200000002</c:v>
                </c:pt>
                <c:pt idx="67">
                  <c:v>3.190754654</c:v>
                </c:pt>
                <c:pt idx="68">
                  <c:v>3.083152713</c:v>
                </c:pt>
                <c:pt idx="69">
                  <c:v>3.0788964700000001</c:v>
                </c:pt>
                <c:pt idx="70">
                  <c:v>3.0086330499999998</c:v>
                </c:pt>
                <c:pt idx="71">
                  <c:v>2.9863363289999998</c:v>
                </c:pt>
                <c:pt idx="72">
                  <c:v>2.866145328</c:v>
                </c:pt>
                <c:pt idx="73">
                  <c:v>2.826292048</c:v>
                </c:pt>
                <c:pt idx="74">
                  <c:v>2.7514629140000002</c:v>
                </c:pt>
                <c:pt idx="75">
                  <c:v>2.7449739119999998</c:v>
                </c:pt>
                <c:pt idx="76">
                  <c:v>2.8969370109999999</c:v>
                </c:pt>
                <c:pt idx="77">
                  <c:v>3.0670405110000001</c:v>
                </c:pt>
                <c:pt idx="78">
                  <c:v>3.25473211</c:v>
                </c:pt>
                <c:pt idx="79">
                  <c:v>3.520652127</c:v>
                </c:pt>
                <c:pt idx="80">
                  <c:v>3.8378794649999999</c:v>
                </c:pt>
                <c:pt idx="81">
                  <c:v>3.9050612490000001</c:v>
                </c:pt>
                <c:pt idx="82">
                  <c:v>3.9711252529999999</c:v>
                </c:pt>
                <c:pt idx="83">
                  <c:v>3.977536341</c:v>
                </c:pt>
                <c:pt idx="84">
                  <c:v>3.8784754709999998</c:v>
                </c:pt>
                <c:pt idx="85">
                  <c:v>3.8058698359999998</c:v>
                </c:pt>
                <c:pt idx="86">
                  <c:v>3.707786542</c:v>
                </c:pt>
                <c:pt idx="87">
                  <c:v>3.5408647329999998</c:v>
                </c:pt>
                <c:pt idx="88">
                  <c:v>3.221027013</c:v>
                </c:pt>
                <c:pt idx="89">
                  <c:v>3.0101667760000002</c:v>
                </c:pt>
                <c:pt idx="90">
                  <c:v>2.7113052020000001</c:v>
                </c:pt>
                <c:pt idx="91">
                  <c:v>2.4445530259999999</c:v>
                </c:pt>
                <c:pt idx="92">
                  <c:v>2.1367515909999999</c:v>
                </c:pt>
                <c:pt idx="93">
                  <c:v>1.897211918</c:v>
                </c:pt>
                <c:pt idx="94">
                  <c:v>1.8381419880000001</c:v>
                </c:pt>
                <c:pt idx="95">
                  <c:v>1.7478875380000001</c:v>
                </c:pt>
                <c:pt idx="96">
                  <c:v>1.7913096289999999</c:v>
                </c:pt>
                <c:pt idx="97">
                  <c:v>1.7216036299999999</c:v>
                </c:pt>
                <c:pt idx="98">
                  <c:v>1.635977284</c:v>
                </c:pt>
                <c:pt idx="99">
                  <c:v>1.590551177</c:v>
                </c:pt>
                <c:pt idx="100">
                  <c:v>1.5763098950000001</c:v>
                </c:pt>
                <c:pt idx="101">
                  <c:v>1.5447264060000001</c:v>
                </c:pt>
                <c:pt idx="102">
                  <c:v>1.529125144</c:v>
                </c:pt>
                <c:pt idx="103">
                  <c:v>1.506121686</c:v>
                </c:pt>
                <c:pt idx="104">
                  <c:v>1.6074680079999999</c:v>
                </c:pt>
                <c:pt idx="105">
                  <c:v>1.742049382</c:v>
                </c:pt>
                <c:pt idx="106">
                  <c:v>2.1798146890000001</c:v>
                </c:pt>
                <c:pt idx="107">
                  <c:v>2.5657585219999999</c:v>
                </c:pt>
                <c:pt idx="108">
                  <c:v>3.0477748440000001</c:v>
                </c:pt>
                <c:pt idx="109">
                  <c:v>3.298243426</c:v>
                </c:pt>
                <c:pt idx="110">
                  <c:v>3.270227432</c:v>
                </c:pt>
                <c:pt idx="111">
                  <c:v>3.2838735190000001</c:v>
                </c:pt>
                <c:pt idx="112">
                  <c:v>3.3249917629999999</c:v>
                </c:pt>
                <c:pt idx="113">
                  <c:v>3.2832479829999999</c:v>
                </c:pt>
                <c:pt idx="114">
                  <c:v>3.150813672</c:v>
                </c:pt>
                <c:pt idx="115">
                  <c:v>3.0948215480000001</c:v>
                </c:pt>
                <c:pt idx="116">
                  <c:v>2.9105966200000002</c:v>
                </c:pt>
                <c:pt idx="117">
                  <c:v>2.8816832739999998</c:v>
                </c:pt>
                <c:pt idx="118">
                  <c:v>2.7555363910000001</c:v>
                </c:pt>
                <c:pt idx="119">
                  <c:v>2.7250071849999999</c:v>
                </c:pt>
                <c:pt idx="120">
                  <c:v>2.6574249999999999</c:v>
                </c:pt>
                <c:pt idx="121">
                  <c:v>2.6048851019999999</c:v>
                </c:pt>
                <c:pt idx="122">
                  <c:v>2.5800721320000002</c:v>
                </c:pt>
                <c:pt idx="123">
                  <c:v>2.5682285920000001</c:v>
                </c:pt>
                <c:pt idx="124">
                  <c:v>2.6433996849999999</c:v>
                </c:pt>
                <c:pt idx="125">
                  <c:v>2.799343607</c:v>
                </c:pt>
                <c:pt idx="126">
                  <c:v>3.1348036750000001</c:v>
                </c:pt>
                <c:pt idx="127">
                  <c:v>3.3951866549999998</c:v>
                </c:pt>
                <c:pt idx="128">
                  <c:v>3.7789465729999998</c:v>
                </c:pt>
                <c:pt idx="129">
                  <c:v>3.8295853819999999</c:v>
                </c:pt>
                <c:pt idx="130">
                  <c:v>3.9242668979999999</c:v>
                </c:pt>
                <c:pt idx="131">
                  <c:v>3.9408234119999999</c:v>
                </c:pt>
                <c:pt idx="132">
                  <c:v>3.9724756349999999</c:v>
                </c:pt>
                <c:pt idx="133">
                  <c:v>3.8770093590000001</c:v>
                </c:pt>
                <c:pt idx="134">
                  <c:v>3.7306364730000001</c:v>
                </c:pt>
                <c:pt idx="135">
                  <c:v>3.5721344479999999</c:v>
                </c:pt>
                <c:pt idx="136">
                  <c:v>3.2926160800000002</c:v>
                </c:pt>
                <c:pt idx="137">
                  <c:v>3.0543836440000001</c:v>
                </c:pt>
                <c:pt idx="138">
                  <c:v>2.8027964349999999</c:v>
                </c:pt>
                <c:pt idx="139">
                  <c:v>2.4604177009999999</c:v>
                </c:pt>
                <c:pt idx="140">
                  <c:v>2.160488634</c:v>
                </c:pt>
                <c:pt idx="141">
                  <c:v>1.959596138</c:v>
                </c:pt>
                <c:pt idx="142">
                  <c:v>1.8407723680000001</c:v>
                </c:pt>
                <c:pt idx="143">
                  <c:v>1.7502541380000001</c:v>
                </c:pt>
                <c:pt idx="144">
                  <c:v>1.8098276529999999</c:v>
                </c:pt>
                <c:pt idx="145">
                  <c:v>1.7381349109999999</c:v>
                </c:pt>
                <c:pt idx="146">
                  <c:v>1.649004221</c:v>
                </c:pt>
                <c:pt idx="147">
                  <c:v>1.597865619</c:v>
                </c:pt>
                <c:pt idx="148">
                  <c:v>1.5897024609999999</c:v>
                </c:pt>
                <c:pt idx="149">
                  <c:v>1.5581188779999999</c:v>
                </c:pt>
                <c:pt idx="150">
                  <c:v>1.531642269</c:v>
                </c:pt>
                <c:pt idx="151">
                  <c:v>1.5086387640000001</c:v>
                </c:pt>
                <c:pt idx="152">
                  <c:v>1.619594663</c:v>
                </c:pt>
                <c:pt idx="153">
                  <c:v>1.7522826979999999</c:v>
                </c:pt>
                <c:pt idx="154">
                  <c:v>2.1726989460000001</c:v>
                </c:pt>
                <c:pt idx="155">
                  <c:v>2.53944064</c:v>
                </c:pt>
                <c:pt idx="156">
                  <c:v>3.0962114559999998</c:v>
                </c:pt>
                <c:pt idx="157">
                  <c:v>3.3354854550000002</c:v>
                </c:pt>
                <c:pt idx="158">
                  <c:v>3.3892240990000002</c:v>
                </c:pt>
                <c:pt idx="159">
                  <c:v>3.3985526309999998</c:v>
                </c:pt>
                <c:pt idx="160">
                  <c:v>3.4008403619999998</c:v>
                </c:pt>
                <c:pt idx="161">
                  <c:v>3.3794166329999999</c:v>
                </c:pt>
                <c:pt idx="162">
                  <c:v>3.1733207459999999</c:v>
                </c:pt>
                <c:pt idx="163">
                  <c:v>3.1314456829999999</c:v>
                </c:pt>
                <c:pt idx="164">
                  <c:v>3.1217450109999998</c:v>
                </c:pt>
                <c:pt idx="165">
                  <c:v>3.1011053550000001</c:v>
                </c:pt>
                <c:pt idx="166">
                  <c:v>3.0441921829999998</c:v>
                </c:pt>
                <c:pt idx="167">
                  <c:v>3.0219229799999998</c:v>
                </c:pt>
                <c:pt idx="168">
                  <c:v>2.7249388890000001</c:v>
                </c:pt>
                <c:pt idx="169">
                  <c:v>2.6776379110000001</c:v>
                </c:pt>
                <c:pt idx="170">
                  <c:v>2.5777869450000002</c:v>
                </c:pt>
                <c:pt idx="171">
                  <c:v>2.5676933260000001</c:v>
                </c:pt>
                <c:pt idx="172">
                  <c:v>2.7441435310000002</c:v>
                </c:pt>
                <c:pt idx="173">
                  <c:v>2.8873113859999999</c:v>
                </c:pt>
                <c:pt idx="174">
                  <c:v>3.1680205369999999</c:v>
                </c:pt>
                <c:pt idx="175">
                  <c:v>3.4108882650000001</c:v>
                </c:pt>
                <c:pt idx="176">
                  <c:v>3.7876735269999999</c:v>
                </c:pt>
                <c:pt idx="177">
                  <c:v>3.847674257</c:v>
                </c:pt>
                <c:pt idx="178">
                  <c:v>3.9191382410000002</c:v>
                </c:pt>
                <c:pt idx="179">
                  <c:v>3.9254375860000001</c:v>
                </c:pt>
                <c:pt idx="180">
                  <c:v>3.7987653049999999</c:v>
                </c:pt>
                <c:pt idx="181">
                  <c:v>3.7209092460000002</c:v>
                </c:pt>
                <c:pt idx="182">
                  <c:v>3.5879176589999999</c:v>
                </c:pt>
                <c:pt idx="183">
                  <c:v>3.4463892600000001</c:v>
                </c:pt>
                <c:pt idx="184">
                  <c:v>3.1668423699999999</c:v>
                </c:pt>
                <c:pt idx="185">
                  <c:v>2.975684566</c:v>
                </c:pt>
                <c:pt idx="186">
                  <c:v>2.7487953119999999</c:v>
                </c:pt>
                <c:pt idx="187">
                  <c:v>2.4773977770000002</c:v>
                </c:pt>
                <c:pt idx="188">
                  <c:v>2.2001820759999999</c:v>
                </c:pt>
                <c:pt idx="189">
                  <c:v>1.9829335459999999</c:v>
                </c:pt>
                <c:pt idx="190">
                  <c:v>1.858028623</c:v>
                </c:pt>
                <c:pt idx="191">
                  <c:v>1.746867763</c:v>
                </c:pt>
                <c:pt idx="192">
                  <c:v>1.8396605269999999</c:v>
                </c:pt>
                <c:pt idx="193">
                  <c:v>1.7631277510000001</c:v>
                </c:pt>
                <c:pt idx="194">
                  <c:v>1.661692197</c:v>
                </c:pt>
                <c:pt idx="195">
                  <c:v>1.601286282</c:v>
                </c:pt>
                <c:pt idx="196">
                  <c:v>1.5932877969999999</c:v>
                </c:pt>
                <c:pt idx="197">
                  <c:v>1.5582062059999999</c:v>
                </c:pt>
                <c:pt idx="198">
                  <c:v>1.5390135709999999</c:v>
                </c:pt>
                <c:pt idx="199">
                  <c:v>1.5130645069999999</c:v>
                </c:pt>
                <c:pt idx="200">
                  <c:v>1.59339166</c:v>
                </c:pt>
                <c:pt idx="201">
                  <c:v>1.6532401880000001</c:v>
                </c:pt>
                <c:pt idx="202">
                  <c:v>1.864903864</c:v>
                </c:pt>
                <c:pt idx="203">
                  <c:v>2.0082369139999998</c:v>
                </c:pt>
                <c:pt idx="204">
                  <c:v>2.5126891570000001</c:v>
                </c:pt>
                <c:pt idx="205">
                  <c:v>2.7924334339999999</c:v>
                </c:pt>
                <c:pt idx="206">
                  <c:v>2.9732833599999999</c:v>
                </c:pt>
                <c:pt idx="207">
                  <c:v>3.1033871780000002</c:v>
                </c:pt>
                <c:pt idx="208">
                  <c:v>3.3959252809999998</c:v>
                </c:pt>
                <c:pt idx="209">
                  <c:v>3.3695640080000002</c:v>
                </c:pt>
                <c:pt idx="210">
                  <c:v>3.1632073049999998</c:v>
                </c:pt>
                <c:pt idx="211">
                  <c:v>3.1068974909999998</c:v>
                </c:pt>
                <c:pt idx="212">
                  <c:v>2.8715066359999999</c:v>
                </c:pt>
                <c:pt idx="213">
                  <c:v>2.8351503440000001</c:v>
                </c:pt>
                <c:pt idx="214">
                  <c:v>2.765476874</c:v>
                </c:pt>
                <c:pt idx="215">
                  <c:v>2.7240113689999998</c:v>
                </c:pt>
                <c:pt idx="216">
                  <c:v>2.6315852749999999</c:v>
                </c:pt>
                <c:pt idx="217">
                  <c:v>2.5762131720000001</c:v>
                </c:pt>
                <c:pt idx="218">
                  <c:v>2.578048999</c:v>
                </c:pt>
                <c:pt idx="219">
                  <c:v>2.5744282709999999</c:v>
                </c:pt>
                <c:pt idx="220">
                  <c:v>2.7102869360000001</c:v>
                </c:pt>
                <c:pt idx="221">
                  <c:v>2.823662465</c:v>
                </c:pt>
                <c:pt idx="222">
                  <c:v>3.1271954069999999</c:v>
                </c:pt>
                <c:pt idx="223">
                  <c:v>3.3648158970000002</c:v>
                </c:pt>
                <c:pt idx="224">
                  <c:v>3.7696352549999999</c:v>
                </c:pt>
                <c:pt idx="225">
                  <c:v>3.8259873139999998</c:v>
                </c:pt>
                <c:pt idx="226">
                  <c:v>3.9200967169999998</c:v>
                </c:pt>
                <c:pt idx="227">
                  <c:v>3.9302333759999999</c:v>
                </c:pt>
                <c:pt idx="228">
                  <c:v>3.8281199560000001</c:v>
                </c:pt>
                <c:pt idx="229">
                  <c:v>3.732413728</c:v>
                </c:pt>
                <c:pt idx="230">
                  <c:v>3.5877432470000001</c:v>
                </c:pt>
                <c:pt idx="231">
                  <c:v>3.4538837280000001</c:v>
                </c:pt>
                <c:pt idx="232">
                  <c:v>3.1630301689999998</c:v>
                </c:pt>
                <c:pt idx="233">
                  <c:v>2.9636764709999999</c:v>
                </c:pt>
                <c:pt idx="234">
                  <c:v>2.7729838199999999</c:v>
                </c:pt>
                <c:pt idx="235">
                  <c:v>2.4774075510000002</c:v>
                </c:pt>
                <c:pt idx="236">
                  <c:v>2.1970659060000002</c:v>
                </c:pt>
                <c:pt idx="237">
                  <c:v>1.983471593</c:v>
                </c:pt>
                <c:pt idx="238">
                  <c:v>1.8710200690000001</c:v>
                </c:pt>
                <c:pt idx="239">
                  <c:v>1.7639616389999999</c:v>
                </c:pt>
                <c:pt idx="240">
                  <c:v>1.8377244509999999</c:v>
                </c:pt>
                <c:pt idx="241">
                  <c:v>1.7693393239999999</c:v>
                </c:pt>
                <c:pt idx="242">
                  <c:v>1.668700227</c:v>
                </c:pt>
                <c:pt idx="243">
                  <c:v>1.6159331560000001</c:v>
                </c:pt>
                <c:pt idx="244">
                  <c:v>1.60338472</c:v>
                </c:pt>
                <c:pt idx="245">
                  <c:v>1.566440716</c:v>
                </c:pt>
                <c:pt idx="246">
                  <c:v>1.5355295099999999</c:v>
                </c:pt>
                <c:pt idx="247">
                  <c:v>1.5084310519999999</c:v>
                </c:pt>
                <c:pt idx="248">
                  <c:v>1.575478028</c:v>
                </c:pt>
                <c:pt idx="249">
                  <c:v>1.620300622</c:v>
                </c:pt>
                <c:pt idx="250">
                  <c:v>1.784084805</c:v>
                </c:pt>
                <c:pt idx="251">
                  <c:v>1.864523835</c:v>
                </c:pt>
                <c:pt idx="252">
                  <c:v>2.3738591910000002</c:v>
                </c:pt>
                <c:pt idx="253">
                  <c:v>2.6147366710000002</c:v>
                </c:pt>
                <c:pt idx="254">
                  <c:v>2.7620143420000001</c:v>
                </c:pt>
                <c:pt idx="255">
                  <c:v>2.9417229690000002</c:v>
                </c:pt>
                <c:pt idx="256">
                  <c:v>3.362858991</c:v>
                </c:pt>
                <c:pt idx="257">
                  <c:v>3.3792669399999999</c:v>
                </c:pt>
                <c:pt idx="258">
                  <c:v>3.278688153</c:v>
                </c:pt>
                <c:pt idx="259">
                  <c:v>3.246498543</c:v>
                </c:pt>
                <c:pt idx="260">
                  <c:v>3.03173403</c:v>
                </c:pt>
                <c:pt idx="261">
                  <c:v>3.0148736359999999</c:v>
                </c:pt>
                <c:pt idx="262">
                  <c:v>2.9328842150000001</c:v>
                </c:pt>
                <c:pt idx="263">
                  <c:v>2.9000299809999999</c:v>
                </c:pt>
                <c:pt idx="264">
                  <c:v>2.7896199880000001</c:v>
                </c:pt>
                <c:pt idx="265">
                  <c:v>2.7350086889999998</c:v>
                </c:pt>
                <c:pt idx="266">
                  <c:v>2.745591788</c:v>
                </c:pt>
                <c:pt idx="267">
                  <c:v>2.728126907</c:v>
                </c:pt>
                <c:pt idx="268">
                  <c:v>2.9568522339999999</c:v>
                </c:pt>
                <c:pt idx="269">
                  <c:v>3.0329600810000001</c:v>
                </c:pt>
                <c:pt idx="270">
                  <c:v>3.364929069</c:v>
                </c:pt>
                <c:pt idx="271">
                  <c:v>3.5920249480000002</c:v>
                </c:pt>
                <c:pt idx="272">
                  <c:v>3.8753197689999999</c:v>
                </c:pt>
                <c:pt idx="273">
                  <c:v>3.9336310819999998</c:v>
                </c:pt>
                <c:pt idx="274">
                  <c:v>3.9310524189999998</c:v>
                </c:pt>
                <c:pt idx="275">
                  <c:v>3.9507696779999999</c:v>
                </c:pt>
                <c:pt idx="276">
                  <c:v>3.8150666110000002</c:v>
                </c:pt>
                <c:pt idx="277">
                  <c:v>3.70907652</c:v>
                </c:pt>
                <c:pt idx="278">
                  <c:v>3.5455309449999999</c:v>
                </c:pt>
                <c:pt idx="279">
                  <c:v>3.4071928210000002</c:v>
                </c:pt>
                <c:pt idx="280">
                  <c:v>3.0898705990000002</c:v>
                </c:pt>
                <c:pt idx="281">
                  <c:v>2.9008091679999999</c:v>
                </c:pt>
                <c:pt idx="282">
                  <c:v>2.6570773660000002</c:v>
                </c:pt>
                <c:pt idx="283">
                  <c:v>2.410501257</c:v>
                </c:pt>
                <c:pt idx="284">
                  <c:v>2.1618801310000002</c:v>
                </c:pt>
                <c:pt idx="285">
                  <c:v>1.925854483</c:v>
                </c:pt>
                <c:pt idx="286">
                  <c:v>1.8285773970000001</c:v>
                </c:pt>
                <c:pt idx="287">
                  <c:v>1.7493754909999999</c:v>
                </c:pt>
                <c:pt idx="288">
                  <c:v>1.817935866</c:v>
                </c:pt>
                <c:pt idx="289">
                  <c:v>1.7492597640000001</c:v>
                </c:pt>
                <c:pt idx="290">
                  <c:v>1.6722006650000001</c:v>
                </c:pt>
                <c:pt idx="291">
                  <c:v>1.621122306</c:v>
                </c:pt>
                <c:pt idx="292">
                  <c:v>1.583488604</c:v>
                </c:pt>
                <c:pt idx="293">
                  <c:v>1.5634746420000001</c:v>
                </c:pt>
                <c:pt idx="294">
                  <c:v>1.525718839</c:v>
                </c:pt>
                <c:pt idx="295">
                  <c:v>1.5082118470000001</c:v>
                </c:pt>
                <c:pt idx="296">
                  <c:v>1.5965905090000001</c:v>
                </c:pt>
                <c:pt idx="297">
                  <c:v>1.723330974</c:v>
                </c:pt>
                <c:pt idx="298">
                  <c:v>2.1521258140000001</c:v>
                </c:pt>
                <c:pt idx="299">
                  <c:v>2.5572021569999999</c:v>
                </c:pt>
                <c:pt idx="300">
                  <c:v>3.0285498830000002</c:v>
                </c:pt>
                <c:pt idx="301">
                  <c:v>3.282821239</c:v>
                </c:pt>
                <c:pt idx="302">
                  <c:v>3.2708366569999998</c:v>
                </c:pt>
                <c:pt idx="303">
                  <c:v>3.2958821939999998</c:v>
                </c:pt>
                <c:pt idx="304">
                  <c:v>3.2798351829999999</c:v>
                </c:pt>
                <c:pt idx="305">
                  <c:v>3.2535440960000002</c:v>
                </c:pt>
                <c:pt idx="306">
                  <c:v>3.109580512</c:v>
                </c:pt>
                <c:pt idx="307">
                  <c:v>3.0693477630000001</c:v>
                </c:pt>
                <c:pt idx="308">
                  <c:v>2.9075608339999999</c:v>
                </c:pt>
                <c:pt idx="309">
                  <c:v>2.882584585</c:v>
                </c:pt>
                <c:pt idx="310">
                  <c:v>2.7761741710000001</c:v>
                </c:pt>
                <c:pt idx="311">
                  <c:v>2.7411474309999999</c:v>
                </c:pt>
                <c:pt idx="312">
                  <c:v>2.628733585</c:v>
                </c:pt>
                <c:pt idx="313">
                  <c:v>2.5816977360000002</c:v>
                </c:pt>
                <c:pt idx="314">
                  <c:v>2.5889380360000001</c:v>
                </c:pt>
                <c:pt idx="315">
                  <c:v>2.5858754990000001</c:v>
                </c:pt>
                <c:pt idx="316">
                  <c:v>2.67520895</c:v>
                </c:pt>
                <c:pt idx="317">
                  <c:v>2.8128055710000002</c:v>
                </c:pt>
                <c:pt idx="318">
                  <c:v>3.2598725439999998</c:v>
                </c:pt>
                <c:pt idx="319">
                  <c:v>3.5195437429999998</c:v>
                </c:pt>
                <c:pt idx="320">
                  <c:v>3.8956178549999998</c:v>
                </c:pt>
                <c:pt idx="321">
                  <c:v>3.9565231179999998</c:v>
                </c:pt>
                <c:pt idx="322">
                  <c:v>4.0802457690000002</c:v>
                </c:pt>
                <c:pt idx="323">
                  <c:v>4.0874184580000001</c:v>
                </c:pt>
                <c:pt idx="324">
                  <c:v>3.9927291440000001</c:v>
                </c:pt>
                <c:pt idx="325">
                  <c:v>3.8878250410000001</c:v>
                </c:pt>
                <c:pt idx="326">
                  <c:v>3.6855300309999999</c:v>
                </c:pt>
                <c:pt idx="327">
                  <c:v>3.514827473</c:v>
                </c:pt>
                <c:pt idx="328">
                  <c:v>3.2732787330000002</c:v>
                </c:pt>
                <c:pt idx="329">
                  <c:v>3.0394024599999998</c:v>
                </c:pt>
                <c:pt idx="330">
                  <c:v>2.7883888730000002</c:v>
                </c:pt>
                <c:pt idx="331">
                  <c:v>2.4427717269999998</c:v>
                </c:pt>
                <c:pt idx="332">
                  <c:v>2.1423369669999999</c:v>
                </c:pt>
                <c:pt idx="333">
                  <c:v>1.9342195680000001</c:v>
                </c:pt>
                <c:pt idx="334">
                  <c:v>1.9342195680000001</c:v>
                </c:pt>
                <c:pt idx="335">
                  <c:v>1.9342195680000001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D-4806-8376-07DAA099B0DB}"/>
            </c:ext>
          </c:extLst>
        </c:ser>
        <c:ser>
          <c:idx val="2"/>
          <c:order val="1"/>
          <c:tx>
            <c:strRef>
              <c:f>task1ForecastsPVandDemand_Run1!$E$14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task1ForecastsPVandDemand_Run1!$E$15:$E$350</c:f>
              <c:numCache>
                <c:formatCode>0.0000</c:formatCode>
                <c:ptCount val="336"/>
                <c:pt idx="0">
                  <c:v>1.7953165470000001</c:v>
                </c:pt>
                <c:pt idx="1">
                  <c:v>1.727146173</c:v>
                </c:pt>
                <c:pt idx="2">
                  <c:v>1.6426247009999999</c:v>
                </c:pt>
                <c:pt idx="3">
                  <c:v>1.597198594</c:v>
                </c:pt>
                <c:pt idx="4">
                  <c:v>1.586730771</c:v>
                </c:pt>
                <c:pt idx="5">
                  <c:v>1.5549006830000001</c:v>
                </c:pt>
                <c:pt idx="6">
                  <c:v>1.540029154</c:v>
                </c:pt>
                <c:pt idx="7">
                  <c:v>1.5192101659999999</c:v>
                </c:pt>
                <c:pt idx="8">
                  <c:v>1.6271447910000001</c:v>
                </c:pt>
                <c:pt idx="9">
                  <c:v>1.753069521</c:v>
                </c:pt>
                <c:pt idx="10">
                  <c:v>2.2036632460000001</c:v>
                </c:pt>
                <c:pt idx="11">
                  <c:v>2.5238665849999999</c:v>
                </c:pt>
                <c:pt idx="12">
                  <c:v>2.9802094139999999</c:v>
                </c:pt>
                <c:pt idx="13">
                  <c:v>3.2160928389999999</c:v>
                </c:pt>
                <c:pt idx="14">
                  <c:v>3.302639063</c:v>
                </c:pt>
                <c:pt idx="15">
                  <c:v>3.3171611169999999</c:v>
                </c:pt>
                <c:pt idx="16">
                  <c:v>3.2778599239999999</c:v>
                </c:pt>
                <c:pt idx="17">
                  <c:v>3.2597347459999999</c:v>
                </c:pt>
                <c:pt idx="18">
                  <c:v>3.1448071639999999</c:v>
                </c:pt>
                <c:pt idx="19">
                  <c:v>3.101377104</c:v>
                </c:pt>
                <c:pt idx="20">
                  <c:v>3.3026865564125001</c:v>
                </c:pt>
                <c:pt idx="21">
                  <c:v>3.2763030669575004</c:v>
                </c:pt>
                <c:pt idx="22">
                  <c:v>3.2629286563025</c:v>
                </c:pt>
                <c:pt idx="23">
                  <c:v>4.114780273</c:v>
                </c:pt>
                <c:pt idx="24">
                  <c:v>4.0767353562499995</c:v>
                </c:pt>
                <c:pt idx="25">
                  <c:v>3.9994344232500003</c:v>
                </c:pt>
                <c:pt idx="26">
                  <c:v>4.4478081769999998</c:v>
                </c:pt>
                <c:pt idx="27">
                  <c:v>4.4306013725</c:v>
                </c:pt>
                <c:pt idx="28">
                  <c:v>4.3271990247499996</c:v>
                </c:pt>
                <c:pt idx="29">
                  <c:v>4.4506320669999999</c:v>
                </c:pt>
                <c:pt idx="30">
                  <c:v>3.1810194575774982</c:v>
                </c:pt>
                <c:pt idx="31">
                  <c:v>2.593503968454546</c:v>
                </c:pt>
                <c:pt idx="32">
                  <c:v>2.593503968454546</c:v>
                </c:pt>
                <c:pt idx="33">
                  <c:v>2.593503968454546</c:v>
                </c:pt>
                <c:pt idx="34">
                  <c:v>2.593503968454546</c:v>
                </c:pt>
                <c:pt idx="35">
                  <c:v>2.593503968454546</c:v>
                </c:pt>
                <c:pt idx="36">
                  <c:v>2.593503968454546</c:v>
                </c:pt>
                <c:pt idx="37">
                  <c:v>2.593503968454546</c:v>
                </c:pt>
                <c:pt idx="38">
                  <c:v>2.593503968454546</c:v>
                </c:pt>
                <c:pt idx="39">
                  <c:v>2.593503968454546</c:v>
                </c:pt>
                <c:pt idx="40">
                  <c:v>2.593503968454546</c:v>
                </c:pt>
                <c:pt idx="41">
                  <c:v>2.593503968454546</c:v>
                </c:pt>
                <c:pt idx="42">
                  <c:v>2.717141072</c:v>
                </c:pt>
                <c:pt idx="43">
                  <c:v>2.4538203950000002</c:v>
                </c:pt>
                <c:pt idx="44">
                  <c:v>2.1405363820000001</c:v>
                </c:pt>
                <c:pt idx="45">
                  <c:v>1.876891847</c:v>
                </c:pt>
                <c:pt idx="46">
                  <c:v>1.8376271340000001</c:v>
                </c:pt>
                <c:pt idx="47">
                  <c:v>1.74862399</c:v>
                </c:pt>
                <c:pt idx="48">
                  <c:v>1.7938530399999999</c:v>
                </c:pt>
                <c:pt idx="49">
                  <c:v>1.726001133</c:v>
                </c:pt>
                <c:pt idx="50">
                  <c:v>1.6409926930000001</c:v>
                </c:pt>
                <c:pt idx="51">
                  <c:v>1.595885054</c:v>
                </c:pt>
                <c:pt idx="52">
                  <c:v>1.586563017</c:v>
                </c:pt>
                <c:pt idx="53">
                  <c:v>1.5552979950000001</c:v>
                </c:pt>
                <c:pt idx="54">
                  <c:v>1.541700173</c:v>
                </c:pt>
                <c:pt idx="55">
                  <c:v>1.521199653</c:v>
                </c:pt>
                <c:pt idx="56">
                  <c:v>1.6234052510000001</c:v>
                </c:pt>
                <c:pt idx="57">
                  <c:v>1.747419641</c:v>
                </c:pt>
                <c:pt idx="58">
                  <c:v>2.193035219</c:v>
                </c:pt>
                <c:pt idx="59">
                  <c:v>2.5147935459999999</c:v>
                </c:pt>
                <c:pt idx="60">
                  <c:v>3.0121692809999998</c:v>
                </c:pt>
                <c:pt idx="61">
                  <c:v>3.2053898369999998</c:v>
                </c:pt>
                <c:pt idx="62">
                  <c:v>3.299573987</c:v>
                </c:pt>
                <c:pt idx="63">
                  <c:v>3.3188354169999998</c:v>
                </c:pt>
                <c:pt idx="64">
                  <c:v>3.3277054270000002</c:v>
                </c:pt>
                <c:pt idx="65">
                  <c:v>3.3232189980000002</c:v>
                </c:pt>
                <c:pt idx="66">
                  <c:v>3.331526796391</c:v>
                </c:pt>
                <c:pt idx="67">
                  <c:v>3.3260203565630002</c:v>
                </c:pt>
                <c:pt idx="68">
                  <c:v>3.575908510863</c:v>
                </c:pt>
                <c:pt idx="69">
                  <c:v>3.6023360353630003</c:v>
                </c:pt>
                <c:pt idx="70">
                  <c:v>3.8903738612319998</c:v>
                </c:pt>
                <c:pt idx="71">
                  <c:v>3.9124934055059999</c:v>
                </c:pt>
                <c:pt idx="72">
                  <c:v>4.42547704487</c:v>
                </c:pt>
                <c:pt idx="73">
                  <c:v>4.3561166054299996</c:v>
                </c:pt>
                <c:pt idx="74">
                  <c:v>4.2890292480400003</c:v>
                </c:pt>
                <c:pt idx="75">
                  <c:v>4.2379525363699999</c:v>
                </c:pt>
                <c:pt idx="76">
                  <c:v>4.3613992164699997</c:v>
                </c:pt>
                <c:pt idx="77">
                  <c:v>4.4088300429019949</c:v>
                </c:pt>
                <c:pt idx="78">
                  <c:v>3.25473211</c:v>
                </c:pt>
                <c:pt idx="79">
                  <c:v>2.579676800545454</c:v>
                </c:pt>
                <c:pt idx="80">
                  <c:v>2.579676800545454</c:v>
                </c:pt>
                <c:pt idx="81">
                  <c:v>2.579676800545454</c:v>
                </c:pt>
                <c:pt idx="82">
                  <c:v>2.579676800545454</c:v>
                </c:pt>
                <c:pt idx="83">
                  <c:v>2.579676800545454</c:v>
                </c:pt>
                <c:pt idx="84">
                  <c:v>2.579676800545454</c:v>
                </c:pt>
                <c:pt idx="85">
                  <c:v>2.579676800545454</c:v>
                </c:pt>
                <c:pt idx="86">
                  <c:v>2.579676800545454</c:v>
                </c:pt>
                <c:pt idx="87">
                  <c:v>2.579676800545454</c:v>
                </c:pt>
                <c:pt idx="88">
                  <c:v>2.579676800545454</c:v>
                </c:pt>
                <c:pt idx="89">
                  <c:v>2.5796768005454571</c:v>
                </c:pt>
                <c:pt idx="90">
                  <c:v>2.7113052020000001</c:v>
                </c:pt>
                <c:pt idx="91">
                  <c:v>2.4445530259999999</c:v>
                </c:pt>
                <c:pt idx="92">
                  <c:v>2.1367515909999999</c:v>
                </c:pt>
                <c:pt idx="93">
                  <c:v>1.897211918</c:v>
                </c:pt>
                <c:pt idx="94">
                  <c:v>1.8381419880000001</c:v>
                </c:pt>
                <c:pt idx="95">
                  <c:v>1.7478875380000001</c:v>
                </c:pt>
                <c:pt idx="96">
                  <c:v>1.7913096289999999</c:v>
                </c:pt>
                <c:pt idx="97">
                  <c:v>1.7216036299999999</c:v>
                </c:pt>
                <c:pt idx="98">
                  <c:v>1.635977284</c:v>
                </c:pt>
                <c:pt idx="99">
                  <c:v>1.590551177</c:v>
                </c:pt>
                <c:pt idx="100">
                  <c:v>1.5763098950000001</c:v>
                </c:pt>
                <c:pt idx="101">
                  <c:v>1.5447264060000001</c:v>
                </c:pt>
                <c:pt idx="102">
                  <c:v>1.529125144</c:v>
                </c:pt>
                <c:pt idx="103">
                  <c:v>1.506121686</c:v>
                </c:pt>
                <c:pt idx="104">
                  <c:v>1.6074680079999999</c:v>
                </c:pt>
                <c:pt idx="105">
                  <c:v>1.742049382</c:v>
                </c:pt>
                <c:pt idx="106">
                  <c:v>2.1798146890000001</c:v>
                </c:pt>
                <c:pt idx="107">
                  <c:v>2.5657585219999999</c:v>
                </c:pt>
                <c:pt idx="108">
                  <c:v>3.0477748440000001</c:v>
                </c:pt>
                <c:pt idx="109">
                  <c:v>3.298243426</c:v>
                </c:pt>
                <c:pt idx="110">
                  <c:v>3.270227432</c:v>
                </c:pt>
                <c:pt idx="111">
                  <c:v>3.2838735190000001</c:v>
                </c:pt>
                <c:pt idx="112">
                  <c:v>3.3249917629999999</c:v>
                </c:pt>
                <c:pt idx="113">
                  <c:v>3.2832479829999999</c:v>
                </c:pt>
                <c:pt idx="114">
                  <c:v>3.3893363188349999</c:v>
                </c:pt>
                <c:pt idx="115">
                  <c:v>3.3393260522329999</c:v>
                </c:pt>
                <c:pt idx="116">
                  <c:v>3.2707813376290003</c:v>
                </c:pt>
                <c:pt idx="117">
                  <c:v>3.2375855468469998</c:v>
                </c:pt>
                <c:pt idx="118">
                  <c:v>3.289320433396</c:v>
                </c:pt>
                <c:pt idx="119">
                  <c:v>3.9260400578199999</c:v>
                </c:pt>
                <c:pt idx="120">
                  <c:v>4.3539613577800003</c:v>
                </c:pt>
                <c:pt idx="121">
                  <c:v>4.3009691716800003</c:v>
                </c:pt>
                <c:pt idx="122">
                  <c:v>4.0011459556200002</c:v>
                </c:pt>
                <c:pt idx="123">
                  <c:v>3.9910791085600001</c:v>
                </c:pt>
                <c:pt idx="124">
                  <c:v>3.99265502122</c:v>
                </c:pt>
                <c:pt idx="125">
                  <c:v>4.1163876821600001</c:v>
                </c:pt>
                <c:pt idx="126">
                  <c:v>3.2980284392199972</c:v>
                </c:pt>
                <c:pt idx="127">
                  <c:v>2.5789218005454542</c:v>
                </c:pt>
                <c:pt idx="128">
                  <c:v>2.5789218005454542</c:v>
                </c:pt>
                <c:pt idx="129">
                  <c:v>2.5789218005454542</c:v>
                </c:pt>
                <c:pt idx="130">
                  <c:v>2.5789218005454542</c:v>
                </c:pt>
                <c:pt idx="131">
                  <c:v>2.5789218005454542</c:v>
                </c:pt>
                <c:pt idx="132">
                  <c:v>2.5789218005454542</c:v>
                </c:pt>
                <c:pt idx="133">
                  <c:v>2.5789218005454542</c:v>
                </c:pt>
                <c:pt idx="134">
                  <c:v>2.5789218005454542</c:v>
                </c:pt>
                <c:pt idx="135">
                  <c:v>2.5789218005454542</c:v>
                </c:pt>
                <c:pt idx="136">
                  <c:v>2.5789218005454542</c:v>
                </c:pt>
                <c:pt idx="137">
                  <c:v>2.5789218005454542</c:v>
                </c:pt>
                <c:pt idx="138">
                  <c:v>2.8027964349999999</c:v>
                </c:pt>
                <c:pt idx="139">
                  <c:v>2.4604177009999999</c:v>
                </c:pt>
                <c:pt idx="140">
                  <c:v>2.160488634</c:v>
                </c:pt>
                <c:pt idx="141">
                  <c:v>1.959596138</c:v>
                </c:pt>
                <c:pt idx="142">
                  <c:v>1.8407723680000001</c:v>
                </c:pt>
                <c:pt idx="143">
                  <c:v>1.7502541380000001</c:v>
                </c:pt>
                <c:pt idx="144">
                  <c:v>1.8098276529999999</c:v>
                </c:pt>
                <c:pt idx="145">
                  <c:v>1.7381349109999999</c:v>
                </c:pt>
                <c:pt idx="146">
                  <c:v>1.649004221</c:v>
                </c:pt>
                <c:pt idx="147">
                  <c:v>1.597865619</c:v>
                </c:pt>
                <c:pt idx="148">
                  <c:v>1.5897024609999999</c:v>
                </c:pt>
                <c:pt idx="149">
                  <c:v>1.5581188779999999</c:v>
                </c:pt>
                <c:pt idx="150">
                  <c:v>1.531642269</c:v>
                </c:pt>
                <c:pt idx="151">
                  <c:v>1.5086387640000001</c:v>
                </c:pt>
                <c:pt idx="152">
                  <c:v>1.619594663</c:v>
                </c:pt>
                <c:pt idx="153">
                  <c:v>1.7522826979999999</c:v>
                </c:pt>
                <c:pt idx="154">
                  <c:v>2.1726989460000001</c:v>
                </c:pt>
                <c:pt idx="155">
                  <c:v>2.53944064</c:v>
                </c:pt>
                <c:pt idx="156">
                  <c:v>3.0962114559999998</c:v>
                </c:pt>
                <c:pt idx="157">
                  <c:v>3.3354854550000002</c:v>
                </c:pt>
                <c:pt idx="158">
                  <c:v>3.3892240990000002</c:v>
                </c:pt>
                <c:pt idx="159">
                  <c:v>3.3985526309999998</c:v>
                </c:pt>
                <c:pt idx="160">
                  <c:v>3.4008403619999998</c:v>
                </c:pt>
                <c:pt idx="161">
                  <c:v>3.5056735787555997</c:v>
                </c:pt>
                <c:pt idx="162">
                  <c:v>3.4104916076244001</c:v>
                </c:pt>
                <c:pt idx="163">
                  <c:v>3.3905187739843998</c:v>
                </c:pt>
                <c:pt idx="164">
                  <c:v>3.6476823790395998</c:v>
                </c:pt>
                <c:pt idx="165">
                  <c:v>3.6475135065815998</c:v>
                </c:pt>
                <c:pt idx="166">
                  <c:v>4.03510952302</c:v>
                </c:pt>
                <c:pt idx="167">
                  <c:v>4.1507715461999997</c:v>
                </c:pt>
                <c:pt idx="168">
                  <c:v>3.9682205961600001</c:v>
                </c:pt>
                <c:pt idx="169">
                  <c:v>3.88583758488</c:v>
                </c:pt>
                <c:pt idx="170">
                  <c:v>3.7943468501000002</c:v>
                </c:pt>
                <c:pt idx="171">
                  <c:v>3.7895462846200001</c:v>
                </c:pt>
                <c:pt idx="172">
                  <c:v>3.8694949381199999</c:v>
                </c:pt>
                <c:pt idx="173">
                  <c:v>4.0383653127599999</c:v>
                </c:pt>
                <c:pt idx="174">
                  <c:v>4.1871086341544022</c:v>
                </c:pt>
                <c:pt idx="175">
                  <c:v>2.507931959909091</c:v>
                </c:pt>
                <c:pt idx="176">
                  <c:v>2.507931959909091</c:v>
                </c:pt>
                <c:pt idx="177">
                  <c:v>2.507931959909091</c:v>
                </c:pt>
                <c:pt idx="178">
                  <c:v>2.507931959909091</c:v>
                </c:pt>
                <c:pt idx="179">
                  <c:v>2.507931959909091</c:v>
                </c:pt>
                <c:pt idx="180">
                  <c:v>2.507931959909091</c:v>
                </c:pt>
                <c:pt idx="181">
                  <c:v>2.507931959909091</c:v>
                </c:pt>
                <c:pt idx="182">
                  <c:v>2.507931959909091</c:v>
                </c:pt>
                <c:pt idx="183">
                  <c:v>2.507931959909091</c:v>
                </c:pt>
                <c:pt idx="184">
                  <c:v>2.507931959909091</c:v>
                </c:pt>
                <c:pt idx="185">
                  <c:v>2.5080006829090897</c:v>
                </c:pt>
                <c:pt idx="186">
                  <c:v>2.7487953119999999</c:v>
                </c:pt>
                <c:pt idx="187">
                  <c:v>2.4773977770000002</c:v>
                </c:pt>
                <c:pt idx="188">
                  <c:v>2.2001820759999999</c:v>
                </c:pt>
                <c:pt idx="189">
                  <c:v>1.9829335459999999</c:v>
                </c:pt>
                <c:pt idx="190">
                  <c:v>1.858028623</c:v>
                </c:pt>
                <c:pt idx="191">
                  <c:v>1.746867763</c:v>
                </c:pt>
                <c:pt idx="192">
                  <c:v>1.8396605269999999</c:v>
                </c:pt>
                <c:pt idx="193">
                  <c:v>1.7631277510000001</c:v>
                </c:pt>
                <c:pt idx="194">
                  <c:v>1.661692197</c:v>
                </c:pt>
                <c:pt idx="195">
                  <c:v>1.601286282</c:v>
                </c:pt>
                <c:pt idx="196">
                  <c:v>1.5932877969999999</c:v>
                </c:pt>
                <c:pt idx="197">
                  <c:v>1.5582062059999999</c:v>
                </c:pt>
                <c:pt idx="198">
                  <c:v>1.5390135709999999</c:v>
                </c:pt>
                <c:pt idx="199">
                  <c:v>1.5130645069999999</c:v>
                </c:pt>
                <c:pt idx="200">
                  <c:v>1.59339166</c:v>
                </c:pt>
                <c:pt idx="201">
                  <c:v>1.6532401880000001</c:v>
                </c:pt>
                <c:pt idx="202">
                  <c:v>1.864903864</c:v>
                </c:pt>
                <c:pt idx="203">
                  <c:v>2.0082369139999998</c:v>
                </c:pt>
                <c:pt idx="204">
                  <c:v>2.5126891570000001</c:v>
                </c:pt>
                <c:pt idx="205">
                  <c:v>2.7924334339999999</c:v>
                </c:pt>
                <c:pt idx="206">
                  <c:v>2.9732833599999999</c:v>
                </c:pt>
                <c:pt idx="207">
                  <c:v>3.1033871780000002</c:v>
                </c:pt>
                <c:pt idx="208">
                  <c:v>3.3959252809999998</c:v>
                </c:pt>
                <c:pt idx="209">
                  <c:v>3.3695640080000002</c:v>
                </c:pt>
                <c:pt idx="210">
                  <c:v>3.1632073049999998</c:v>
                </c:pt>
                <c:pt idx="211">
                  <c:v>3.1068974909999998</c:v>
                </c:pt>
                <c:pt idx="212">
                  <c:v>3.3237264726664999</c:v>
                </c:pt>
                <c:pt idx="213">
                  <c:v>3.2804687414330003</c:v>
                </c:pt>
                <c:pt idx="214">
                  <c:v>3.9712399843699999</c:v>
                </c:pt>
                <c:pt idx="215">
                  <c:v>3.9502829474899999</c:v>
                </c:pt>
                <c:pt idx="216">
                  <c:v>4.2895868545700004</c:v>
                </c:pt>
                <c:pt idx="217">
                  <c:v>4.2307791549299996</c:v>
                </c:pt>
                <c:pt idx="218">
                  <c:v>4.2047647804599997</c:v>
                </c:pt>
                <c:pt idx="219">
                  <c:v>4.1693402803200001</c:v>
                </c:pt>
                <c:pt idx="220">
                  <c:v>4.0571476334900005</c:v>
                </c:pt>
                <c:pt idx="221">
                  <c:v>3.6130334912705013</c:v>
                </c:pt>
                <c:pt idx="222">
                  <c:v>3.1271954069999999</c:v>
                </c:pt>
                <c:pt idx="223">
                  <c:v>2.5066109347272723</c:v>
                </c:pt>
                <c:pt idx="224">
                  <c:v>2.5066109347272723</c:v>
                </c:pt>
                <c:pt idx="225">
                  <c:v>2.5066109347272723</c:v>
                </c:pt>
                <c:pt idx="226">
                  <c:v>2.5066109347272723</c:v>
                </c:pt>
                <c:pt idx="227">
                  <c:v>2.5066109347272723</c:v>
                </c:pt>
                <c:pt idx="228">
                  <c:v>2.5066109347272723</c:v>
                </c:pt>
                <c:pt idx="229">
                  <c:v>2.5066109347272723</c:v>
                </c:pt>
                <c:pt idx="230">
                  <c:v>2.5066109347272723</c:v>
                </c:pt>
                <c:pt idx="231">
                  <c:v>2.5066109347272723</c:v>
                </c:pt>
                <c:pt idx="232">
                  <c:v>2.5066109347272723</c:v>
                </c:pt>
                <c:pt idx="233">
                  <c:v>2.5066109347272723</c:v>
                </c:pt>
                <c:pt idx="234">
                  <c:v>2.7729838199999999</c:v>
                </c:pt>
                <c:pt idx="235">
                  <c:v>2.4774075510000002</c:v>
                </c:pt>
                <c:pt idx="236">
                  <c:v>2.1970659060000002</c:v>
                </c:pt>
                <c:pt idx="237">
                  <c:v>1.983471593</c:v>
                </c:pt>
                <c:pt idx="238">
                  <c:v>1.8710200690000001</c:v>
                </c:pt>
                <c:pt idx="239">
                  <c:v>1.7639616389999999</c:v>
                </c:pt>
                <c:pt idx="240">
                  <c:v>1.8377244509999999</c:v>
                </c:pt>
                <c:pt idx="241">
                  <c:v>1.7693393239999999</c:v>
                </c:pt>
                <c:pt idx="242">
                  <c:v>1.668700227</c:v>
                </c:pt>
                <c:pt idx="243">
                  <c:v>1.6159331560000001</c:v>
                </c:pt>
                <c:pt idx="244">
                  <c:v>1.60338472</c:v>
                </c:pt>
                <c:pt idx="245">
                  <c:v>1.566440716</c:v>
                </c:pt>
                <c:pt idx="246">
                  <c:v>1.5355295099999999</c:v>
                </c:pt>
                <c:pt idx="247">
                  <c:v>1.5084310519999999</c:v>
                </c:pt>
                <c:pt idx="248">
                  <c:v>1.575478028</c:v>
                </c:pt>
                <c:pt idx="249">
                  <c:v>1.620300622</c:v>
                </c:pt>
                <c:pt idx="250">
                  <c:v>1.784084805</c:v>
                </c:pt>
                <c:pt idx="251">
                  <c:v>1.864523835</c:v>
                </c:pt>
                <c:pt idx="252">
                  <c:v>2.3738591910000002</c:v>
                </c:pt>
                <c:pt idx="253">
                  <c:v>2.6147366710000002</c:v>
                </c:pt>
                <c:pt idx="254">
                  <c:v>2.7620143420000001</c:v>
                </c:pt>
                <c:pt idx="255">
                  <c:v>2.9417229690000002</c:v>
                </c:pt>
                <c:pt idx="256">
                  <c:v>3.362858991</c:v>
                </c:pt>
                <c:pt idx="257">
                  <c:v>3.3792669399999999</c:v>
                </c:pt>
                <c:pt idx="258">
                  <c:v>3.278688153</c:v>
                </c:pt>
                <c:pt idx="259">
                  <c:v>3.246498543</c:v>
                </c:pt>
                <c:pt idx="260">
                  <c:v>3.4490844116299999</c:v>
                </c:pt>
                <c:pt idx="261">
                  <c:v>3.4276510928899997</c:v>
                </c:pt>
                <c:pt idx="262">
                  <c:v>4.0385682729200001</c:v>
                </c:pt>
                <c:pt idx="263">
                  <c:v>4.0259042895799997</c:v>
                </c:pt>
                <c:pt idx="264">
                  <c:v>4.2044386020399998</c:v>
                </c:pt>
                <c:pt idx="265">
                  <c:v>4.1494627828999997</c:v>
                </c:pt>
                <c:pt idx="266">
                  <c:v>4.2076943278399996</c:v>
                </c:pt>
                <c:pt idx="267">
                  <c:v>4.1597981791</c:v>
                </c:pt>
                <c:pt idx="268">
                  <c:v>4.0704860271199994</c:v>
                </c:pt>
                <c:pt idx="269">
                  <c:v>4.1139097935799995</c:v>
                </c:pt>
                <c:pt idx="270">
                  <c:v>4.3856128384000019</c:v>
                </c:pt>
                <c:pt idx="271">
                  <c:v>2.5227623507272723</c:v>
                </c:pt>
                <c:pt idx="272">
                  <c:v>2.5227623507272723</c:v>
                </c:pt>
                <c:pt idx="273">
                  <c:v>2.5227623507272723</c:v>
                </c:pt>
                <c:pt idx="274">
                  <c:v>2.5227623507272723</c:v>
                </c:pt>
                <c:pt idx="275">
                  <c:v>2.5227623507272723</c:v>
                </c:pt>
                <c:pt idx="276">
                  <c:v>2.5227623507272723</c:v>
                </c:pt>
                <c:pt idx="277">
                  <c:v>2.5227623507272723</c:v>
                </c:pt>
                <c:pt idx="278">
                  <c:v>2.5227623507272723</c:v>
                </c:pt>
                <c:pt idx="279">
                  <c:v>2.5227623507272723</c:v>
                </c:pt>
                <c:pt idx="280">
                  <c:v>2.5227623507272723</c:v>
                </c:pt>
                <c:pt idx="281">
                  <c:v>2.5227623507272723</c:v>
                </c:pt>
                <c:pt idx="282">
                  <c:v>2.6570773660000002</c:v>
                </c:pt>
                <c:pt idx="283">
                  <c:v>2.410501257</c:v>
                </c:pt>
                <c:pt idx="284">
                  <c:v>2.1618801310000002</c:v>
                </c:pt>
                <c:pt idx="285">
                  <c:v>1.925854483</c:v>
                </c:pt>
                <c:pt idx="286">
                  <c:v>1.8285773970000001</c:v>
                </c:pt>
                <c:pt idx="287">
                  <c:v>1.7493754909999999</c:v>
                </c:pt>
                <c:pt idx="288">
                  <c:v>1.817935866</c:v>
                </c:pt>
                <c:pt idx="289">
                  <c:v>1.7492597640000001</c:v>
                </c:pt>
                <c:pt idx="290">
                  <c:v>1.6722006650000001</c:v>
                </c:pt>
                <c:pt idx="291">
                  <c:v>1.621122306</c:v>
                </c:pt>
                <c:pt idx="292">
                  <c:v>1.583488604</c:v>
                </c:pt>
                <c:pt idx="293">
                  <c:v>1.5634746420000001</c:v>
                </c:pt>
                <c:pt idx="294">
                  <c:v>1.525718839</c:v>
                </c:pt>
                <c:pt idx="295">
                  <c:v>1.5082118470000001</c:v>
                </c:pt>
                <c:pt idx="296">
                  <c:v>1.5965905090000001</c:v>
                </c:pt>
                <c:pt idx="297">
                  <c:v>1.723330974</c:v>
                </c:pt>
                <c:pt idx="298">
                  <c:v>2.1521258140000001</c:v>
                </c:pt>
                <c:pt idx="299">
                  <c:v>2.5572021569999999</c:v>
                </c:pt>
                <c:pt idx="300">
                  <c:v>3.0285498830000002</c:v>
                </c:pt>
                <c:pt idx="301">
                  <c:v>3.282821239</c:v>
                </c:pt>
                <c:pt idx="302">
                  <c:v>3.2708366569999998</c:v>
                </c:pt>
                <c:pt idx="303">
                  <c:v>3.2958821939999998</c:v>
                </c:pt>
                <c:pt idx="304">
                  <c:v>3.2798351829999999</c:v>
                </c:pt>
                <c:pt idx="305">
                  <c:v>3.2535440960000002</c:v>
                </c:pt>
                <c:pt idx="306">
                  <c:v>3.109580512</c:v>
                </c:pt>
                <c:pt idx="307">
                  <c:v>3.0693477630000001</c:v>
                </c:pt>
                <c:pt idx="308">
                  <c:v>3.2307850184161997</c:v>
                </c:pt>
                <c:pt idx="309">
                  <c:v>3.2009820265390001</c:v>
                </c:pt>
                <c:pt idx="310">
                  <c:v>4.0037514925600002</c:v>
                </c:pt>
                <c:pt idx="311">
                  <c:v>3.97430965138</c:v>
                </c:pt>
                <c:pt idx="312">
                  <c:v>4.0132277580700002</c:v>
                </c:pt>
                <c:pt idx="313">
                  <c:v>3.9658424478900001</c:v>
                </c:pt>
                <c:pt idx="314">
                  <c:v>3.9688982346100001</c:v>
                </c:pt>
                <c:pt idx="315">
                  <c:v>3.9632856491600004</c:v>
                </c:pt>
                <c:pt idx="316">
                  <c:v>3.8775612829400004</c:v>
                </c:pt>
                <c:pt idx="317">
                  <c:v>3.9439377105600002</c:v>
                </c:pt>
                <c:pt idx="318">
                  <c:v>4.2980176698747989</c:v>
                </c:pt>
                <c:pt idx="319">
                  <c:v>2.6302676872727275</c:v>
                </c:pt>
                <c:pt idx="320">
                  <c:v>2.6302676872727275</c:v>
                </c:pt>
                <c:pt idx="321">
                  <c:v>2.6302676872727275</c:v>
                </c:pt>
                <c:pt idx="322">
                  <c:v>2.6302676872727275</c:v>
                </c:pt>
                <c:pt idx="323">
                  <c:v>2.6302676872727275</c:v>
                </c:pt>
                <c:pt idx="324">
                  <c:v>2.6302676872727275</c:v>
                </c:pt>
                <c:pt idx="325">
                  <c:v>2.6302676872727275</c:v>
                </c:pt>
                <c:pt idx="326">
                  <c:v>2.6302676872727275</c:v>
                </c:pt>
                <c:pt idx="327">
                  <c:v>2.6302676872727275</c:v>
                </c:pt>
                <c:pt idx="328">
                  <c:v>2.6302676872727275</c:v>
                </c:pt>
                <c:pt idx="329">
                  <c:v>2.6302676872727275</c:v>
                </c:pt>
                <c:pt idx="330">
                  <c:v>2.7883888730000002</c:v>
                </c:pt>
                <c:pt idx="331">
                  <c:v>2.4427717269999998</c:v>
                </c:pt>
                <c:pt idx="332">
                  <c:v>2.1423369669999999</c:v>
                </c:pt>
                <c:pt idx="333">
                  <c:v>1.9342195680000001</c:v>
                </c:pt>
                <c:pt idx="334">
                  <c:v>1.9342195680000001</c:v>
                </c:pt>
                <c:pt idx="335">
                  <c:v>1.9342195680000001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18424889717616411"/>
          <c:h val="0.10596746225248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472EB-6DFE-4127-960D-FD9909EB1A00}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19408589" y="17931"/>
    <xdr:ext cx="6840072" cy="2348753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3F038-6F7E-4B67-B09B-AFF7872BD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5EDB7D-B4DF-434D-A8C8-D5DB0E4CC35B}" autoFormatId="16" applyNumberFormats="0" applyBorderFormats="0" applyFontFormats="0" applyPatternFormats="0" applyAlignmentFormats="0" applyWidthHeightFormats="0">
  <queryTableRefresh nextId="7">
    <queryTableFields count="6">
      <queryTableField id="1" name="dateTimeUTC" tableColumnId="1"/>
      <queryTableField id="2" name="demandMWNewModel" tableColumnId="2"/>
      <queryTableField id="3" name="demandMWOldModel" tableColumnId="3"/>
      <queryTableField id="4" name="PVMWNewModel" tableColumnId="4"/>
      <queryTableField id="5" name="PVMWOldModel" tableColumnId="5"/>
      <queryTableField id="6" name="PVMWNewModelCorrect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280E47-4A68-423F-8DD9-782154F6CC2D}" name="task1ForecastsPVandDemand_Run1" displayName="task1ForecastsPVandDemand_Run1" ref="A1:F337" tableType="queryTable" totalsRowShown="0">
  <autoFilter ref="A1:F337" xr:uid="{76D7EFA5-677D-415B-B1AB-0C6A7848A919}"/>
  <tableColumns count="6">
    <tableColumn id="1" xr3:uid="{BF21C220-34E3-4E3A-9290-8F214D8CDC36}" uniqueName="1" name="dateTimeUTC" queryTableFieldId="1" dataDxfId="0"/>
    <tableColumn id="2" xr3:uid="{AF76A999-DD4B-4F1F-8603-68697728EE96}" uniqueName="2" name="demandMWNewModel" queryTableFieldId="2"/>
    <tableColumn id="3" xr3:uid="{6FBC05FC-4190-4091-A2A0-066D49FCD6B2}" uniqueName="3" name="demandMWOldModel" queryTableFieldId="3"/>
    <tableColumn id="4" xr3:uid="{2E924B70-87BF-4267-81CF-FBFB4E0A8008}" uniqueName="4" name="PVMWNewModel" queryTableFieldId="4"/>
    <tableColumn id="5" xr3:uid="{5F6A726E-0692-4584-9E45-2B7F7B89DB5B}" uniqueName="5" name="PVMWOldModel" queryTableFieldId="5"/>
    <tableColumn id="6" xr3:uid="{361A9475-7C9D-41F4-8F23-CB3D01368E2F}" uniqueName="6" name="PVMWNewModelCorrect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zoomScale="85" zoomScaleNormal="85" workbookViewId="0">
      <pane ySplit="14" topLeftCell="A15" activePane="bottomLeft" state="frozen"/>
      <selection pane="bottomLeft" activeCell="C46" sqref="C46:C56"/>
    </sheetView>
  </sheetViews>
  <sheetFormatPr defaultRowHeight="14.4" outlineLevelRow="1" x14ac:dyDescent="0.3"/>
  <cols>
    <col min="1" max="1" width="4.5546875" style="6" bestFit="1" customWidth="1"/>
    <col min="2" max="2" width="3" style="6" bestFit="1" customWidth="1"/>
    <col min="3" max="3" width="20.33203125" customWidth="1"/>
    <col min="4" max="4" width="25.6640625" style="15" bestFit="1" customWidth="1"/>
    <col min="5" max="5" width="16.77734375" style="16" bestFit="1" customWidth="1"/>
    <col min="6" max="6" width="14.5546875" bestFit="1" customWidth="1"/>
    <col min="7" max="7" width="18.5546875" style="2" bestFit="1" customWidth="1"/>
    <col min="8" max="8" width="12.5546875" style="2" customWidth="1"/>
    <col min="9" max="9" width="17.109375" style="3" customWidth="1"/>
    <col min="10" max="10" width="15.21875" style="3" customWidth="1"/>
    <col min="11" max="11" width="12.33203125" style="3" customWidth="1"/>
    <col min="12" max="12" width="16.33203125" style="2" customWidth="1"/>
    <col min="13" max="13" width="15.44140625" style="2" bestFit="1" customWidth="1"/>
    <col min="14" max="14" width="21.5546875" style="5" customWidth="1"/>
    <col min="15" max="15" width="25.77734375" style="5" customWidth="1"/>
    <col min="16" max="16" width="21.21875" customWidth="1"/>
    <col min="17" max="17" width="20" bestFit="1" customWidth="1"/>
    <col min="18" max="18" width="12.5546875" bestFit="1" customWidth="1"/>
    <col min="19" max="19" width="13.77734375" bestFit="1" customWidth="1"/>
    <col min="20" max="20" width="14.109375" customWidth="1"/>
    <col min="21" max="21" width="13.44140625" customWidth="1"/>
    <col min="22" max="22" width="15.109375" customWidth="1"/>
    <col min="23" max="23" width="21.109375" customWidth="1"/>
    <col min="24" max="24" width="23.21875" customWidth="1"/>
    <col min="25" max="25" width="10.6640625" customWidth="1"/>
  </cols>
  <sheetData>
    <row r="1" spans="1:17" ht="14.4" customHeight="1" outlineLevel="1" x14ac:dyDescent="0.3">
      <c r="A1" s="58"/>
      <c r="B1" s="56"/>
      <c r="C1" s="57"/>
      <c r="D1" s="57"/>
      <c r="E1" s="57"/>
      <c r="F1" s="57"/>
      <c r="G1" s="57"/>
      <c r="H1" s="57"/>
      <c r="I1" s="57"/>
      <c r="J1" s="57"/>
      <c r="K1" s="57"/>
      <c r="L1" s="174" t="s">
        <v>21</v>
      </c>
      <c r="M1" s="43" t="s">
        <v>17</v>
      </c>
      <c r="N1" s="43" t="s">
        <v>18</v>
      </c>
      <c r="O1" s="43" t="s">
        <v>25</v>
      </c>
      <c r="P1" s="62"/>
      <c r="Q1" s="62"/>
    </row>
    <row r="2" spans="1:17" outlineLevel="1" x14ac:dyDescent="0.3">
      <c r="A2" s="58"/>
      <c r="B2" s="43" t="s">
        <v>8</v>
      </c>
      <c r="C2" s="43" t="s">
        <v>10</v>
      </c>
      <c r="D2" s="43" t="s">
        <v>11</v>
      </c>
      <c r="E2" s="43" t="s">
        <v>22</v>
      </c>
      <c r="F2" s="43" t="s">
        <v>23</v>
      </c>
      <c r="G2" s="43" t="s">
        <v>29</v>
      </c>
      <c r="H2" s="43" t="s">
        <v>12</v>
      </c>
      <c r="I2" s="43" t="s">
        <v>13</v>
      </c>
      <c r="J2" s="43" t="s">
        <v>19</v>
      </c>
      <c r="K2" s="43" t="s">
        <v>20</v>
      </c>
      <c r="L2" s="175"/>
      <c r="M2" s="43" t="s">
        <v>15</v>
      </c>
      <c r="N2" s="43" t="s">
        <v>16</v>
      </c>
      <c r="O2" s="43" t="s">
        <v>24</v>
      </c>
      <c r="P2" s="43" t="s">
        <v>60</v>
      </c>
      <c r="Q2" s="43" t="s">
        <v>61</v>
      </c>
    </row>
    <row r="3" spans="1:17" outlineLevel="1" x14ac:dyDescent="0.3">
      <c r="A3" s="58"/>
      <c r="B3" s="46">
        <v>1</v>
      </c>
      <c r="C3" s="44">
        <f>MAX(peakd1)</f>
        <v>3.9756689590000001</v>
      </c>
      <c r="D3" s="47">
        <f>(SUM(peakd1)-12)/COUNTA(peakd1)</f>
        <v>2.593503968454546</v>
      </c>
      <c r="E3" s="68">
        <v>0.75</v>
      </c>
      <c r="F3" s="47">
        <v>1</v>
      </c>
      <c r="G3" s="44">
        <f>MAX(peakd1)+5</f>
        <v>8.9756689590000001</v>
      </c>
      <c r="H3" s="42">
        <f>MAX(newPeakd1)</f>
        <v>2.593503968454546</v>
      </c>
      <c r="I3" s="42">
        <f>SUM(chargingSolard1)</f>
        <v>21.706343820999997</v>
      </c>
      <c r="J3" s="44">
        <f>SUM(solarCharged1)</f>
        <v>-12</v>
      </c>
      <c r="K3" s="44">
        <f>SUM(gridTopUpd1)</f>
        <v>0</v>
      </c>
      <c r="L3" s="55">
        <f t="shared" ref="L3:L9" si="0">(StartPeakd1-H3)/StartPeakd1</f>
        <v>0.34765595546292921</v>
      </c>
      <c r="M3" s="55">
        <f>-J3/12</f>
        <v>1</v>
      </c>
      <c r="N3" s="55">
        <f>K3/12</f>
        <v>0</v>
      </c>
      <c r="O3" s="44">
        <f>L3*((M3*3)+(N3*1))</f>
        <v>1.0429678663887876</v>
      </c>
      <c r="P3" s="47">
        <v>1.7</v>
      </c>
      <c r="Q3" s="68">
        <v>0.33</v>
      </c>
    </row>
    <row r="4" spans="1:17" outlineLevel="1" x14ac:dyDescent="0.3">
      <c r="A4" s="58"/>
      <c r="B4" s="46">
        <v>2</v>
      </c>
      <c r="C4" s="44">
        <f>MAX(peakd2)</f>
        <v>3.977536341</v>
      </c>
      <c r="D4" s="47">
        <f>(SUM(peakd2)-12)/COUNTA(peakd2)</f>
        <v>2.579676800545454</v>
      </c>
      <c r="E4" s="68">
        <v>0.97</v>
      </c>
      <c r="F4" s="47">
        <v>0.1</v>
      </c>
      <c r="G4" s="44">
        <f>MAX(peakd2)+5</f>
        <v>8.9775363410000004</v>
      </c>
      <c r="H4" s="42">
        <f>MAX(newPeakd2)</f>
        <v>2.5796768005454571</v>
      </c>
      <c r="I4" s="42">
        <f>SUM(chargingSolard2)</f>
        <v>14.009921692000001</v>
      </c>
      <c r="J4" s="44">
        <f>SUM(solarCharged2)</f>
        <v>-11.999999999999993</v>
      </c>
      <c r="K4" s="44">
        <f>SUM(gridTopUpd2)</f>
        <v>0</v>
      </c>
      <c r="L4" s="55">
        <f t="shared" si="0"/>
        <v>0.35113390296099423</v>
      </c>
      <c r="M4" s="55">
        <f t="shared" ref="M4:M9" si="1">-J4/12</f>
        <v>0.99999999999999944</v>
      </c>
      <c r="N4" s="55">
        <f t="shared" ref="N4:N9" si="2">K4/12</f>
        <v>0</v>
      </c>
      <c r="O4" s="44">
        <f t="shared" ref="O4:O9" si="3">L4*((M4*3)+(N4*1))</f>
        <v>1.0534017088829821</v>
      </c>
      <c r="P4" s="47">
        <v>1.5</v>
      </c>
      <c r="Q4" s="68">
        <v>0.9</v>
      </c>
    </row>
    <row r="5" spans="1:17" outlineLevel="1" x14ac:dyDescent="0.3">
      <c r="A5" s="58"/>
      <c r="B5" s="46">
        <v>3</v>
      </c>
      <c r="C5" s="44">
        <f>MAX(peakd3)</f>
        <v>3.9724756349999999</v>
      </c>
      <c r="D5" s="47">
        <f>((SUM(peakd2)-12)/COUNTA(peakd3))-(0.028275)+((2.854-2.5514)/10)-((0.0151+0.0068+0.0031+0.0014+0.0006+0.0004)/10)</f>
        <v>2.5789218005454542</v>
      </c>
      <c r="E5" s="68">
        <v>0.66</v>
      </c>
      <c r="F5" s="47">
        <v>0.8</v>
      </c>
      <c r="G5" s="44">
        <f>MAX(peakd3)+5</f>
        <v>8.9724756350000003</v>
      </c>
      <c r="H5" s="42">
        <f>MAX(newPeakd3)</f>
        <v>2.5789218005454542</v>
      </c>
      <c r="I5" s="42">
        <f>SUM(chargingSolard3)</f>
        <v>23.239435581999995</v>
      </c>
      <c r="J5" s="44">
        <f>SUM(solarCharged3)</f>
        <v>-12</v>
      </c>
      <c r="K5" s="44">
        <f>SUM(gridTopUpd3)</f>
        <v>0</v>
      </c>
      <c r="L5" s="55">
        <f t="shared" si="0"/>
        <v>0.35132380810847735</v>
      </c>
      <c r="M5" s="55">
        <f t="shared" si="1"/>
        <v>1</v>
      </c>
      <c r="N5" s="55">
        <f t="shared" si="2"/>
        <v>0</v>
      </c>
      <c r="O5" s="44">
        <f t="shared" si="3"/>
        <v>1.0539714243254321</v>
      </c>
      <c r="P5" s="47">
        <v>1.8</v>
      </c>
      <c r="Q5" s="68">
        <v>0.45</v>
      </c>
    </row>
    <row r="6" spans="1:17" outlineLevel="1" x14ac:dyDescent="0.3">
      <c r="A6" s="58"/>
      <c r="B6" s="46">
        <v>4</v>
      </c>
      <c r="C6" s="44">
        <f>MAX(peakd4)</f>
        <v>3.9254375860000001</v>
      </c>
      <c r="D6" s="47">
        <f>((SUM(peakd3)-12)/COUNTA(peakd3))-(0.01985/5)-(0.1766/10)-(0.0795/10)-(0.0358/10)-(0.0161/10)-(0.0072/10)-(0.0033/10)-(0.00263/10)-((0.3777)/11)-(0.0062/11)</f>
        <v>2.507931959909091</v>
      </c>
      <c r="E6" s="68">
        <v>0.94</v>
      </c>
      <c r="F6" s="47">
        <v>0.2</v>
      </c>
      <c r="G6" s="44">
        <f>MAX(peakd4)+5</f>
        <v>8.925437586000001</v>
      </c>
      <c r="H6" s="42">
        <f>MAX(newPeakd4)</f>
        <v>2.5080006829090897</v>
      </c>
      <c r="I6" s="42">
        <f>SUM(chargingSolard4)</f>
        <v>13.876151387000002</v>
      </c>
      <c r="J6" s="44">
        <f>SUM(solarCharged4)</f>
        <v>-12</v>
      </c>
      <c r="K6" s="44">
        <f>SUM(gridTopUpd4)</f>
        <v>0</v>
      </c>
      <c r="L6" s="55">
        <f t="shared" si="0"/>
        <v>0.36916259659105843</v>
      </c>
      <c r="M6" s="55">
        <f t="shared" si="1"/>
        <v>1</v>
      </c>
      <c r="N6" s="55">
        <f t="shared" si="2"/>
        <v>0</v>
      </c>
      <c r="O6" s="44">
        <f t="shared" si="3"/>
        <v>1.1074877897731752</v>
      </c>
      <c r="P6" s="47">
        <v>1</v>
      </c>
      <c r="Q6" s="68">
        <v>0.66</v>
      </c>
    </row>
    <row r="7" spans="1:17" outlineLevel="1" x14ac:dyDescent="0.3">
      <c r="A7" s="58"/>
      <c r="B7" s="46">
        <v>5</v>
      </c>
      <c r="C7" s="44">
        <f>MAX(peakd5)</f>
        <v>3.9302333759999999</v>
      </c>
      <c r="D7" s="47">
        <f>((SUM(peakd4)-12)/COUNTA(peakd4))-(0.052)+((2.9637-2.4725)/11)+((2.5337-2.5006)/5.5)</f>
        <v>2.5066109347272723</v>
      </c>
      <c r="E7" s="68">
        <v>0.63</v>
      </c>
      <c r="F7" s="47">
        <v>1</v>
      </c>
      <c r="G7" s="44">
        <f>MAX(peakd5)+5</f>
        <v>8.9302333760000003</v>
      </c>
      <c r="H7" s="42">
        <f>MAX(newPeakd5)</f>
        <v>2.5066109347272723</v>
      </c>
      <c r="I7" s="42">
        <f>SUM(chargingSolard5)</f>
        <v>24.552189972999997</v>
      </c>
      <c r="J7" s="44">
        <f>SUM(solarCharged5)</f>
        <v>-12</v>
      </c>
      <c r="K7" s="44">
        <f>SUM(gridTopUpd5)</f>
        <v>0</v>
      </c>
      <c r="L7" s="55">
        <f t="shared" si="0"/>
        <v>0.36951215994659675</v>
      </c>
      <c r="M7" s="55">
        <f t="shared" si="1"/>
        <v>1</v>
      </c>
      <c r="N7" s="55">
        <f t="shared" si="2"/>
        <v>0</v>
      </c>
      <c r="O7" s="44">
        <f t="shared" si="3"/>
        <v>1.1085364798397903</v>
      </c>
      <c r="P7" s="47">
        <v>1.9</v>
      </c>
      <c r="Q7" s="68">
        <v>0.45</v>
      </c>
    </row>
    <row r="8" spans="1:17" outlineLevel="1" x14ac:dyDescent="0.3">
      <c r="A8" s="58"/>
      <c r="B8" s="46">
        <v>6</v>
      </c>
      <c r="C8" s="44">
        <f>MAX(peakd6)</f>
        <v>3.9507696779999999</v>
      </c>
      <c r="D8" s="47">
        <f>((SUM(peakd5)-12)/COUNTA(peakd5))+0.033-0.00035-(0.0742/5.5)</f>
        <v>2.5227623507272723</v>
      </c>
      <c r="E8" s="68">
        <v>0.57999999999999996</v>
      </c>
      <c r="F8" s="47">
        <v>1</v>
      </c>
      <c r="G8" s="44">
        <f>MAX(peakd6)+5</f>
        <v>8.9507696780000003</v>
      </c>
      <c r="H8" s="42">
        <f>MAX(newPeakd6)</f>
        <v>2.5227623507272723</v>
      </c>
      <c r="I8" s="42">
        <f>SUM(chargingSolard6)</f>
        <v>23.858640475000001</v>
      </c>
      <c r="J8" s="44">
        <f>SUM(solarCharged6)</f>
        <v>-12</v>
      </c>
      <c r="K8" s="44">
        <f>SUM(gridTopUpd6)</f>
        <v>0</v>
      </c>
      <c r="L8" s="55">
        <f t="shared" si="0"/>
        <v>0.36544959433397528</v>
      </c>
      <c r="M8" s="55">
        <f t="shared" si="1"/>
        <v>1</v>
      </c>
      <c r="N8" s="55">
        <f t="shared" si="2"/>
        <v>0</v>
      </c>
      <c r="O8" s="44">
        <f t="shared" si="3"/>
        <v>1.0963487830019258</v>
      </c>
      <c r="P8" s="47">
        <v>1.5</v>
      </c>
      <c r="Q8" s="68">
        <v>0.5</v>
      </c>
    </row>
    <row r="9" spans="1:17" outlineLevel="1" x14ac:dyDescent="0.3">
      <c r="A9" s="58"/>
      <c r="B9" s="46">
        <v>7</v>
      </c>
      <c r="C9" s="44">
        <f>MAX(peakd7)</f>
        <v>4.0874184580000001</v>
      </c>
      <c r="D9" s="47">
        <f>((SUM(peakd6)-12)/COUNTA(peakd6))+0.1+((2.7054-2.6228)/5.5)-(0.0413/5.5)</f>
        <v>2.6302676872727275</v>
      </c>
      <c r="E9" s="68">
        <v>0.51</v>
      </c>
      <c r="F9" s="47">
        <v>1</v>
      </c>
      <c r="G9" s="44">
        <f>MAX(peakd7)+5</f>
        <v>9.0874184580000001</v>
      </c>
      <c r="H9" s="42">
        <f>MAX(newPeakd7)</f>
        <v>2.6302676872727275</v>
      </c>
      <c r="I9" s="42">
        <f>SUM(chargingSolard7)</f>
        <v>27.728719986000005</v>
      </c>
      <c r="J9" s="44">
        <f>SUM(solarCharged7)</f>
        <v>-12</v>
      </c>
      <c r="K9" s="44">
        <f>SUM(gridTopUpd7)</f>
        <v>0</v>
      </c>
      <c r="L9" s="55">
        <f t="shared" si="0"/>
        <v>0.3384087773911843</v>
      </c>
      <c r="M9" s="55">
        <f t="shared" si="1"/>
        <v>1</v>
      </c>
      <c r="N9" s="55">
        <f t="shared" si="2"/>
        <v>0</v>
      </c>
      <c r="O9" s="44">
        <f t="shared" si="3"/>
        <v>1.0152263321735528</v>
      </c>
      <c r="P9" s="47">
        <v>2</v>
      </c>
      <c r="Q9" s="68">
        <v>0.38</v>
      </c>
    </row>
    <row r="10" spans="1:17" ht="25.8" outlineLevel="1" x14ac:dyDescent="0.5">
      <c r="A10" s="58"/>
      <c r="B10" s="58"/>
      <c r="C10" s="70" t="s">
        <v>9</v>
      </c>
      <c r="D10" s="69" t="s">
        <v>27</v>
      </c>
      <c r="E10" s="59"/>
      <c r="F10" s="57"/>
      <c r="G10" s="60"/>
      <c r="H10" s="60"/>
      <c r="I10" s="61"/>
      <c r="J10" s="61"/>
      <c r="K10" s="61"/>
      <c r="L10" s="60"/>
      <c r="M10" s="60"/>
      <c r="N10" s="106" t="s">
        <v>26</v>
      </c>
      <c r="O10" s="161">
        <f>SUM(O3:O9)/7</f>
        <v>1.0682771977693779</v>
      </c>
      <c r="P10" s="131"/>
      <c r="Q10" s="131"/>
    </row>
    <row r="11" spans="1:17" outlineLevel="1" x14ac:dyDescent="0.3">
      <c r="A11" s="58"/>
      <c r="B11" s="58"/>
      <c r="C11" s="57"/>
      <c r="D11" s="69" t="s">
        <v>28</v>
      </c>
      <c r="E11" s="59"/>
      <c r="F11" s="57"/>
      <c r="G11" s="60"/>
      <c r="H11" s="60"/>
      <c r="I11" s="61"/>
      <c r="J11" s="61"/>
      <c r="K11" s="61"/>
      <c r="L11" s="60"/>
      <c r="M11" s="60"/>
      <c r="N11" s="107" t="s">
        <v>33</v>
      </c>
      <c r="O11" s="104">
        <f>MAX(G15:G350)</f>
        <v>1.8390810719999999</v>
      </c>
      <c r="P11" s="160" t="s">
        <v>62</v>
      </c>
      <c r="Q11" s="131"/>
    </row>
    <row r="12" spans="1:17" outlineLevel="1" x14ac:dyDescent="0.3">
      <c r="A12" s="58"/>
      <c r="B12" s="58"/>
      <c r="C12" s="57"/>
      <c r="D12" s="69" t="s">
        <v>30</v>
      </c>
      <c r="E12" s="59"/>
      <c r="F12" s="57"/>
      <c r="G12" s="60"/>
      <c r="H12" s="60"/>
      <c r="I12" s="61"/>
      <c r="J12" s="61"/>
      <c r="K12" s="61"/>
      <c r="L12" s="60"/>
      <c r="M12" s="60"/>
      <c r="N12" s="107" t="s">
        <v>34</v>
      </c>
      <c r="O12" s="104">
        <f>MIN(G15:G350)</f>
        <v>-1.4571507707272726</v>
      </c>
      <c r="P12" s="131"/>
      <c r="Q12" s="131"/>
    </row>
    <row r="13" spans="1:17" outlineLevel="1" x14ac:dyDescent="0.3">
      <c r="A13" s="58"/>
      <c r="B13" s="58"/>
      <c r="C13" s="57"/>
      <c r="D13" s="69" t="s">
        <v>31</v>
      </c>
      <c r="E13" s="59"/>
      <c r="F13" s="57"/>
      <c r="G13" s="60"/>
      <c r="H13" s="60"/>
      <c r="I13" s="61"/>
      <c r="J13" s="61"/>
      <c r="K13" s="61"/>
      <c r="L13" s="60"/>
      <c r="M13" s="60"/>
      <c r="N13" s="107" t="s">
        <v>35</v>
      </c>
      <c r="O13" s="104">
        <f>MAX(H15:H350)</f>
        <v>6</v>
      </c>
      <c r="P13" s="131"/>
      <c r="Q13" s="131"/>
    </row>
    <row r="14" spans="1:17" s="1" customFormat="1" x14ac:dyDescent="0.3">
      <c r="A14" s="63" t="s">
        <v>6</v>
      </c>
      <c r="B14" s="63" t="s">
        <v>8</v>
      </c>
      <c r="C14" s="63" t="s">
        <v>0</v>
      </c>
      <c r="D14" s="64" t="s">
        <v>58</v>
      </c>
      <c r="E14" s="65" t="s">
        <v>7</v>
      </c>
      <c r="F14" s="63" t="s">
        <v>59</v>
      </c>
      <c r="G14" s="66" t="s">
        <v>32</v>
      </c>
      <c r="H14" s="66" t="s">
        <v>1</v>
      </c>
      <c r="I14" s="67" t="s">
        <v>3</v>
      </c>
      <c r="J14" s="67" t="s">
        <v>2</v>
      </c>
      <c r="K14" s="67" t="s">
        <v>14</v>
      </c>
      <c r="L14" s="66" t="s">
        <v>4</v>
      </c>
      <c r="M14" s="66" t="s">
        <v>5</v>
      </c>
      <c r="N14" s="63" t="s">
        <v>36</v>
      </c>
      <c r="O14" s="63"/>
    </row>
    <row r="15" spans="1:17" x14ac:dyDescent="0.3">
      <c r="A15" s="25">
        <v>1</v>
      </c>
      <c r="B15" s="25">
        <v>1</v>
      </c>
      <c r="C15" s="11">
        <f>'task1ForecastsPVandDemand_R (2)'!A4</f>
        <v>43389</v>
      </c>
      <c r="D15" s="13">
        <f>'task1ForecastsPVandDemand_R (2)'!B4</f>
        <v>1.7953165470000001</v>
      </c>
      <c r="E15" s="14">
        <f t="shared" ref="E15:E78" si="4">D15-J15-I15</f>
        <v>1.7953165470000001</v>
      </c>
      <c r="F15" s="12">
        <f>'task1ForecastsPVandDemand_R (2)'!F2</f>
        <v>0</v>
      </c>
      <c r="G15" s="9">
        <f>-SUM(I15,J15,K15)</f>
        <v>0</v>
      </c>
      <c r="H15" s="9">
        <v>0</v>
      </c>
      <c r="I15" s="40">
        <v>0</v>
      </c>
      <c r="J15" s="8">
        <v>0</v>
      </c>
      <c r="K15" s="8">
        <f t="shared" ref="K15:K78" si="5">IF(A15&lt;&gt;31,0,-2*((6-H14+((J15*0.5)))))</f>
        <v>0</v>
      </c>
      <c r="L15" s="8">
        <f t="shared" ref="L15:L45" si="6">MIN(J15,F15)</f>
        <v>0</v>
      </c>
      <c r="M15" s="8">
        <f>J15-L15</f>
        <v>0</v>
      </c>
      <c r="N15" s="7">
        <v>-2.5</v>
      </c>
      <c r="O15" s="7">
        <v>0</v>
      </c>
      <c r="P15" s="1"/>
      <c r="Q15" s="49"/>
    </row>
    <row r="16" spans="1:17" x14ac:dyDescent="0.3">
      <c r="A16" s="25">
        <f>A15+1</f>
        <v>2</v>
      </c>
      <c r="B16" s="25">
        <v>1</v>
      </c>
      <c r="C16" s="11">
        <f>'task1ForecastsPVandDemand_R (2)'!A5</f>
        <v>43389.020833333336</v>
      </c>
      <c r="D16" s="13">
        <f>'task1ForecastsPVandDemand_R (2)'!B5</f>
        <v>1.727146173</v>
      </c>
      <c r="E16" s="14">
        <f t="shared" si="4"/>
        <v>1.727146173</v>
      </c>
      <c r="F16" s="12">
        <f>'task1ForecastsPVandDemand_R (2)'!F3</f>
        <v>0</v>
      </c>
      <c r="G16" s="9">
        <f t="shared" ref="G16:G79" si="7">-SUM(I16,J16,K16)</f>
        <v>0</v>
      </c>
      <c r="H16" s="9">
        <f>H15+((G16*0.5))</f>
        <v>0</v>
      </c>
      <c r="I16" s="40">
        <f>MAX(0,MIN(O16,H15*2,(D16-VLOOKUP(B16,$B$2:$D$9,3,FALSE))))</f>
        <v>0</v>
      </c>
      <c r="J16" s="8">
        <f>IF(F16&gt;VLOOKUP(B16,$B$2:$F$9,5,FALSE),MAX(N16,-F16*(VLOOKUP(B16,$B$2:$E$9,4,FALSE)),-2*(6-H15),-(VLOOKUP(B16,$B$2:$G$9,6,FALSE)-D16)),0)*(IF(F16&lt;VLOOKUP(B16,$B$1:$Q$9,15,FALSE),VLOOKUP(B16,$B$1:$Q$9,16,FALSE),1))</f>
        <v>0</v>
      </c>
      <c r="K16" s="8">
        <f t="shared" si="5"/>
        <v>0</v>
      </c>
      <c r="L16" s="8">
        <f t="shared" si="6"/>
        <v>0</v>
      </c>
      <c r="M16" s="8">
        <f t="shared" ref="M16:M62" si="8">J16-L16</f>
        <v>0</v>
      </c>
      <c r="N16" s="7">
        <v>-2.5</v>
      </c>
      <c r="O16" s="7">
        <v>0</v>
      </c>
      <c r="P16" s="1"/>
      <c r="Q16" s="48"/>
    </row>
    <row r="17" spans="1:23" x14ac:dyDescent="0.3">
      <c r="A17" s="25">
        <f t="shared" ref="A17:A62" si="9">A16+1</f>
        <v>3</v>
      </c>
      <c r="B17" s="25">
        <v>1</v>
      </c>
      <c r="C17" s="11">
        <f>'task1ForecastsPVandDemand_R (2)'!A6</f>
        <v>43389.041666666664</v>
      </c>
      <c r="D17" s="13">
        <f>'task1ForecastsPVandDemand_R (2)'!B6</f>
        <v>1.6426247009999999</v>
      </c>
      <c r="E17" s="14">
        <f t="shared" si="4"/>
        <v>1.6426247009999999</v>
      </c>
      <c r="F17" s="12">
        <f>'task1ForecastsPVandDemand_R (2)'!F4</f>
        <v>0</v>
      </c>
      <c r="G17" s="9">
        <f t="shared" si="7"/>
        <v>0</v>
      </c>
      <c r="H17" s="9">
        <f t="shared" ref="H17:H80" si="10">H16+((G17*0.5))</f>
        <v>0</v>
      </c>
      <c r="I17" s="40">
        <f t="shared" ref="I17:I80" si="11">MAX(0,MIN(O17,H16*2,(D17-VLOOKUP(B17,$B$2:$D$9,3,FALSE))))</f>
        <v>0</v>
      </c>
      <c r="J17" s="8">
        <f t="shared" ref="J17:J80" si="12">IF(F17&gt;VLOOKUP(B17,$B$2:$F$9,5,FALSE),MAX(N17,-F17*(VLOOKUP(B17,$B$2:$E$9,4,FALSE)),-2*(6-H16),-(VLOOKUP(B17,$B$2:$G$9,6,FALSE)-D17)),0)*(IF(F17&lt;VLOOKUP(B17,$B$1:$Q$9,15,FALSE),VLOOKUP(B17,$B$1:$Q$9,16,FALSE),1))</f>
        <v>0</v>
      </c>
      <c r="K17" s="8">
        <f t="shared" si="5"/>
        <v>0</v>
      </c>
      <c r="L17" s="8">
        <f t="shared" si="6"/>
        <v>0</v>
      </c>
      <c r="M17" s="8">
        <f t="shared" si="8"/>
        <v>0</v>
      </c>
      <c r="N17" s="7">
        <v>-2.5</v>
      </c>
      <c r="O17" s="7">
        <v>0</v>
      </c>
      <c r="P17" s="1"/>
      <c r="Q17" s="50"/>
    </row>
    <row r="18" spans="1:23" x14ac:dyDescent="0.3">
      <c r="A18" s="25">
        <f t="shared" si="9"/>
        <v>4</v>
      </c>
      <c r="B18" s="25">
        <v>1</v>
      </c>
      <c r="C18" s="11">
        <f>'task1ForecastsPVandDemand_R (2)'!A7</f>
        <v>43389.0625</v>
      </c>
      <c r="D18" s="13">
        <f>'task1ForecastsPVandDemand_R (2)'!B7</f>
        <v>1.597198594</v>
      </c>
      <c r="E18" s="14">
        <f t="shared" si="4"/>
        <v>1.597198594</v>
      </c>
      <c r="F18" s="12">
        <f>'task1ForecastsPVandDemand_R (2)'!F5</f>
        <v>0</v>
      </c>
      <c r="G18" s="9">
        <f t="shared" si="7"/>
        <v>0</v>
      </c>
      <c r="H18" s="9">
        <f t="shared" si="10"/>
        <v>0</v>
      </c>
      <c r="I18" s="40">
        <f t="shared" si="11"/>
        <v>0</v>
      </c>
      <c r="J18" s="8">
        <f t="shared" si="12"/>
        <v>0</v>
      </c>
      <c r="K18" s="8">
        <f t="shared" si="5"/>
        <v>0</v>
      </c>
      <c r="L18" s="8">
        <f t="shared" si="6"/>
        <v>0</v>
      </c>
      <c r="M18" s="8">
        <f t="shared" si="8"/>
        <v>0</v>
      </c>
      <c r="N18" s="7">
        <v>-2.5</v>
      </c>
      <c r="O18" s="7">
        <v>0</v>
      </c>
      <c r="P18" s="1"/>
      <c r="Q18" s="1"/>
    </row>
    <row r="19" spans="1:23" x14ac:dyDescent="0.3">
      <c r="A19" s="25">
        <f t="shared" si="9"/>
        <v>5</v>
      </c>
      <c r="B19" s="25">
        <v>1</v>
      </c>
      <c r="C19" s="11">
        <f>'task1ForecastsPVandDemand_R (2)'!A8</f>
        <v>43389.083333333336</v>
      </c>
      <c r="D19" s="13">
        <f>'task1ForecastsPVandDemand_R (2)'!B8</f>
        <v>1.586730771</v>
      </c>
      <c r="E19" s="14">
        <f t="shared" si="4"/>
        <v>1.586730771</v>
      </c>
      <c r="F19" s="12">
        <f>'task1ForecastsPVandDemand_R (2)'!F6</f>
        <v>0</v>
      </c>
      <c r="G19" s="9">
        <f t="shared" si="7"/>
        <v>0</v>
      </c>
      <c r="H19" s="9">
        <f t="shared" si="10"/>
        <v>0</v>
      </c>
      <c r="I19" s="40">
        <f t="shared" si="11"/>
        <v>0</v>
      </c>
      <c r="J19" s="8">
        <f t="shared" si="12"/>
        <v>0</v>
      </c>
      <c r="K19" s="8">
        <f t="shared" si="5"/>
        <v>0</v>
      </c>
      <c r="L19" s="8">
        <f t="shared" si="6"/>
        <v>0</v>
      </c>
      <c r="M19" s="8">
        <f t="shared" si="8"/>
        <v>0</v>
      </c>
      <c r="N19" s="7">
        <v>-2.5</v>
      </c>
      <c r="O19" s="7">
        <v>0</v>
      </c>
      <c r="P19" s="1"/>
      <c r="Q19" s="1"/>
    </row>
    <row r="20" spans="1:23" x14ac:dyDescent="0.3">
      <c r="A20" s="25">
        <f t="shared" si="9"/>
        <v>6</v>
      </c>
      <c r="B20" s="25">
        <v>1</v>
      </c>
      <c r="C20" s="11">
        <f>'task1ForecastsPVandDemand_R (2)'!A9</f>
        <v>43389.104166666664</v>
      </c>
      <c r="D20" s="13">
        <f>'task1ForecastsPVandDemand_R (2)'!B9</f>
        <v>1.5549006830000001</v>
      </c>
      <c r="E20" s="14">
        <f t="shared" si="4"/>
        <v>1.5549006830000001</v>
      </c>
      <c r="F20" s="12">
        <f>'task1ForecastsPVandDemand_R (2)'!F7</f>
        <v>0</v>
      </c>
      <c r="G20" s="9">
        <f t="shared" si="7"/>
        <v>0</v>
      </c>
      <c r="H20" s="9">
        <f t="shared" si="10"/>
        <v>0</v>
      </c>
      <c r="I20" s="40">
        <f t="shared" si="11"/>
        <v>0</v>
      </c>
      <c r="J20" s="8">
        <f t="shared" si="12"/>
        <v>0</v>
      </c>
      <c r="K20" s="8">
        <f t="shared" si="5"/>
        <v>0</v>
      </c>
      <c r="L20" s="8">
        <f t="shared" si="6"/>
        <v>0</v>
      </c>
      <c r="M20" s="8">
        <f t="shared" si="8"/>
        <v>0</v>
      </c>
      <c r="N20" s="7">
        <v>-2.5</v>
      </c>
      <c r="O20" s="7">
        <v>0</v>
      </c>
      <c r="P20" s="1"/>
    </row>
    <row r="21" spans="1:23" x14ac:dyDescent="0.3">
      <c r="A21" s="25">
        <f t="shared" si="9"/>
        <v>7</v>
      </c>
      <c r="B21" s="25">
        <v>1</v>
      </c>
      <c r="C21" s="11">
        <f>'task1ForecastsPVandDemand_R (2)'!A10</f>
        <v>43389.125</v>
      </c>
      <c r="D21" s="13">
        <f>'task1ForecastsPVandDemand_R (2)'!B10</f>
        <v>1.540029154</v>
      </c>
      <c r="E21" s="14">
        <f t="shared" si="4"/>
        <v>1.540029154</v>
      </c>
      <c r="F21" s="12">
        <f>'task1ForecastsPVandDemand_R (2)'!F8</f>
        <v>0</v>
      </c>
      <c r="G21" s="9">
        <f t="shared" si="7"/>
        <v>0</v>
      </c>
      <c r="H21" s="9">
        <f t="shared" si="10"/>
        <v>0</v>
      </c>
      <c r="I21" s="40">
        <f t="shared" si="11"/>
        <v>0</v>
      </c>
      <c r="J21" s="8">
        <f t="shared" si="12"/>
        <v>0</v>
      </c>
      <c r="K21" s="8">
        <f t="shared" si="5"/>
        <v>0</v>
      </c>
      <c r="L21" s="8">
        <f t="shared" si="6"/>
        <v>0</v>
      </c>
      <c r="M21" s="8">
        <f t="shared" si="8"/>
        <v>0</v>
      </c>
      <c r="N21" s="7">
        <v>-2.5</v>
      </c>
      <c r="O21" s="7">
        <v>0</v>
      </c>
      <c r="P21" s="1"/>
    </row>
    <row r="22" spans="1:23" x14ac:dyDescent="0.3">
      <c r="A22" s="25">
        <f t="shared" si="9"/>
        <v>8</v>
      </c>
      <c r="B22" s="25">
        <v>1</v>
      </c>
      <c r="C22" s="11">
        <f>'task1ForecastsPVandDemand_R (2)'!A11</f>
        <v>43389.145833333336</v>
      </c>
      <c r="D22" s="13">
        <f>'task1ForecastsPVandDemand_R (2)'!B11</f>
        <v>1.5192101659999999</v>
      </c>
      <c r="E22" s="14">
        <f t="shared" si="4"/>
        <v>1.5192101659999999</v>
      </c>
      <c r="F22" s="12">
        <f>'task1ForecastsPVandDemand_R (2)'!F9</f>
        <v>0</v>
      </c>
      <c r="G22" s="9">
        <f t="shared" si="7"/>
        <v>0</v>
      </c>
      <c r="H22" s="9">
        <f t="shared" si="10"/>
        <v>0</v>
      </c>
      <c r="I22" s="40">
        <f t="shared" si="11"/>
        <v>0</v>
      </c>
      <c r="J22" s="8">
        <f t="shared" si="12"/>
        <v>0</v>
      </c>
      <c r="K22" s="8">
        <f t="shared" si="5"/>
        <v>0</v>
      </c>
      <c r="L22" s="8">
        <f t="shared" si="6"/>
        <v>0</v>
      </c>
      <c r="M22" s="8">
        <f t="shared" si="8"/>
        <v>0</v>
      </c>
      <c r="N22" s="7">
        <v>-2.5</v>
      </c>
      <c r="O22" s="7">
        <v>0</v>
      </c>
      <c r="P22" s="1"/>
    </row>
    <row r="23" spans="1:23" x14ac:dyDescent="0.3">
      <c r="A23" s="25">
        <f t="shared" si="9"/>
        <v>9</v>
      </c>
      <c r="B23" s="25">
        <v>1</v>
      </c>
      <c r="C23" s="11">
        <f>'task1ForecastsPVandDemand_R (2)'!A12</f>
        <v>43389.166666666664</v>
      </c>
      <c r="D23" s="13">
        <f>'task1ForecastsPVandDemand_R (2)'!B12</f>
        <v>1.6271447910000001</v>
      </c>
      <c r="E23" s="14">
        <f t="shared" si="4"/>
        <v>1.6271447910000001</v>
      </c>
      <c r="F23" s="12">
        <f>'task1ForecastsPVandDemand_R (2)'!F10</f>
        <v>0</v>
      </c>
      <c r="G23" s="9">
        <f t="shared" si="7"/>
        <v>0</v>
      </c>
      <c r="H23" s="9">
        <f t="shared" si="10"/>
        <v>0</v>
      </c>
      <c r="I23" s="40">
        <f t="shared" si="11"/>
        <v>0</v>
      </c>
      <c r="J23" s="8">
        <f t="shared" si="12"/>
        <v>0</v>
      </c>
      <c r="K23" s="8">
        <f t="shared" si="5"/>
        <v>0</v>
      </c>
      <c r="L23" s="8">
        <f t="shared" si="6"/>
        <v>0</v>
      </c>
      <c r="M23" s="8">
        <f t="shared" si="8"/>
        <v>0</v>
      </c>
      <c r="N23" s="7">
        <v>-2.5</v>
      </c>
      <c r="O23" s="7">
        <v>0</v>
      </c>
      <c r="P23" s="1"/>
    </row>
    <row r="24" spans="1:23" x14ac:dyDescent="0.3">
      <c r="A24" s="25">
        <f t="shared" si="9"/>
        <v>10</v>
      </c>
      <c r="B24" s="25">
        <v>1</v>
      </c>
      <c r="C24" s="11">
        <f>'task1ForecastsPVandDemand_R (2)'!A13</f>
        <v>43389.1875</v>
      </c>
      <c r="D24" s="13">
        <f>'task1ForecastsPVandDemand_R (2)'!B13</f>
        <v>1.753069521</v>
      </c>
      <c r="E24" s="14">
        <f t="shared" si="4"/>
        <v>1.753069521</v>
      </c>
      <c r="F24" s="12">
        <f>'task1ForecastsPVandDemand_R (2)'!F11</f>
        <v>0</v>
      </c>
      <c r="G24" s="9">
        <f t="shared" si="7"/>
        <v>0</v>
      </c>
      <c r="H24" s="9">
        <f t="shared" si="10"/>
        <v>0</v>
      </c>
      <c r="I24" s="40">
        <f t="shared" si="11"/>
        <v>0</v>
      </c>
      <c r="J24" s="8">
        <f t="shared" si="12"/>
        <v>0</v>
      </c>
      <c r="K24" s="8">
        <f t="shared" si="5"/>
        <v>0</v>
      </c>
      <c r="L24" s="8">
        <f t="shared" si="6"/>
        <v>0</v>
      </c>
      <c r="M24" s="8">
        <f t="shared" si="8"/>
        <v>0</v>
      </c>
      <c r="N24" s="7">
        <v>-2.5</v>
      </c>
      <c r="O24" s="7">
        <v>0</v>
      </c>
      <c r="P24" s="1"/>
      <c r="Q24" s="1"/>
    </row>
    <row r="25" spans="1:23" x14ac:dyDescent="0.3">
      <c r="A25" s="25">
        <f t="shared" si="9"/>
        <v>11</v>
      </c>
      <c r="B25" s="25">
        <v>1</v>
      </c>
      <c r="C25" s="11">
        <f>'task1ForecastsPVandDemand_R (2)'!A14</f>
        <v>43389.208333333336</v>
      </c>
      <c r="D25" s="13">
        <f>'task1ForecastsPVandDemand_R (2)'!B14</f>
        <v>2.2036632460000001</v>
      </c>
      <c r="E25" s="14">
        <f t="shared" si="4"/>
        <v>2.2036632460000001</v>
      </c>
      <c r="F25" s="12">
        <f>'task1ForecastsPVandDemand_R (2)'!F12</f>
        <v>0</v>
      </c>
      <c r="G25" s="9">
        <f t="shared" si="7"/>
        <v>0</v>
      </c>
      <c r="H25" s="9">
        <f t="shared" si="10"/>
        <v>0</v>
      </c>
      <c r="I25" s="40">
        <f t="shared" si="11"/>
        <v>0</v>
      </c>
      <c r="J25" s="8">
        <f t="shared" si="12"/>
        <v>0</v>
      </c>
      <c r="K25" s="8">
        <f>IF(A25&lt;&gt;31,0,-2*((6-H24+((J25*0.5)))))</f>
        <v>0</v>
      </c>
      <c r="L25" s="8">
        <f>MIN(J25,F25)</f>
        <v>0</v>
      </c>
      <c r="M25" s="8">
        <f t="shared" si="8"/>
        <v>0</v>
      </c>
      <c r="N25" s="7">
        <v>-2.5</v>
      </c>
      <c r="O25" s="7">
        <v>0</v>
      </c>
      <c r="P25" s="1"/>
      <c r="Q25" s="1"/>
    </row>
    <row r="26" spans="1:23" x14ac:dyDescent="0.3">
      <c r="A26" s="25">
        <f t="shared" si="9"/>
        <v>12</v>
      </c>
      <c r="B26" s="25">
        <v>1</v>
      </c>
      <c r="C26" s="11">
        <f>'task1ForecastsPVandDemand_R (2)'!A15</f>
        <v>43389.229166666664</v>
      </c>
      <c r="D26" s="13">
        <f>'task1ForecastsPVandDemand_R (2)'!B15</f>
        <v>2.5238665849999999</v>
      </c>
      <c r="E26" s="14">
        <f t="shared" si="4"/>
        <v>2.5238665849999999</v>
      </c>
      <c r="F26" s="12">
        <f>'task1ForecastsPVandDemand_R (2)'!F13</f>
        <v>0</v>
      </c>
      <c r="G26" s="9">
        <f t="shared" si="7"/>
        <v>0</v>
      </c>
      <c r="H26" s="9">
        <f t="shared" si="10"/>
        <v>0</v>
      </c>
      <c r="I26" s="40">
        <f t="shared" si="11"/>
        <v>0</v>
      </c>
      <c r="J26" s="8">
        <f t="shared" si="12"/>
        <v>0</v>
      </c>
      <c r="K26" s="8">
        <f t="shared" si="5"/>
        <v>0</v>
      </c>
      <c r="L26" s="8">
        <f t="shared" si="6"/>
        <v>0</v>
      </c>
      <c r="M26" s="8">
        <f t="shared" si="8"/>
        <v>0</v>
      </c>
      <c r="N26" s="7">
        <v>-2.5</v>
      </c>
      <c r="O26" s="7">
        <v>0</v>
      </c>
      <c r="P26" s="1"/>
      <c r="Q26" s="1"/>
    </row>
    <row r="27" spans="1:23" x14ac:dyDescent="0.3">
      <c r="A27" s="25">
        <f t="shared" si="9"/>
        <v>13</v>
      </c>
      <c r="B27" s="25">
        <v>1</v>
      </c>
      <c r="C27" s="11">
        <f>'task1ForecastsPVandDemand_R (2)'!A16</f>
        <v>43389.25</v>
      </c>
      <c r="D27" s="13">
        <f>'task1ForecastsPVandDemand_R (2)'!B16</f>
        <v>2.9802094139999999</v>
      </c>
      <c r="E27" s="14">
        <f t="shared" si="4"/>
        <v>2.9802094139999999</v>
      </c>
      <c r="F27" s="12">
        <f>'task1ForecastsPVandDemand_R (2)'!F14</f>
        <v>0</v>
      </c>
      <c r="G27" s="9">
        <f t="shared" si="7"/>
        <v>0</v>
      </c>
      <c r="H27" s="9">
        <f t="shared" si="10"/>
        <v>0</v>
      </c>
      <c r="I27" s="40">
        <f t="shared" si="11"/>
        <v>0</v>
      </c>
      <c r="J27" s="8">
        <f t="shared" si="12"/>
        <v>0</v>
      </c>
      <c r="K27" s="8">
        <f t="shared" si="5"/>
        <v>0</v>
      </c>
      <c r="L27" s="8">
        <f t="shared" si="6"/>
        <v>0</v>
      </c>
      <c r="M27" s="8">
        <f t="shared" si="8"/>
        <v>0</v>
      </c>
      <c r="N27" s="7">
        <v>-2.5</v>
      </c>
      <c r="O27" s="7">
        <v>0</v>
      </c>
      <c r="P27" s="1"/>
    </row>
    <row r="28" spans="1:23" x14ac:dyDescent="0.3">
      <c r="A28" s="25">
        <f t="shared" si="9"/>
        <v>14</v>
      </c>
      <c r="B28" s="25">
        <v>1</v>
      </c>
      <c r="C28" s="11">
        <f>'task1ForecastsPVandDemand_R (2)'!A17</f>
        <v>43389.270833333336</v>
      </c>
      <c r="D28" s="13">
        <f>'task1ForecastsPVandDemand_R (2)'!B17</f>
        <v>3.2160928389999999</v>
      </c>
      <c r="E28" s="14">
        <f t="shared" si="4"/>
        <v>3.2160928389999999</v>
      </c>
      <c r="F28" s="12">
        <f>'task1ForecastsPVandDemand_R (2)'!F15</f>
        <v>0</v>
      </c>
      <c r="G28" s="9">
        <f t="shared" si="7"/>
        <v>0</v>
      </c>
      <c r="H28" s="9">
        <f t="shared" si="10"/>
        <v>0</v>
      </c>
      <c r="I28" s="40">
        <f t="shared" si="11"/>
        <v>0</v>
      </c>
      <c r="J28" s="8">
        <f t="shared" si="12"/>
        <v>0</v>
      </c>
      <c r="K28" s="8">
        <f t="shared" si="5"/>
        <v>0</v>
      </c>
      <c r="L28" s="8">
        <f t="shared" si="6"/>
        <v>0</v>
      </c>
      <c r="M28" s="8">
        <f t="shared" si="8"/>
        <v>0</v>
      </c>
      <c r="N28" s="7">
        <v>-2.5</v>
      </c>
      <c r="O28" s="7">
        <v>0</v>
      </c>
      <c r="P28" s="1"/>
      <c r="Q28" s="1"/>
    </row>
    <row r="29" spans="1:23" x14ac:dyDescent="0.3">
      <c r="A29" s="25">
        <f t="shared" si="9"/>
        <v>15</v>
      </c>
      <c r="B29" s="25">
        <v>1</v>
      </c>
      <c r="C29" s="11">
        <f>'task1ForecastsPVandDemand_R (2)'!A18</f>
        <v>43389.291666666664</v>
      </c>
      <c r="D29" s="13">
        <f>'task1ForecastsPVandDemand_R (2)'!B18</f>
        <v>3.302639063</v>
      </c>
      <c r="E29" s="14">
        <f t="shared" si="4"/>
        <v>3.302639063</v>
      </c>
      <c r="F29" s="12">
        <f>'task1ForecastsPVandDemand_R (2)'!F16</f>
        <v>0</v>
      </c>
      <c r="G29" s="9">
        <f t="shared" si="7"/>
        <v>0</v>
      </c>
      <c r="H29" s="9">
        <f t="shared" si="10"/>
        <v>0</v>
      </c>
      <c r="I29" s="40">
        <f t="shared" si="11"/>
        <v>0</v>
      </c>
      <c r="J29" s="8">
        <f t="shared" si="12"/>
        <v>0</v>
      </c>
      <c r="K29" s="8">
        <f t="shared" si="5"/>
        <v>0</v>
      </c>
      <c r="L29" s="8">
        <f t="shared" si="6"/>
        <v>0</v>
      </c>
      <c r="M29" s="8">
        <f t="shared" si="8"/>
        <v>0</v>
      </c>
      <c r="N29" s="7">
        <v>-2.5</v>
      </c>
      <c r="O29" s="7">
        <v>0</v>
      </c>
      <c r="P29" s="1"/>
    </row>
    <row r="30" spans="1:23" x14ac:dyDescent="0.3">
      <c r="A30" s="25">
        <f t="shared" si="9"/>
        <v>16</v>
      </c>
      <c r="B30" s="25">
        <v>1</v>
      </c>
      <c r="C30" s="11">
        <f>'task1ForecastsPVandDemand_R (2)'!A19</f>
        <v>43389.3125</v>
      </c>
      <c r="D30" s="13">
        <f>'task1ForecastsPVandDemand_R (2)'!B19</f>
        <v>3.3171611169999999</v>
      </c>
      <c r="E30" s="14">
        <f t="shared" si="4"/>
        <v>3.3171611169999999</v>
      </c>
      <c r="F30" s="12">
        <f>'task1ForecastsPVandDemand_R (2)'!F17</f>
        <v>0</v>
      </c>
      <c r="G30" s="9">
        <f t="shared" si="7"/>
        <v>0</v>
      </c>
      <c r="H30" s="9">
        <f t="shared" si="10"/>
        <v>0</v>
      </c>
      <c r="I30" s="40">
        <f t="shared" si="11"/>
        <v>0</v>
      </c>
      <c r="J30" s="8">
        <f t="shared" si="12"/>
        <v>0</v>
      </c>
      <c r="K30" s="8">
        <f t="shared" si="5"/>
        <v>0</v>
      </c>
      <c r="L30" s="8">
        <f t="shared" si="6"/>
        <v>0</v>
      </c>
      <c r="M30" s="8">
        <f t="shared" si="8"/>
        <v>0</v>
      </c>
      <c r="N30" s="7">
        <v>-2.5</v>
      </c>
      <c r="O30" s="7">
        <v>0</v>
      </c>
      <c r="P30" s="1"/>
      <c r="Q30" s="45"/>
    </row>
    <row r="31" spans="1:23" x14ac:dyDescent="0.3">
      <c r="A31" s="25">
        <f t="shared" si="9"/>
        <v>17</v>
      </c>
      <c r="B31" s="25">
        <v>1</v>
      </c>
      <c r="C31" s="11">
        <f>'task1ForecastsPVandDemand_R (2)'!A20</f>
        <v>43389.333333333336</v>
      </c>
      <c r="D31" s="13">
        <f>'task1ForecastsPVandDemand_R (2)'!B20</f>
        <v>3.2778599239999999</v>
      </c>
      <c r="E31" s="14">
        <f t="shared" si="4"/>
        <v>3.2778599239999999</v>
      </c>
      <c r="F31" s="12">
        <f>'task1ForecastsPVandDemand_R (2)'!F18</f>
        <v>0.103343649</v>
      </c>
      <c r="G31" s="9">
        <f t="shared" si="7"/>
        <v>0</v>
      </c>
      <c r="H31" s="9">
        <f t="shared" si="10"/>
        <v>0</v>
      </c>
      <c r="I31" s="40">
        <f t="shared" si="11"/>
        <v>0</v>
      </c>
      <c r="J31" s="8">
        <f t="shared" si="12"/>
        <v>0</v>
      </c>
      <c r="K31" s="8">
        <f t="shared" si="5"/>
        <v>0</v>
      </c>
      <c r="L31" s="8">
        <f t="shared" si="6"/>
        <v>0</v>
      </c>
      <c r="M31" s="8">
        <f t="shared" si="8"/>
        <v>0</v>
      </c>
      <c r="N31" s="7">
        <v>-2.5</v>
      </c>
      <c r="O31" s="7">
        <v>0</v>
      </c>
      <c r="P31" s="1"/>
      <c r="S31" s="51"/>
      <c r="T31" s="51"/>
      <c r="U31" s="51"/>
      <c r="V31" s="51"/>
      <c r="W31" s="51"/>
    </row>
    <row r="32" spans="1:23" x14ac:dyDescent="0.3">
      <c r="A32" s="25">
        <f t="shared" si="9"/>
        <v>18</v>
      </c>
      <c r="B32" s="25">
        <v>1</v>
      </c>
      <c r="C32" s="11">
        <f>'task1ForecastsPVandDemand_R (2)'!A21</f>
        <v>43389.354166666664</v>
      </c>
      <c r="D32" s="13">
        <f>'task1ForecastsPVandDemand_R (2)'!B21</f>
        <v>3.2597347459999999</v>
      </c>
      <c r="E32" s="14">
        <f t="shared" si="4"/>
        <v>3.2597347459999999</v>
      </c>
      <c r="F32" s="12">
        <f>'task1ForecastsPVandDemand_R (2)'!F19</f>
        <v>0.163783752</v>
      </c>
      <c r="G32" s="9">
        <f t="shared" si="7"/>
        <v>0</v>
      </c>
      <c r="H32" s="9">
        <f t="shared" si="10"/>
        <v>0</v>
      </c>
      <c r="I32" s="40">
        <f t="shared" si="11"/>
        <v>0</v>
      </c>
      <c r="J32" s="8">
        <f t="shared" si="12"/>
        <v>0</v>
      </c>
      <c r="K32" s="8">
        <f t="shared" si="5"/>
        <v>0</v>
      </c>
      <c r="L32" s="8">
        <f t="shared" si="6"/>
        <v>0</v>
      </c>
      <c r="M32" s="8">
        <f t="shared" si="8"/>
        <v>0</v>
      </c>
      <c r="N32" s="7">
        <v>-2.5</v>
      </c>
      <c r="O32" s="7">
        <v>0</v>
      </c>
      <c r="P32" s="1"/>
    </row>
    <row r="33" spans="1:28" x14ac:dyDescent="0.3">
      <c r="A33" s="25">
        <f t="shared" si="9"/>
        <v>19</v>
      </c>
      <c r="B33" s="25">
        <v>1</v>
      </c>
      <c r="C33" s="11">
        <f>'task1ForecastsPVandDemand_R (2)'!A22</f>
        <v>43389.375</v>
      </c>
      <c r="D33" s="13">
        <f>'task1ForecastsPVandDemand_R (2)'!B22</f>
        <v>3.1448071639999999</v>
      </c>
      <c r="E33" s="14">
        <f t="shared" si="4"/>
        <v>3.1448071639999999</v>
      </c>
      <c r="F33" s="12">
        <f>'task1ForecastsPVandDemand_R (2)'!F20</f>
        <v>0.46140379500000001</v>
      </c>
      <c r="G33" s="9">
        <f t="shared" si="7"/>
        <v>0</v>
      </c>
      <c r="H33" s="9">
        <f t="shared" si="10"/>
        <v>0</v>
      </c>
      <c r="I33" s="40">
        <f t="shared" si="11"/>
        <v>0</v>
      </c>
      <c r="J33" s="8">
        <f t="shared" si="12"/>
        <v>0</v>
      </c>
      <c r="K33" s="8">
        <f t="shared" si="5"/>
        <v>0</v>
      </c>
      <c r="L33" s="8">
        <f t="shared" si="6"/>
        <v>0</v>
      </c>
      <c r="M33" s="8">
        <f t="shared" si="8"/>
        <v>0</v>
      </c>
      <c r="N33" s="7">
        <v>-2.5</v>
      </c>
      <c r="O33" s="7">
        <v>0</v>
      </c>
      <c r="P33" s="1"/>
      <c r="Q33" s="1"/>
    </row>
    <row r="34" spans="1:28" x14ac:dyDescent="0.3">
      <c r="A34" s="25">
        <f t="shared" si="9"/>
        <v>20</v>
      </c>
      <c r="B34" s="25">
        <v>1</v>
      </c>
      <c r="C34" s="11">
        <f>'task1ForecastsPVandDemand_R (2)'!A23</f>
        <v>43389.395833333336</v>
      </c>
      <c r="D34" s="13">
        <f>'task1ForecastsPVandDemand_R (2)'!B23</f>
        <v>3.101377104</v>
      </c>
      <c r="E34" s="14">
        <f t="shared" si="4"/>
        <v>3.101377104</v>
      </c>
      <c r="F34" s="12">
        <f>'task1ForecastsPVandDemand_R (2)'!F21</f>
        <v>0.47558648100000001</v>
      </c>
      <c r="G34" s="9">
        <f t="shared" si="7"/>
        <v>0</v>
      </c>
      <c r="H34" s="9">
        <f t="shared" si="10"/>
        <v>0</v>
      </c>
      <c r="I34" s="40">
        <f t="shared" si="11"/>
        <v>0</v>
      </c>
      <c r="J34" s="8">
        <f t="shared" si="12"/>
        <v>0</v>
      </c>
      <c r="K34" s="8">
        <f t="shared" si="5"/>
        <v>0</v>
      </c>
      <c r="L34" s="8">
        <f t="shared" si="6"/>
        <v>0</v>
      </c>
      <c r="M34" s="8">
        <f t="shared" si="8"/>
        <v>0</v>
      </c>
      <c r="N34" s="7">
        <v>-2.5</v>
      </c>
      <c r="O34" s="7">
        <v>0</v>
      </c>
      <c r="P34" s="1"/>
      <c r="Q34" s="1"/>
    </row>
    <row r="35" spans="1:28" x14ac:dyDescent="0.3">
      <c r="A35" s="25">
        <f t="shared" si="9"/>
        <v>21</v>
      </c>
      <c r="B35" s="25">
        <v>1</v>
      </c>
      <c r="C35" s="11">
        <f>'task1ForecastsPVandDemand_R (2)'!A24</f>
        <v>43389.416666666664</v>
      </c>
      <c r="D35" s="13">
        <f>'task1ForecastsPVandDemand_R (2)'!B24</f>
        <v>3.0196239409999999</v>
      </c>
      <c r="E35" s="14">
        <f t="shared" si="4"/>
        <v>3.3026865564125001</v>
      </c>
      <c r="F35" s="12">
        <f>'task1ForecastsPVandDemand_R (2)'!F22</f>
        <v>1.1436873350000001</v>
      </c>
      <c r="G35" s="9">
        <f t="shared" si="7"/>
        <v>0.28306261541250005</v>
      </c>
      <c r="H35" s="9">
        <f t="shared" si="10"/>
        <v>0.14153130770625003</v>
      </c>
      <c r="I35" s="40">
        <f t="shared" si="11"/>
        <v>0</v>
      </c>
      <c r="J35" s="8">
        <f t="shared" si="12"/>
        <v>-0.28306261541250005</v>
      </c>
      <c r="K35" s="8">
        <f t="shared" si="5"/>
        <v>0</v>
      </c>
      <c r="L35" s="8">
        <f t="shared" si="6"/>
        <v>-0.28306261541250005</v>
      </c>
      <c r="M35" s="8">
        <f t="shared" si="8"/>
        <v>0</v>
      </c>
      <c r="N35" s="7">
        <v>-2.5</v>
      </c>
      <c r="O35" s="7">
        <v>0</v>
      </c>
      <c r="P35" s="1"/>
      <c r="Q35" s="1"/>
    </row>
    <row r="36" spans="1:28" x14ac:dyDescent="0.3">
      <c r="A36" s="25">
        <f t="shared" si="9"/>
        <v>22</v>
      </c>
      <c r="B36" s="25">
        <v>1</v>
      </c>
      <c r="C36" s="11">
        <f>'task1ForecastsPVandDemand_R (2)'!A25</f>
        <v>43389.4375</v>
      </c>
      <c r="D36" s="13">
        <f>'task1ForecastsPVandDemand_R (2)'!B25</f>
        <v>2.9987669330000002</v>
      </c>
      <c r="E36" s="14">
        <f t="shared" si="4"/>
        <v>3.2763030669575004</v>
      </c>
      <c r="F36" s="12">
        <f>'task1ForecastsPVandDemand_R (2)'!F23</f>
        <v>1.121358117</v>
      </c>
      <c r="G36" s="9">
        <f t="shared" si="7"/>
        <v>0.27753613395750004</v>
      </c>
      <c r="H36" s="9">
        <f t="shared" si="10"/>
        <v>0.28029937468500005</v>
      </c>
      <c r="I36" s="40">
        <f t="shared" si="11"/>
        <v>0</v>
      </c>
      <c r="J36" s="8">
        <f t="shared" si="12"/>
        <v>-0.27753613395750004</v>
      </c>
      <c r="K36" s="8">
        <f t="shared" si="5"/>
        <v>0</v>
      </c>
      <c r="L36" s="8">
        <f t="shared" si="6"/>
        <v>-0.27753613395750004</v>
      </c>
      <c r="M36" s="8">
        <f t="shared" si="8"/>
        <v>0</v>
      </c>
      <c r="N36" s="7">
        <v>-2.5</v>
      </c>
      <c r="O36" s="7">
        <v>0</v>
      </c>
      <c r="P36" s="1"/>
      <c r="Q36" s="1"/>
    </row>
    <row r="37" spans="1:28" x14ac:dyDescent="0.3">
      <c r="A37" s="25">
        <f t="shared" si="9"/>
        <v>23</v>
      </c>
      <c r="B37" s="25">
        <v>1</v>
      </c>
      <c r="C37" s="11">
        <f>'task1ForecastsPVandDemand_R (2)'!A26</f>
        <v>43389.458333333336</v>
      </c>
      <c r="D37" s="13">
        <f>'task1ForecastsPVandDemand_R (2)'!B26</f>
        <v>2.8522926499999999</v>
      </c>
      <c r="E37" s="14">
        <f t="shared" si="4"/>
        <v>3.2629286563025</v>
      </c>
      <c r="F37" s="12">
        <f>'task1ForecastsPVandDemand_R (2)'!F24</f>
        <v>1.6591353790000001</v>
      </c>
      <c r="G37" s="9">
        <f t="shared" si="7"/>
        <v>0.41063600630250002</v>
      </c>
      <c r="H37" s="9">
        <f t="shared" si="10"/>
        <v>0.48561737783625003</v>
      </c>
      <c r="I37" s="40">
        <f t="shared" si="11"/>
        <v>0</v>
      </c>
      <c r="J37" s="8">
        <f t="shared" si="12"/>
        <v>-0.41063600630250002</v>
      </c>
      <c r="K37" s="8">
        <f>IF(A37&lt;&gt;31,0,-2*((6-H36+((J37*0.5)))))</f>
        <v>0</v>
      </c>
      <c r="L37" s="8">
        <f t="shared" si="6"/>
        <v>-0.41063600630250002</v>
      </c>
      <c r="M37" s="8">
        <f t="shared" si="8"/>
        <v>0</v>
      </c>
      <c r="N37" s="7">
        <v>-2.5</v>
      </c>
      <c r="O37" s="7">
        <v>0</v>
      </c>
      <c r="P37" s="1"/>
      <c r="Q37" s="1"/>
    </row>
    <row r="38" spans="1:28" ht="16.2" customHeight="1" x14ac:dyDescent="0.3">
      <c r="A38" s="25">
        <f t="shared" si="9"/>
        <v>24</v>
      </c>
      <c r="B38" s="25">
        <v>1</v>
      </c>
      <c r="C38" s="11">
        <f>'task1ForecastsPVandDemand_R (2)'!A27</f>
        <v>43389.479166666664</v>
      </c>
      <c r="D38" s="13">
        <f>'task1ForecastsPVandDemand_R (2)'!B27</f>
        <v>2.8312737879999998</v>
      </c>
      <c r="E38" s="14">
        <f t="shared" si="4"/>
        <v>4.114780273</v>
      </c>
      <c r="F38" s="12">
        <f>'task1ForecastsPVandDemand_R (2)'!F25</f>
        <v>1.71134198</v>
      </c>
      <c r="G38" s="9">
        <f t="shared" si="7"/>
        <v>1.283506485</v>
      </c>
      <c r="H38" s="9">
        <f t="shared" si="10"/>
        <v>1.1273706203362499</v>
      </c>
      <c r="I38" s="40">
        <f t="shared" si="11"/>
        <v>0</v>
      </c>
      <c r="J38" s="8">
        <f t="shared" si="12"/>
        <v>-1.283506485</v>
      </c>
      <c r="K38" s="8">
        <f t="shared" si="5"/>
        <v>0</v>
      </c>
      <c r="L38" s="8">
        <f t="shared" si="6"/>
        <v>-1.283506485</v>
      </c>
      <c r="M38" s="8">
        <f t="shared" si="8"/>
        <v>0</v>
      </c>
      <c r="N38" s="7">
        <v>-2.5</v>
      </c>
      <c r="O38" s="7">
        <v>0</v>
      </c>
      <c r="P38" s="1"/>
      <c r="Q38" s="1"/>
      <c r="Y38" s="3"/>
    </row>
    <row r="39" spans="1:28" x14ac:dyDescent="0.3">
      <c r="A39" s="25">
        <f t="shared" si="9"/>
        <v>25</v>
      </c>
      <c r="B39" s="25">
        <v>1</v>
      </c>
      <c r="C39" s="11">
        <f>'task1ForecastsPVandDemand_R (2)'!A28</f>
        <v>43389.5</v>
      </c>
      <c r="D39" s="13">
        <f>'task1ForecastsPVandDemand_R (2)'!B28</f>
        <v>2.6535743119999999</v>
      </c>
      <c r="E39" s="14">
        <f t="shared" si="4"/>
        <v>4.0767353562499995</v>
      </c>
      <c r="F39" s="12">
        <f>'task1ForecastsPVandDemand_R (2)'!F26</f>
        <v>1.897548059</v>
      </c>
      <c r="G39" s="9">
        <f t="shared" si="7"/>
        <v>1.42316104425</v>
      </c>
      <c r="H39" s="9">
        <f t="shared" si="10"/>
        <v>1.8389511424612499</v>
      </c>
      <c r="I39" s="40">
        <f t="shared" si="11"/>
        <v>0</v>
      </c>
      <c r="J39" s="8">
        <f t="shared" si="12"/>
        <v>-1.42316104425</v>
      </c>
      <c r="K39" s="8">
        <f t="shared" si="5"/>
        <v>0</v>
      </c>
      <c r="L39" s="8">
        <f t="shared" si="6"/>
        <v>-1.42316104425</v>
      </c>
      <c r="M39" s="8">
        <f t="shared" si="8"/>
        <v>0</v>
      </c>
      <c r="N39" s="7">
        <v>-2.5</v>
      </c>
      <c r="O39" s="7">
        <v>0</v>
      </c>
      <c r="P39" s="1"/>
      <c r="Q39" s="1"/>
      <c r="Y39" s="5"/>
    </row>
    <row r="40" spans="1:28" x14ac:dyDescent="0.3">
      <c r="A40" s="25">
        <f t="shared" si="9"/>
        <v>26</v>
      </c>
      <c r="B40" s="25">
        <v>1</v>
      </c>
      <c r="C40" s="11">
        <f>'task1ForecastsPVandDemand_R (2)'!A29</f>
        <v>43389.520833333336</v>
      </c>
      <c r="D40" s="13">
        <f>'task1ForecastsPVandDemand_R (2)'!B29</f>
        <v>2.6125043670000001</v>
      </c>
      <c r="E40" s="14">
        <f t="shared" si="4"/>
        <v>3.9994344232500003</v>
      </c>
      <c r="F40" s="12">
        <f>'task1ForecastsPVandDemand_R (2)'!F27</f>
        <v>1.849240075</v>
      </c>
      <c r="G40" s="9">
        <f t="shared" si="7"/>
        <v>1.38693005625</v>
      </c>
      <c r="H40" s="9">
        <f t="shared" si="10"/>
        <v>2.53241617058625</v>
      </c>
      <c r="I40" s="40">
        <f t="shared" si="11"/>
        <v>0</v>
      </c>
      <c r="J40" s="8">
        <f t="shared" si="12"/>
        <v>-1.38693005625</v>
      </c>
      <c r="K40" s="8">
        <f t="shared" si="5"/>
        <v>0</v>
      </c>
      <c r="L40" s="8">
        <f t="shared" si="6"/>
        <v>-1.38693005625</v>
      </c>
      <c r="M40" s="8">
        <f t="shared" si="8"/>
        <v>0</v>
      </c>
      <c r="N40" s="7">
        <v>-2.5</v>
      </c>
      <c r="O40" s="7">
        <v>0</v>
      </c>
      <c r="P40" s="1"/>
      <c r="Q40" s="1"/>
    </row>
    <row r="41" spans="1:28" x14ac:dyDescent="0.3">
      <c r="A41" s="25">
        <f t="shared" si="9"/>
        <v>27</v>
      </c>
      <c r="B41" s="25">
        <v>1</v>
      </c>
      <c r="C41" s="11">
        <f>'task1ForecastsPVandDemand_R (2)'!A30</f>
        <v>43389.541666666664</v>
      </c>
      <c r="D41" s="13">
        <f>'task1ForecastsPVandDemand_R (2)'!B30</f>
        <v>2.6087271049999998</v>
      </c>
      <c r="E41" s="14">
        <f t="shared" si="4"/>
        <v>4.4478081769999998</v>
      </c>
      <c r="F41" s="12">
        <f>'task1ForecastsPVandDemand_R (2)'!F28</f>
        <v>2.4521080959999999</v>
      </c>
      <c r="G41" s="9">
        <f t="shared" si="7"/>
        <v>1.8390810719999999</v>
      </c>
      <c r="H41" s="9">
        <f t="shared" si="10"/>
        <v>3.45195670658625</v>
      </c>
      <c r="I41" s="40">
        <f t="shared" si="11"/>
        <v>0</v>
      </c>
      <c r="J41" s="8">
        <f t="shared" si="12"/>
        <v>-1.8390810719999999</v>
      </c>
      <c r="K41" s="8">
        <f t="shared" si="5"/>
        <v>0</v>
      </c>
      <c r="L41" s="8">
        <f t="shared" si="6"/>
        <v>-1.8390810719999999</v>
      </c>
      <c r="M41" s="8">
        <f t="shared" si="8"/>
        <v>0</v>
      </c>
      <c r="N41" s="7">
        <v>-2.5</v>
      </c>
      <c r="O41" s="7">
        <v>0</v>
      </c>
      <c r="P41" s="1"/>
      <c r="Q41" s="1"/>
    </row>
    <row r="42" spans="1:28" x14ac:dyDescent="0.3">
      <c r="A42" s="25">
        <f t="shared" si="9"/>
        <v>28</v>
      </c>
      <c r="B42" s="25">
        <v>1</v>
      </c>
      <c r="C42" s="11">
        <f>'task1ForecastsPVandDemand_R (2)'!A31</f>
        <v>43389.5625</v>
      </c>
      <c r="D42" s="13">
        <f>'task1ForecastsPVandDemand_R (2)'!B31</f>
        <v>2.5994383249999999</v>
      </c>
      <c r="E42" s="14">
        <f t="shared" si="4"/>
        <v>4.4306013725</v>
      </c>
      <c r="F42" s="12">
        <f>'task1ForecastsPVandDemand_R (2)'!F29</f>
        <v>2.4415507299999999</v>
      </c>
      <c r="G42" s="9">
        <f t="shared" si="7"/>
        <v>1.8311630475</v>
      </c>
      <c r="H42" s="9">
        <f t="shared" si="10"/>
        <v>4.3675382303362502</v>
      </c>
      <c r="I42" s="40">
        <f t="shared" si="11"/>
        <v>0</v>
      </c>
      <c r="J42" s="8">
        <f t="shared" si="12"/>
        <v>-1.8311630475</v>
      </c>
      <c r="K42" s="8">
        <f t="shared" si="5"/>
        <v>0</v>
      </c>
      <c r="L42" s="8">
        <f t="shared" si="6"/>
        <v>-1.8311630475</v>
      </c>
      <c r="M42" s="8">
        <f t="shared" si="8"/>
        <v>0</v>
      </c>
      <c r="N42" s="7">
        <v>-2.5</v>
      </c>
      <c r="O42" s="7">
        <v>0</v>
      </c>
      <c r="P42" s="1"/>
      <c r="Q42" s="1"/>
    </row>
    <row r="43" spans="1:28" x14ac:dyDescent="0.3">
      <c r="A43" s="25">
        <f t="shared" si="9"/>
        <v>29</v>
      </c>
      <c r="B43" s="25">
        <v>1</v>
      </c>
      <c r="C43" s="11">
        <f>'task1ForecastsPVandDemand_R (2)'!A32</f>
        <v>43389.583333333336</v>
      </c>
      <c r="D43" s="13">
        <f>'task1ForecastsPVandDemand_R (2)'!B32</f>
        <v>2.7060768140000002</v>
      </c>
      <c r="E43" s="14">
        <f t="shared" si="4"/>
        <v>4.3271990247499996</v>
      </c>
      <c r="F43" s="12">
        <f>'task1ForecastsPVandDemand_R (2)'!F30</f>
        <v>2.1614962809999998</v>
      </c>
      <c r="G43" s="9">
        <f t="shared" si="7"/>
        <v>1.6211222107499998</v>
      </c>
      <c r="H43" s="9">
        <f t="shared" si="10"/>
        <v>5.1780993357112504</v>
      </c>
      <c r="I43" s="40">
        <f t="shared" si="11"/>
        <v>0</v>
      </c>
      <c r="J43" s="8">
        <f t="shared" si="12"/>
        <v>-1.6211222107499998</v>
      </c>
      <c r="K43" s="8">
        <f t="shared" si="5"/>
        <v>0</v>
      </c>
      <c r="L43" s="8">
        <f t="shared" si="6"/>
        <v>-1.6211222107499998</v>
      </c>
      <c r="M43" s="8">
        <f t="shared" si="8"/>
        <v>0</v>
      </c>
      <c r="N43" s="7">
        <v>-2.5</v>
      </c>
      <c r="O43" s="7">
        <v>0</v>
      </c>
      <c r="P43" s="1"/>
      <c r="Q43" s="1"/>
    </row>
    <row r="44" spans="1:28" x14ac:dyDescent="0.3">
      <c r="A44" s="26">
        <f t="shared" si="9"/>
        <v>30</v>
      </c>
      <c r="B44" s="26">
        <v>1</v>
      </c>
      <c r="C44" s="11">
        <f>'task1ForecastsPVandDemand_R (2)'!A33</f>
        <v>43389.604166666664</v>
      </c>
      <c r="D44" s="13">
        <f>'task1ForecastsPVandDemand_R (2)'!B33</f>
        <v>2.8362110139999999</v>
      </c>
      <c r="E44" s="18">
        <f t="shared" si="4"/>
        <v>4.4506320669999999</v>
      </c>
      <c r="F44" s="12">
        <f>'task1ForecastsPVandDemand_R (2)'!F31</f>
        <v>2.1525614040000001</v>
      </c>
      <c r="G44" s="9">
        <f t="shared" si="7"/>
        <v>1.6144210530000001</v>
      </c>
      <c r="H44" s="9">
        <f t="shared" si="10"/>
        <v>5.9853098622112508</v>
      </c>
      <c r="I44" s="40">
        <f t="shared" si="11"/>
        <v>0</v>
      </c>
      <c r="J44" s="8">
        <f t="shared" si="12"/>
        <v>-1.6144210530000001</v>
      </c>
      <c r="K44" s="8">
        <f t="shared" si="5"/>
        <v>0</v>
      </c>
      <c r="L44" s="30">
        <f t="shared" si="6"/>
        <v>-1.6144210530000001</v>
      </c>
      <c r="M44" s="30">
        <f t="shared" si="8"/>
        <v>0</v>
      </c>
      <c r="N44" s="17">
        <v>-2.5</v>
      </c>
      <c r="O44" s="17">
        <v>0</v>
      </c>
      <c r="P44" s="1"/>
      <c r="Q44" s="1"/>
    </row>
    <row r="45" spans="1:28" s="157" customFormat="1" ht="15" thickBot="1" x14ac:dyDescent="0.35">
      <c r="A45" s="134">
        <f t="shared" si="9"/>
        <v>31</v>
      </c>
      <c r="B45" s="134">
        <v>1</v>
      </c>
      <c r="C45" s="135">
        <f>'task1ForecastsPVandDemand_R (2)'!A34</f>
        <v>43389.625</v>
      </c>
      <c r="D45" s="136">
        <f>'task1ForecastsPVandDemand_R (2)'!B34</f>
        <v>3.1516391819999998</v>
      </c>
      <c r="E45" s="137">
        <f t="shared" si="4"/>
        <v>3.1810194575774982</v>
      </c>
      <c r="F45" s="138">
        <f>'task1ForecastsPVandDemand_R (2)'!F32</f>
        <v>1.9121986879999999</v>
      </c>
      <c r="G45" s="139">
        <f t="shared" si="7"/>
        <v>2.9380275577498338E-2</v>
      </c>
      <c r="H45" s="139">
        <f t="shared" si="10"/>
        <v>6</v>
      </c>
      <c r="I45" s="140">
        <f t="shared" si="11"/>
        <v>0</v>
      </c>
      <c r="J45" s="132">
        <f t="shared" si="12"/>
        <v>-2.9380275577498338E-2</v>
      </c>
      <c r="K45" s="132">
        <f t="shared" si="5"/>
        <v>0</v>
      </c>
      <c r="L45" s="132">
        <f t="shared" si="6"/>
        <v>-2.9380275577498338E-2</v>
      </c>
      <c r="M45" s="132">
        <f t="shared" si="8"/>
        <v>0</v>
      </c>
      <c r="N45" s="141">
        <v>-2.5</v>
      </c>
      <c r="O45" s="141">
        <v>0</v>
      </c>
      <c r="P45" s="149"/>
      <c r="Q45" s="149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</row>
    <row r="46" spans="1:28" s="31" customFormat="1" x14ac:dyDescent="0.3">
      <c r="A46" s="71">
        <f>A45+1</f>
        <v>32</v>
      </c>
      <c r="B46" s="71">
        <v>1</v>
      </c>
      <c r="C46" s="72">
        <f>'task1ForecastsPVandDemand_R (2)'!A35</f>
        <v>43389.645833333336</v>
      </c>
      <c r="D46" s="22">
        <f>'task1ForecastsPVandDemand_R (2)'!B35</f>
        <v>3.3967073239999999</v>
      </c>
      <c r="E46" s="74">
        <f t="shared" si="4"/>
        <v>2.593503968454546</v>
      </c>
      <c r="F46" s="75">
        <f>'task1ForecastsPVandDemand_R (2)'!F33</f>
        <v>1.920436064</v>
      </c>
      <c r="G46" s="76">
        <f t="shared" si="7"/>
        <v>-0.80320335554545386</v>
      </c>
      <c r="H46" s="76">
        <f t="shared" si="10"/>
        <v>5.5983983222272728</v>
      </c>
      <c r="I46" s="78">
        <f t="shared" si="11"/>
        <v>0.80320335554545386</v>
      </c>
      <c r="J46" s="78">
        <f t="shared" si="12"/>
        <v>0</v>
      </c>
      <c r="K46" s="78">
        <f t="shared" si="5"/>
        <v>0</v>
      </c>
      <c r="L46" s="78">
        <f t="shared" ref="L46:L62" si="13">MIN(J46,F46)</f>
        <v>0</v>
      </c>
      <c r="M46" s="78">
        <f t="shared" si="8"/>
        <v>0</v>
      </c>
      <c r="N46" s="79">
        <v>0</v>
      </c>
      <c r="O46" s="79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1" customFormat="1" x14ac:dyDescent="0.3">
      <c r="A47" s="80">
        <f t="shared" si="9"/>
        <v>33</v>
      </c>
      <c r="B47" s="80">
        <v>1</v>
      </c>
      <c r="C47" s="81">
        <f>'task1ForecastsPVandDemand_R (2)'!A36</f>
        <v>43389.666666666664</v>
      </c>
      <c r="D47" s="13">
        <f>'task1ForecastsPVandDemand_R (2)'!B36</f>
        <v>3.7836461689999998</v>
      </c>
      <c r="E47" s="83">
        <f t="shared" si="4"/>
        <v>2.593503968454546</v>
      </c>
      <c r="F47" s="84">
        <f>'task1ForecastsPVandDemand_R (2)'!F34</f>
        <v>1.067793829</v>
      </c>
      <c r="G47" s="85">
        <f t="shared" si="7"/>
        <v>-1.1901422005454538</v>
      </c>
      <c r="H47" s="85">
        <f t="shared" si="10"/>
        <v>5.0033272219545459</v>
      </c>
      <c r="I47" s="77">
        <f t="shared" si="11"/>
        <v>1.1901422005454538</v>
      </c>
      <c r="J47" s="77">
        <f t="shared" si="12"/>
        <v>0</v>
      </c>
      <c r="K47" s="77">
        <f t="shared" si="5"/>
        <v>0</v>
      </c>
      <c r="L47" s="77">
        <f t="shared" si="13"/>
        <v>0</v>
      </c>
      <c r="M47" s="77">
        <f t="shared" si="8"/>
        <v>0</v>
      </c>
      <c r="N47" s="86">
        <v>0</v>
      </c>
      <c r="O47" s="86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1" customFormat="1" x14ac:dyDescent="0.3">
      <c r="A48" s="80">
        <f t="shared" si="9"/>
        <v>34</v>
      </c>
      <c r="B48" s="80">
        <v>1</v>
      </c>
      <c r="C48" s="81">
        <f>'task1ForecastsPVandDemand_R (2)'!A37</f>
        <v>43389.6875</v>
      </c>
      <c r="D48" s="13">
        <f>'task1ForecastsPVandDemand_R (2)'!B37</f>
        <v>3.8324737340000001</v>
      </c>
      <c r="E48" s="83">
        <f t="shared" si="4"/>
        <v>2.593503968454546</v>
      </c>
      <c r="F48" s="84">
        <f>'task1ForecastsPVandDemand_R (2)'!F35</f>
        <v>1.027729866</v>
      </c>
      <c r="G48" s="85">
        <f t="shared" si="7"/>
        <v>-1.2389697655454541</v>
      </c>
      <c r="H48" s="85">
        <f t="shared" si="10"/>
        <v>4.3838423391818191</v>
      </c>
      <c r="I48" s="77">
        <f t="shared" si="11"/>
        <v>1.2389697655454541</v>
      </c>
      <c r="J48" s="77">
        <f t="shared" si="12"/>
        <v>0</v>
      </c>
      <c r="K48" s="77">
        <f t="shared" si="5"/>
        <v>0</v>
      </c>
      <c r="L48" s="77">
        <f t="shared" si="13"/>
        <v>0</v>
      </c>
      <c r="M48" s="77">
        <f t="shared" si="8"/>
        <v>0</v>
      </c>
      <c r="N48" s="86">
        <v>0</v>
      </c>
      <c r="O48" s="86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1" customFormat="1" x14ac:dyDescent="0.3">
      <c r="A49" s="80">
        <f t="shared" si="9"/>
        <v>35</v>
      </c>
      <c r="B49" s="80">
        <v>1</v>
      </c>
      <c r="C49" s="81">
        <f>'task1ForecastsPVandDemand_R (2)'!A38</f>
        <v>43389.708333333336</v>
      </c>
      <c r="D49" s="13">
        <f>'task1ForecastsPVandDemand_R (2)'!B38</f>
        <v>3.9659588719999999</v>
      </c>
      <c r="E49" s="83">
        <f t="shared" si="4"/>
        <v>2.593503968454546</v>
      </c>
      <c r="F49" s="84">
        <f>'task1ForecastsPVandDemand_R (2)'!F36</f>
        <v>0.23672479900000001</v>
      </c>
      <c r="G49" s="85">
        <f t="shared" si="7"/>
        <v>-1.3724549035454539</v>
      </c>
      <c r="H49" s="85">
        <f t="shared" si="10"/>
        <v>3.6976148874090922</v>
      </c>
      <c r="I49" s="77">
        <f t="shared" si="11"/>
        <v>1.3724549035454539</v>
      </c>
      <c r="J49" s="77">
        <f t="shared" si="12"/>
        <v>0</v>
      </c>
      <c r="K49" s="77">
        <f t="shared" si="5"/>
        <v>0</v>
      </c>
      <c r="L49" s="77">
        <f t="shared" si="13"/>
        <v>0</v>
      </c>
      <c r="M49" s="77">
        <f t="shared" si="8"/>
        <v>0</v>
      </c>
      <c r="N49" s="86">
        <v>0</v>
      </c>
      <c r="O49" s="86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1" customFormat="1" x14ac:dyDescent="0.3">
      <c r="A50" s="80">
        <f t="shared" si="9"/>
        <v>36</v>
      </c>
      <c r="B50" s="80">
        <v>1</v>
      </c>
      <c r="C50" s="81">
        <f>'task1ForecastsPVandDemand_R (2)'!A39</f>
        <v>43389.729166666664</v>
      </c>
      <c r="D50" s="13">
        <f>'task1ForecastsPVandDemand_R (2)'!B39</f>
        <v>3.9756689590000001</v>
      </c>
      <c r="E50" s="83">
        <f t="shared" si="4"/>
        <v>2.593503968454546</v>
      </c>
      <c r="F50" s="84">
        <f>'task1ForecastsPVandDemand_R (2)'!F37</f>
        <v>0.2299146</v>
      </c>
      <c r="G50" s="85">
        <f t="shared" si="7"/>
        <v>-1.3821649905454541</v>
      </c>
      <c r="H50" s="85">
        <f t="shared" si="10"/>
        <v>3.0065323921363651</v>
      </c>
      <c r="I50" s="77">
        <f t="shared" si="11"/>
        <v>1.3821649905454541</v>
      </c>
      <c r="J50" s="77">
        <f t="shared" si="12"/>
        <v>0</v>
      </c>
      <c r="K50" s="77">
        <f t="shared" si="5"/>
        <v>0</v>
      </c>
      <c r="L50" s="77">
        <f t="shared" si="13"/>
        <v>0</v>
      </c>
      <c r="M50" s="77">
        <f t="shared" si="8"/>
        <v>0</v>
      </c>
      <c r="N50" s="86">
        <v>0</v>
      </c>
      <c r="O50" s="86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1" customFormat="1" x14ac:dyDescent="0.3">
      <c r="A51" s="80">
        <f t="shared" si="9"/>
        <v>37</v>
      </c>
      <c r="B51" s="80">
        <v>1</v>
      </c>
      <c r="C51" s="81">
        <f>'task1ForecastsPVandDemand_R (2)'!A40</f>
        <v>43389.75</v>
      </c>
      <c r="D51" s="13">
        <f>'task1ForecastsPVandDemand_R (2)'!B40</f>
        <v>3.950107279</v>
      </c>
      <c r="E51" s="83">
        <f t="shared" si="4"/>
        <v>2.593503968454546</v>
      </c>
      <c r="F51" s="84">
        <f>'task1ForecastsPVandDemand_R (2)'!F38</f>
        <v>2.4824503000000001E-2</v>
      </c>
      <c r="G51" s="85">
        <f t="shared" si="7"/>
        <v>-1.356603310545454</v>
      </c>
      <c r="H51" s="85">
        <f t="shared" si="10"/>
        <v>2.3282307368636381</v>
      </c>
      <c r="I51" s="77">
        <f t="shared" si="11"/>
        <v>1.356603310545454</v>
      </c>
      <c r="J51" s="77">
        <f t="shared" si="12"/>
        <v>0</v>
      </c>
      <c r="K51" s="77">
        <f t="shared" si="5"/>
        <v>0</v>
      </c>
      <c r="L51" s="77">
        <f t="shared" si="13"/>
        <v>0</v>
      </c>
      <c r="M51" s="77">
        <f t="shared" si="8"/>
        <v>0</v>
      </c>
      <c r="N51" s="86">
        <v>0</v>
      </c>
      <c r="O51" s="86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1" customFormat="1" x14ac:dyDescent="0.3">
      <c r="A52" s="80">
        <f t="shared" si="9"/>
        <v>38</v>
      </c>
      <c r="B52" s="80">
        <v>1</v>
      </c>
      <c r="C52" s="81">
        <f>'task1ForecastsPVandDemand_R (2)'!A41</f>
        <v>43389.770833333336</v>
      </c>
      <c r="D52" s="13">
        <f>'task1ForecastsPVandDemand_R (2)'!B41</f>
        <v>3.8766618570000002</v>
      </c>
      <c r="E52" s="83">
        <f t="shared" si="4"/>
        <v>2.593503968454546</v>
      </c>
      <c r="F52" s="84">
        <f>'task1ForecastsPVandDemand_R (2)'!F39</f>
        <v>2.4824503000000001E-2</v>
      </c>
      <c r="G52" s="85">
        <f t="shared" si="7"/>
        <v>-1.2831578885454542</v>
      </c>
      <c r="H52" s="85">
        <f t="shared" si="10"/>
        <v>1.686651792590911</v>
      </c>
      <c r="I52" s="77">
        <f t="shared" si="11"/>
        <v>1.2831578885454542</v>
      </c>
      <c r="J52" s="77">
        <f t="shared" si="12"/>
        <v>0</v>
      </c>
      <c r="K52" s="77">
        <f t="shared" si="5"/>
        <v>0</v>
      </c>
      <c r="L52" s="77">
        <f t="shared" si="13"/>
        <v>0</v>
      </c>
      <c r="M52" s="77">
        <f t="shared" si="8"/>
        <v>0</v>
      </c>
      <c r="N52" s="86">
        <v>0</v>
      </c>
      <c r="O52" s="86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1" customFormat="1" x14ac:dyDescent="0.3">
      <c r="A53" s="80">
        <f t="shared" si="9"/>
        <v>39</v>
      </c>
      <c r="B53" s="80">
        <v>1</v>
      </c>
      <c r="C53" s="81">
        <f>'task1ForecastsPVandDemand_R (2)'!A42</f>
        <v>43389.791666666664</v>
      </c>
      <c r="D53" s="13">
        <f>'task1ForecastsPVandDemand_R (2)'!B42</f>
        <v>3.8051365399999999</v>
      </c>
      <c r="E53" s="83">
        <f t="shared" si="4"/>
        <v>2.593503968454546</v>
      </c>
      <c r="F53" s="84">
        <f>'task1ForecastsPVandDemand_R (2)'!F40</f>
        <v>0</v>
      </c>
      <c r="G53" s="85">
        <f t="shared" si="7"/>
        <v>-1.2116325715454539</v>
      </c>
      <c r="H53" s="85">
        <f t="shared" si="10"/>
        <v>1.0808355068181841</v>
      </c>
      <c r="I53" s="77">
        <f t="shared" si="11"/>
        <v>1.2116325715454539</v>
      </c>
      <c r="J53" s="77">
        <f t="shared" si="12"/>
        <v>0</v>
      </c>
      <c r="K53" s="77">
        <f t="shared" si="5"/>
        <v>0</v>
      </c>
      <c r="L53" s="77">
        <f t="shared" si="13"/>
        <v>0</v>
      </c>
      <c r="M53" s="77">
        <f t="shared" si="8"/>
        <v>0</v>
      </c>
      <c r="N53" s="86">
        <v>0</v>
      </c>
      <c r="O53" s="86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1" customFormat="1" x14ac:dyDescent="0.3">
      <c r="A54" s="80">
        <f t="shared" si="9"/>
        <v>40</v>
      </c>
      <c r="B54" s="80">
        <v>1</v>
      </c>
      <c r="C54" s="81">
        <f>'task1ForecastsPVandDemand_R (2)'!A43</f>
        <v>43389.8125</v>
      </c>
      <c r="D54" s="13">
        <f>'task1ForecastsPVandDemand_R (2)'!B43</f>
        <v>3.636550417</v>
      </c>
      <c r="E54" s="83">
        <f t="shared" si="4"/>
        <v>2.593503968454546</v>
      </c>
      <c r="F54" s="84">
        <f>'task1ForecastsPVandDemand_R (2)'!F41</f>
        <v>0</v>
      </c>
      <c r="G54" s="85">
        <f t="shared" si="7"/>
        <v>-1.043046448545454</v>
      </c>
      <c r="H54" s="85">
        <f t="shared" si="10"/>
        <v>0.55931228254545706</v>
      </c>
      <c r="I54" s="77">
        <f t="shared" si="11"/>
        <v>1.043046448545454</v>
      </c>
      <c r="J54" s="77">
        <f t="shared" si="12"/>
        <v>0</v>
      </c>
      <c r="K54" s="77">
        <f t="shared" si="5"/>
        <v>0</v>
      </c>
      <c r="L54" s="77">
        <f t="shared" si="13"/>
        <v>0</v>
      </c>
      <c r="M54" s="77">
        <f t="shared" si="8"/>
        <v>0</v>
      </c>
      <c r="N54" s="86">
        <v>0</v>
      </c>
      <c r="O54" s="86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1" customFormat="1" x14ac:dyDescent="0.3">
      <c r="A55" s="80">
        <f t="shared" si="9"/>
        <v>41</v>
      </c>
      <c r="B55" s="80">
        <v>1</v>
      </c>
      <c r="C55" s="81">
        <f>'task1ForecastsPVandDemand_R (2)'!A44</f>
        <v>43389.833333333336</v>
      </c>
      <c r="D55" s="13">
        <f>'task1ForecastsPVandDemand_R (2)'!B44</f>
        <v>3.2586662629999998</v>
      </c>
      <c r="E55" s="83">
        <f t="shared" si="4"/>
        <v>2.593503968454546</v>
      </c>
      <c r="F55" s="84">
        <f>'task1ForecastsPVandDemand_R (2)'!F42</f>
        <v>0</v>
      </c>
      <c r="G55" s="85">
        <f t="shared" si="7"/>
        <v>-0.66516229454545384</v>
      </c>
      <c r="H55" s="85">
        <f t="shared" si="10"/>
        <v>0.22673113527273014</v>
      </c>
      <c r="I55" s="77">
        <f t="shared" si="11"/>
        <v>0.66516229454545384</v>
      </c>
      <c r="J55" s="77">
        <f t="shared" si="12"/>
        <v>0</v>
      </c>
      <c r="K55" s="77">
        <f t="shared" si="5"/>
        <v>0</v>
      </c>
      <c r="L55" s="77">
        <f t="shared" si="13"/>
        <v>0</v>
      </c>
      <c r="M55" s="77">
        <f t="shared" si="8"/>
        <v>0</v>
      </c>
      <c r="N55" s="86">
        <v>0</v>
      </c>
      <c r="O55" s="86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162" customFormat="1" ht="15" thickBot="1" x14ac:dyDescent="0.35">
      <c r="A56" s="142">
        <f t="shared" si="9"/>
        <v>42</v>
      </c>
      <c r="B56" s="142">
        <v>1</v>
      </c>
      <c r="C56" s="143">
        <f>'task1ForecastsPVandDemand_R (2)'!A45</f>
        <v>43389.854166666664</v>
      </c>
      <c r="D56" s="136">
        <f>'task1ForecastsPVandDemand_R (2)'!B45</f>
        <v>3.0469662390000001</v>
      </c>
      <c r="E56" s="144">
        <f t="shared" si="4"/>
        <v>2.593503968454546</v>
      </c>
      <c r="F56" s="155">
        <f>'task1ForecastsPVandDemand_R (2)'!F43</f>
        <v>0</v>
      </c>
      <c r="G56" s="145">
        <f t="shared" si="7"/>
        <v>-0.45346227054545407</v>
      </c>
      <c r="H56" s="145">
        <f t="shared" si="10"/>
        <v>3.1086244689504383E-15</v>
      </c>
      <c r="I56" s="133">
        <f t="shared" si="11"/>
        <v>0.45346227054545407</v>
      </c>
      <c r="J56" s="133">
        <f t="shared" si="12"/>
        <v>0</v>
      </c>
      <c r="K56" s="133">
        <f t="shared" si="5"/>
        <v>0</v>
      </c>
      <c r="L56" s="133">
        <f t="shared" si="13"/>
        <v>0</v>
      </c>
      <c r="M56" s="133">
        <f t="shared" si="8"/>
        <v>0</v>
      </c>
      <c r="N56" s="146">
        <v>0</v>
      </c>
      <c r="O56" s="146">
        <v>2.5</v>
      </c>
      <c r="P56" s="149"/>
      <c r="Q56" s="149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</row>
    <row r="57" spans="1:28" x14ac:dyDescent="0.3">
      <c r="A57" s="27">
        <f t="shared" si="9"/>
        <v>43</v>
      </c>
      <c r="B57" s="27">
        <v>1</v>
      </c>
      <c r="C57" s="21">
        <f>'task1ForecastsPVandDemand_R (2)'!A46</f>
        <v>43389.875</v>
      </c>
      <c r="D57" s="22">
        <f>'task1ForecastsPVandDemand_R (2)'!B46</f>
        <v>2.717141072</v>
      </c>
      <c r="E57" s="23">
        <f t="shared" si="4"/>
        <v>2.717141072</v>
      </c>
      <c r="F57" s="28">
        <f>'task1ForecastsPVandDemand_R (2)'!F44</f>
        <v>0</v>
      </c>
      <c r="G57" s="52">
        <f t="shared" si="7"/>
        <v>0</v>
      </c>
      <c r="H57" s="52">
        <f t="shared" si="10"/>
        <v>3.1086244689504383E-15</v>
      </c>
      <c r="I57" s="39">
        <f t="shared" si="11"/>
        <v>0</v>
      </c>
      <c r="J57" s="29">
        <f t="shared" si="12"/>
        <v>0</v>
      </c>
      <c r="K57" s="29">
        <f t="shared" si="5"/>
        <v>0</v>
      </c>
      <c r="L57" s="29">
        <f t="shared" si="13"/>
        <v>0</v>
      </c>
      <c r="M57" s="29">
        <f t="shared" si="8"/>
        <v>0</v>
      </c>
      <c r="N57" s="20">
        <v>0</v>
      </c>
      <c r="O57" s="20">
        <v>0</v>
      </c>
      <c r="P57" s="1"/>
      <c r="Q57" s="1"/>
    </row>
    <row r="58" spans="1:28" x14ac:dyDescent="0.3">
      <c r="A58" s="25">
        <f t="shared" si="9"/>
        <v>44</v>
      </c>
      <c r="B58" s="25">
        <v>1</v>
      </c>
      <c r="C58" s="11">
        <f>'task1ForecastsPVandDemand_R (2)'!A47</f>
        <v>43389.895833333336</v>
      </c>
      <c r="D58" s="13">
        <f>'task1ForecastsPVandDemand_R (2)'!B47</f>
        <v>2.4538203950000002</v>
      </c>
      <c r="E58" s="14">
        <f t="shared" si="4"/>
        <v>2.4538203950000002</v>
      </c>
      <c r="F58" s="12">
        <f>'task1ForecastsPVandDemand_R (2)'!F45</f>
        <v>0</v>
      </c>
      <c r="G58" s="9">
        <f t="shared" si="7"/>
        <v>0</v>
      </c>
      <c r="H58" s="9">
        <f t="shared" si="10"/>
        <v>3.1086244689504383E-15</v>
      </c>
      <c r="I58" s="40">
        <f t="shared" si="11"/>
        <v>0</v>
      </c>
      <c r="J58" s="8">
        <f t="shared" si="12"/>
        <v>0</v>
      </c>
      <c r="K58" s="8">
        <f t="shared" si="5"/>
        <v>0</v>
      </c>
      <c r="L58" s="8">
        <f t="shared" si="13"/>
        <v>0</v>
      </c>
      <c r="M58" s="8">
        <f t="shared" si="8"/>
        <v>0</v>
      </c>
      <c r="N58" s="7">
        <v>0</v>
      </c>
      <c r="O58" s="7">
        <v>0</v>
      </c>
      <c r="P58" s="1"/>
      <c r="Q58" s="1"/>
    </row>
    <row r="59" spans="1:28" x14ac:dyDescent="0.3">
      <c r="A59" s="25">
        <f t="shared" si="9"/>
        <v>45</v>
      </c>
      <c r="B59" s="25">
        <v>1</v>
      </c>
      <c r="C59" s="11">
        <f>'task1ForecastsPVandDemand_R (2)'!A48</f>
        <v>43389.916666666664</v>
      </c>
      <c r="D59" s="13">
        <f>'task1ForecastsPVandDemand_R (2)'!B48</f>
        <v>2.1405363820000001</v>
      </c>
      <c r="E59" s="14">
        <f t="shared" si="4"/>
        <v>2.1405363820000001</v>
      </c>
      <c r="F59" s="12">
        <f>'task1ForecastsPVandDemand_R (2)'!F46</f>
        <v>0</v>
      </c>
      <c r="G59" s="9">
        <f t="shared" si="7"/>
        <v>0</v>
      </c>
      <c r="H59" s="9">
        <f t="shared" si="10"/>
        <v>3.1086244689504383E-15</v>
      </c>
      <c r="I59" s="40">
        <f t="shared" si="11"/>
        <v>0</v>
      </c>
      <c r="J59" s="8">
        <f t="shared" si="12"/>
        <v>0</v>
      </c>
      <c r="K59" s="8">
        <f t="shared" si="5"/>
        <v>0</v>
      </c>
      <c r="L59" s="8">
        <f t="shared" si="13"/>
        <v>0</v>
      </c>
      <c r="M59" s="8">
        <f t="shared" si="8"/>
        <v>0</v>
      </c>
      <c r="N59" s="7">
        <v>0</v>
      </c>
      <c r="O59" s="7">
        <v>0</v>
      </c>
      <c r="P59" s="1"/>
      <c r="Q59" s="1"/>
    </row>
    <row r="60" spans="1:28" s="4" customFormat="1" x14ac:dyDescent="0.3">
      <c r="A60" s="25">
        <f t="shared" si="9"/>
        <v>46</v>
      </c>
      <c r="B60" s="25">
        <v>1</v>
      </c>
      <c r="C60" s="11">
        <f>'task1ForecastsPVandDemand_R (2)'!A49</f>
        <v>43389.9375</v>
      </c>
      <c r="D60" s="13">
        <f>'task1ForecastsPVandDemand_R (2)'!B49</f>
        <v>1.876891847</v>
      </c>
      <c r="E60" s="14">
        <f t="shared" si="4"/>
        <v>1.876891847</v>
      </c>
      <c r="F60" s="12">
        <f>'task1ForecastsPVandDemand_R (2)'!F47</f>
        <v>0</v>
      </c>
      <c r="G60" s="9">
        <f t="shared" si="7"/>
        <v>0</v>
      </c>
      <c r="H60" s="9">
        <f t="shared" si="10"/>
        <v>3.1086244689504383E-15</v>
      </c>
      <c r="I60" s="40">
        <f t="shared" si="11"/>
        <v>0</v>
      </c>
      <c r="J60" s="8">
        <f t="shared" si="12"/>
        <v>0</v>
      </c>
      <c r="K60" s="8">
        <f t="shared" si="5"/>
        <v>0</v>
      </c>
      <c r="L60" s="8">
        <f t="shared" si="13"/>
        <v>0</v>
      </c>
      <c r="M60" s="8">
        <f t="shared" si="8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3">
      <c r="A61" s="26">
        <f t="shared" si="9"/>
        <v>47</v>
      </c>
      <c r="B61" s="26">
        <v>1</v>
      </c>
      <c r="C61" s="11">
        <f>'task1ForecastsPVandDemand_R (2)'!A50</f>
        <v>43389.958333333336</v>
      </c>
      <c r="D61" s="13">
        <f>'task1ForecastsPVandDemand_R (2)'!B50</f>
        <v>1.8376271340000001</v>
      </c>
      <c r="E61" s="18">
        <f t="shared" si="4"/>
        <v>1.8376271340000001</v>
      </c>
      <c r="F61" s="12">
        <f>'task1ForecastsPVandDemand_R (2)'!F48</f>
        <v>0</v>
      </c>
      <c r="G61" s="9">
        <f t="shared" si="7"/>
        <v>0</v>
      </c>
      <c r="H61" s="9">
        <f t="shared" si="10"/>
        <v>3.1086244689504383E-15</v>
      </c>
      <c r="I61" s="40">
        <f t="shared" si="11"/>
        <v>0</v>
      </c>
      <c r="J61" s="8">
        <f t="shared" si="12"/>
        <v>0</v>
      </c>
      <c r="K61" s="8">
        <f t="shared" si="5"/>
        <v>0</v>
      </c>
      <c r="L61" s="8">
        <f t="shared" si="13"/>
        <v>0</v>
      </c>
      <c r="M61" s="8">
        <f t="shared" si="8"/>
        <v>0</v>
      </c>
      <c r="N61" s="17">
        <v>0</v>
      </c>
      <c r="O61" s="17">
        <v>0</v>
      </c>
      <c r="P61" s="1"/>
      <c r="Q61" s="1"/>
    </row>
    <row r="62" spans="1:28" s="121" customFormat="1" ht="15" thickBot="1" x14ac:dyDescent="0.35">
      <c r="A62" s="110">
        <f t="shared" si="9"/>
        <v>48</v>
      </c>
      <c r="B62" s="110">
        <v>1</v>
      </c>
      <c r="C62" s="111">
        <f>'task1ForecastsPVandDemand_R (2)'!A51</f>
        <v>43389.979166666664</v>
      </c>
      <c r="D62" s="112">
        <f>'task1ForecastsPVandDemand_R (2)'!B51</f>
        <v>1.74862399</v>
      </c>
      <c r="E62" s="113">
        <f t="shared" si="4"/>
        <v>1.74862399</v>
      </c>
      <c r="F62" s="114">
        <f>'task1ForecastsPVandDemand_R (2)'!F49</f>
        <v>0</v>
      </c>
      <c r="G62" s="115">
        <f t="shared" si="7"/>
        <v>0</v>
      </c>
      <c r="H62" s="115">
        <f t="shared" si="10"/>
        <v>3.1086244689504383E-15</v>
      </c>
      <c r="I62" s="116">
        <f t="shared" si="11"/>
        <v>0</v>
      </c>
      <c r="J62" s="117">
        <f t="shared" si="12"/>
        <v>0</v>
      </c>
      <c r="K62" s="117">
        <f t="shared" si="5"/>
        <v>0</v>
      </c>
      <c r="L62" s="117">
        <f t="shared" si="13"/>
        <v>0</v>
      </c>
      <c r="M62" s="117">
        <f t="shared" si="8"/>
        <v>0</v>
      </c>
      <c r="N62" s="119">
        <v>0</v>
      </c>
      <c r="O62" s="119">
        <v>0</v>
      </c>
      <c r="P62" s="129"/>
      <c r="Q62" s="129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</row>
    <row r="63" spans="1:28" s="173" customFormat="1" x14ac:dyDescent="0.3">
      <c r="A63" s="163">
        <v>1</v>
      </c>
      <c r="B63" s="163">
        <v>2</v>
      </c>
      <c r="C63" s="164">
        <f>'task1ForecastsPVandDemand_R (2)'!A52</f>
        <v>43390</v>
      </c>
      <c r="D63" s="165">
        <f>'task1ForecastsPVandDemand_R (2)'!B52</f>
        <v>1.7938530399999999</v>
      </c>
      <c r="E63" s="166">
        <f t="shared" si="4"/>
        <v>1.7938530399999999</v>
      </c>
      <c r="F63" s="167">
        <f>'task1ForecastsPVandDemand_R (2)'!F50</f>
        <v>0</v>
      </c>
      <c r="G63" s="168">
        <f t="shared" si="7"/>
        <v>0</v>
      </c>
      <c r="H63" s="168">
        <f t="shared" si="10"/>
        <v>3.1086244689504383E-15</v>
      </c>
      <c r="I63" s="169">
        <f t="shared" si="11"/>
        <v>0</v>
      </c>
      <c r="J63" s="169">
        <f t="shared" si="12"/>
        <v>0</v>
      </c>
      <c r="K63" s="169">
        <f t="shared" si="5"/>
        <v>0</v>
      </c>
      <c r="L63" s="169">
        <f t="shared" ref="L63:L93" si="14">MIN(J63,F63)</f>
        <v>0</v>
      </c>
      <c r="M63" s="169">
        <f>J63-L63</f>
        <v>0</v>
      </c>
      <c r="N63" s="171">
        <v>-2.5</v>
      </c>
      <c r="O63" s="171">
        <v>0</v>
      </c>
      <c r="P63" s="172"/>
      <c r="Q63" s="172"/>
    </row>
    <row r="64" spans="1:28" x14ac:dyDescent="0.3">
      <c r="A64" s="25">
        <f>A63+1</f>
        <v>2</v>
      </c>
      <c r="B64" s="25">
        <v>2</v>
      </c>
      <c r="C64" s="11">
        <f>'task1ForecastsPVandDemand_R (2)'!A53</f>
        <v>43390.020833333336</v>
      </c>
      <c r="D64" s="13">
        <f>'task1ForecastsPVandDemand_R (2)'!B53</f>
        <v>1.726001133</v>
      </c>
      <c r="E64" s="14">
        <f t="shared" si="4"/>
        <v>1.726001133</v>
      </c>
      <c r="F64" s="12">
        <f>'task1ForecastsPVandDemand_R (2)'!F51</f>
        <v>0</v>
      </c>
      <c r="G64" s="9">
        <f t="shared" si="7"/>
        <v>0</v>
      </c>
      <c r="H64" s="9">
        <f t="shared" si="10"/>
        <v>3.1086244689504383E-15</v>
      </c>
      <c r="I64" s="40">
        <f t="shared" si="11"/>
        <v>0</v>
      </c>
      <c r="J64" s="8">
        <f t="shared" si="12"/>
        <v>0</v>
      </c>
      <c r="K64" s="8">
        <f t="shared" si="5"/>
        <v>0</v>
      </c>
      <c r="L64" s="8">
        <f t="shared" si="14"/>
        <v>0</v>
      </c>
      <c r="M64" s="8">
        <f t="shared" ref="M64:M93" si="15">J64-L64</f>
        <v>0</v>
      </c>
      <c r="N64" s="7">
        <v>-2.5</v>
      </c>
      <c r="O64" s="7">
        <v>0</v>
      </c>
      <c r="P64" s="1"/>
      <c r="Q64" s="1"/>
    </row>
    <row r="65" spans="1:17" x14ac:dyDescent="0.3">
      <c r="A65" s="25">
        <f t="shared" ref="A65:A110" si="16">A64+1</f>
        <v>3</v>
      </c>
      <c r="B65" s="25">
        <v>2</v>
      </c>
      <c r="C65" s="11">
        <f>'task1ForecastsPVandDemand_R (2)'!A54</f>
        <v>43390.041666666664</v>
      </c>
      <c r="D65" s="13">
        <f>'task1ForecastsPVandDemand_R (2)'!B54</f>
        <v>1.6409926930000001</v>
      </c>
      <c r="E65" s="14">
        <f t="shared" si="4"/>
        <v>1.6409926930000001</v>
      </c>
      <c r="F65" s="12">
        <f>'task1ForecastsPVandDemand_R (2)'!F52</f>
        <v>0</v>
      </c>
      <c r="G65" s="9">
        <f t="shared" si="7"/>
        <v>0</v>
      </c>
      <c r="H65" s="9">
        <f t="shared" si="10"/>
        <v>3.1086244689504383E-15</v>
      </c>
      <c r="I65" s="40">
        <f t="shared" si="11"/>
        <v>0</v>
      </c>
      <c r="J65" s="8">
        <f t="shared" si="12"/>
        <v>0</v>
      </c>
      <c r="K65" s="8">
        <f t="shared" si="5"/>
        <v>0</v>
      </c>
      <c r="L65" s="8">
        <f t="shared" si="14"/>
        <v>0</v>
      </c>
      <c r="M65" s="8">
        <f t="shared" si="15"/>
        <v>0</v>
      </c>
      <c r="N65" s="7">
        <v>-2.5</v>
      </c>
      <c r="O65" s="7">
        <v>0</v>
      </c>
      <c r="P65" s="1"/>
      <c r="Q65" s="1"/>
    </row>
    <row r="66" spans="1:17" x14ac:dyDescent="0.3">
      <c r="A66" s="25">
        <f t="shared" si="16"/>
        <v>4</v>
      </c>
      <c r="B66" s="25">
        <v>2</v>
      </c>
      <c r="C66" s="11">
        <f>'task1ForecastsPVandDemand_R (2)'!A55</f>
        <v>43390.0625</v>
      </c>
      <c r="D66" s="13">
        <f>'task1ForecastsPVandDemand_R (2)'!B55</f>
        <v>1.595885054</v>
      </c>
      <c r="E66" s="14">
        <f t="shared" si="4"/>
        <v>1.595885054</v>
      </c>
      <c r="F66" s="12">
        <f>'task1ForecastsPVandDemand_R (2)'!F53</f>
        <v>0</v>
      </c>
      <c r="G66" s="9">
        <f t="shared" si="7"/>
        <v>0</v>
      </c>
      <c r="H66" s="9">
        <f t="shared" si="10"/>
        <v>3.1086244689504383E-15</v>
      </c>
      <c r="I66" s="40">
        <f t="shared" si="11"/>
        <v>0</v>
      </c>
      <c r="J66" s="8">
        <f t="shared" si="12"/>
        <v>0</v>
      </c>
      <c r="K66" s="8">
        <f t="shared" si="5"/>
        <v>0</v>
      </c>
      <c r="L66" s="8">
        <f t="shared" si="14"/>
        <v>0</v>
      </c>
      <c r="M66" s="8">
        <f t="shared" si="15"/>
        <v>0</v>
      </c>
      <c r="N66" s="7">
        <v>-2.5</v>
      </c>
      <c r="O66" s="7">
        <v>0</v>
      </c>
      <c r="P66" s="1"/>
      <c r="Q66" s="1"/>
    </row>
    <row r="67" spans="1:17" x14ac:dyDescent="0.3">
      <c r="A67" s="25">
        <f t="shared" si="16"/>
        <v>5</v>
      </c>
      <c r="B67" s="25">
        <v>2</v>
      </c>
      <c r="C67" s="11">
        <f>'task1ForecastsPVandDemand_R (2)'!A56</f>
        <v>43390.083333333336</v>
      </c>
      <c r="D67" s="13">
        <f>'task1ForecastsPVandDemand_R (2)'!B56</f>
        <v>1.586563017</v>
      </c>
      <c r="E67" s="14">
        <f t="shared" si="4"/>
        <v>1.586563017</v>
      </c>
      <c r="F67" s="12">
        <f>'task1ForecastsPVandDemand_R (2)'!F54</f>
        <v>0</v>
      </c>
      <c r="G67" s="9">
        <f t="shared" si="7"/>
        <v>0</v>
      </c>
      <c r="H67" s="9">
        <f t="shared" si="10"/>
        <v>3.1086244689504383E-15</v>
      </c>
      <c r="I67" s="40">
        <f t="shared" si="11"/>
        <v>0</v>
      </c>
      <c r="J67" s="8">
        <f t="shared" si="12"/>
        <v>0</v>
      </c>
      <c r="K67" s="8">
        <f t="shared" si="5"/>
        <v>0</v>
      </c>
      <c r="L67" s="8">
        <f t="shared" si="14"/>
        <v>0</v>
      </c>
      <c r="M67" s="8">
        <f t="shared" si="15"/>
        <v>0</v>
      </c>
      <c r="N67" s="7">
        <v>-2.5</v>
      </c>
      <c r="O67" s="7">
        <v>0</v>
      </c>
      <c r="P67" s="1"/>
      <c r="Q67" s="1"/>
    </row>
    <row r="68" spans="1:17" x14ac:dyDescent="0.3">
      <c r="A68" s="25">
        <f t="shared" si="16"/>
        <v>6</v>
      </c>
      <c r="B68" s="25">
        <v>2</v>
      </c>
      <c r="C68" s="11">
        <f>'task1ForecastsPVandDemand_R (2)'!A57</f>
        <v>43390.104166666664</v>
      </c>
      <c r="D68" s="13">
        <f>'task1ForecastsPVandDemand_R (2)'!B57</f>
        <v>1.5552979950000001</v>
      </c>
      <c r="E68" s="14">
        <f t="shared" si="4"/>
        <v>1.5552979950000001</v>
      </c>
      <c r="F68" s="12">
        <f>'task1ForecastsPVandDemand_R (2)'!F55</f>
        <v>0</v>
      </c>
      <c r="G68" s="9">
        <f t="shared" si="7"/>
        <v>0</v>
      </c>
      <c r="H68" s="9">
        <f t="shared" si="10"/>
        <v>3.1086244689504383E-15</v>
      </c>
      <c r="I68" s="40">
        <f t="shared" si="11"/>
        <v>0</v>
      </c>
      <c r="J68" s="8">
        <f t="shared" si="12"/>
        <v>0</v>
      </c>
      <c r="K68" s="8">
        <f t="shared" si="5"/>
        <v>0</v>
      </c>
      <c r="L68" s="8">
        <f t="shared" si="14"/>
        <v>0</v>
      </c>
      <c r="M68" s="8">
        <f t="shared" si="15"/>
        <v>0</v>
      </c>
      <c r="N68" s="7">
        <v>-2.5</v>
      </c>
      <c r="O68" s="7">
        <v>0</v>
      </c>
      <c r="P68" s="1"/>
      <c r="Q68" s="1"/>
    </row>
    <row r="69" spans="1:17" x14ac:dyDescent="0.3">
      <c r="A69" s="25">
        <f t="shared" si="16"/>
        <v>7</v>
      </c>
      <c r="B69" s="25">
        <v>2</v>
      </c>
      <c r="C69" s="11">
        <f>'task1ForecastsPVandDemand_R (2)'!A58</f>
        <v>43390.125</v>
      </c>
      <c r="D69" s="13">
        <f>'task1ForecastsPVandDemand_R (2)'!B58</f>
        <v>1.541700173</v>
      </c>
      <c r="E69" s="14">
        <f t="shared" si="4"/>
        <v>1.541700173</v>
      </c>
      <c r="F69" s="12">
        <f>'task1ForecastsPVandDemand_R (2)'!F56</f>
        <v>0</v>
      </c>
      <c r="G69" s="9">
        <f t="shared" si="7"/>
        <v>0</v>
      </c>
      <c r="H69" s="9">
        <f t="shared" si="10"/>
        <v>3.1086244689504383E-15</v>
      </c>
      <c r="I69" s="40">
        <f t="shared" si="11"/>
        <v>0</v>
      </c>
      <c r="J69" s="8">
        <f t="shared" si="12"/>
        <v>0</v>
      </c>
      <c r="K69" s="8">
        <f t="shared" si="5"/>
        <v>0</v>
      </c>
      <c r="L69" s="8">
        <f t="shared" si="14"/>
        <v>0</v>
      </c>
      <c r="M69" s="8">
        <f t="shared" si="15"/>
        <v>0</v>
      </c>
      <c r="N69" s="7">
        <v>-2.5</v>
      </c>
      <c r="O69" s="7">
        <v>0</v>
      </c>
      <c r="P69" s="1"/>
      <c r="Q69" s="1"/>
    </row>
    <row r="70" spans="1:17" x14ac:dyDescent="0.3">
      <c r="A70" s="25">
        <f t="shared" si="16"/>
        <v>8</v>
      </c>
      <c r="B70" s="25">
        <v>2</v>
      </c>
      <c r="C70" s="11">
        <f>'task1ForecastsPVandDemand_R (2)'!A59</f>
        <v>43390.145833333336</v>
      </c>
      <c r="D70" s="13">
        <f>'task1ForecastsPVandDemand_R (2)'!B59</f>
        <v>1.521199653</v>
      </c>
      <c r="E70" s="14">
        <f t="shared" si="4"/>
        <v>1.521199653</v>
      </c>
      <c r="F70" s="12">
        <f>'task1ForecastsPVandDemand_R (2)'!F57</f>
        <v>0</v>
      </c>
      <c r="G70" s="9">
        <f t="shared" si="7"/>
        <v>0</v>
      </c>
      <c r="H70" s="9">
        <f t="shared" si="10"/>
        <v>3.1086244689504383E-15</v>
      </c>
      <c r="I70" s="40">
        <f t="shared" si="11"/>
        <v>0</v>
      </c>
      <c r="J70" s="8">
        <f t="shared" si="12"/>
        <v>0</v>
      </c>
      <c r="K70" s="8">
        <f t="shared" si="5"/>
        <v>0</v>
      </c>
      <c r="L70" s="8">
        <f t="shared" si="14"/>
        <v>0</v>
      </c>
      <c r="M70" s="8">
        <f t="shared" si="15"/>
        <v>0</v>
      </c>
      <c r="N70" s="7">
        <v>-2.5</v>
      </c>
      <c r="O70" s="7">
        <v>0</v>
      </c>
      <c r="P70" s="1"/>
      <c r="Q70" s="1"/>
    </row>
    <row r="71" spans="1:17" x14ac:dyDescent="0.3">
      <c r="A71" s="25">
        <f t="shared" si="16"/>
        <v>9</v>
      </c>
      <c r="B71" s="25">
        <v>2</v>
      </c>
      <c r="C71" s="11">
        <f>'task1ForecastsPVandDemand_R (2)'!A60</f>
        <v>43390.166666666664</v>
      </c>
      <c r="D71" s="13">
        <f>'task1ForecastsPVandDemand_R (2)'!B60</f>
        <v>1.6234052510000001</v>
      </c>
      <c r="E71" s="14">
        <f t="shared" si="4"/>
        <v>1.6234052510000001</v>
      </c>
      <c r="F71" s="12">
        <f>'task1ForecastsPVandDemand_R (2)'!F58</f>
        <v>0</v>
      </c>
      <c r="G71" s="9">
        <f t="shared" si="7"/>
        <v>0</v>
      </c>
      <c r="H71" s="9">
        <f t="shared" si="10"/>
        <v>3.1086244689504383E-15</v>
      </c>
      <c r="I71" s="40">
        <f t="shared" si="11"/>
        <v>0</v>
      </c>
      <c r="J71" s="8">
        <f t="shared" si="12"/>
        <v>0</v>
      </c>
      <c r="K71" s="8">
        <f t="shared" si="5"/>
        <v>0</v>
      </c>
      <c r="L71" s="8">
        <f t="shared" si="14"/>
        <v>0</v>
      </c>
      <c r="M71" s="8">
        <f t="shared" si="15"/>
        <v>0</v>
      </c>
      <c r="N71" s="7">
        <v>-2.5</v>
      </c>
      <c r="O71" s="7">
        <v>0</v>
      </c>
      <c r="P71" s="1"/>
      <c r="Q71" s="1"/>
    </row>
    <row r="72" spans="1:17" x14ac:dyDescent="0.3">
      <c r="A72" s="25">
        <f t="shared" si="16"/>
        <v>10</v>
      </c>
      <c r="B72" s="25">
        <v>2</v>
      </c>
      <c r="C72" s="11">
        <f>'task1ForecastsPVandDemand_R (2)'!A61</f>
        <v>43390.1875</v>
      </c>
      <c r="D72" s="13">
        <f>'task1ForecastsPVandDemand_R (2)'!B61</f>
        <v>1.747419641</v>
      </c>
      <c r="E72" s="14">
        <f t="shared" si="4"/>
        <v>1.747419641</v>
      </c>
      <c r="F72" s="12">
        <f>'task1ForecastsPVandDemand_R (2)'!F59</f>
        <v>0</v>
      </c>
      <c r="G72" s="9">
        <f t="shared" si="7"/>
        <v>0</v>
      </c>
      <c r="H72" s="9">
        <f t="shared" si="10"/>
        <v>3.1086244689504383E-15</v>
      </c>
      <c r="I72" s="40">
        <f t="shared" si="11"/>
        <v>0</v>
      </c>
      <c r="J72" s="8">
        <f t="shared" si="12"/>
        <v>0</v>
      </c>
      <c r="K72" s="8">
        <f t="shared" si="5"/>
        <v>0</v>
      </c>
      <c r="L72" s="8">
        <f t="shared" si="14"/>
        <v>0</v>
      </c>
      <c r="M72" s="8">
        <f t="shared" si="15"/>
        <v>0</v>
      </c>
      <c r="N72" s="7">
        <v>-2.5</v>
      </c>
      <c r="O72" s="7">
        <v>0</v>
      </c>
      <c r="P72" s="1"/>
      <c r="Q72" s="1"/>
    </row>
    <row r="73" spans="1:17" x14ac:dyDescent="0.3">
      <c r="A73" s="25">
        <f t="shared" si="16"/>
        <v>11</v>
      </c>
      <c r="B73" s="25">
        <v>2</v>
      </c>
      <c r="C73" s="11">
        <f>'task1ForecastsPVandDemand_R (2)'!A62</f>
        <v>43390.208333333336</v>
      </c>
      <c r="D73" s="13">
        <f>'task1ForecastsPVandDemand_R (2)'!B62</f>
        <v>2.193035219</v>
      </c>
      <c r="E73" s="14">
        <f t="shared" si="4"/>
        <v>2.193035219</v>
      </c>
      <c r="F73" s="12">
        <f>'task1ForecastsPVandDemand_R (2)'!F60</f>
        <v>0</v>
      </c>
      <c r="G73" s="9">
        <f t="shared" si="7"/>
        <v>0</v>
      </c>
      <c r="H73" s="9">
        <f t="shared" si="10"/>
        <v>3.1086244689504383E-15</v>
      </c>
      <c r="I73" s="40">
        <f t="shared" si="11"/>
        <v>0</v>
      </c>
      <c r="J73" s="8">
        <f t="shared" si="12"/>
        <v>0</v>
      </c>
      <c r="K73" s="8">
        <f t="shared" si="5"/>
        <v>0</v>
      </c>
      <c r="L73" s="8">
        <f t="shared" si="14"/>
        <v>0</v>
      </c>
      <c r="M73" s="8">
        <f t="shared" si="15"/>
        <v>0</v>
      </c>
      <c r="N73" s="7">
        <v>-2.5</v>
      </c>
      <c r="O73" s="7">
        <v>0</v>
      </c>
      <c r="P73" s="1"/>
      <c r="Q73" s="1"/>
    </row>
    <row r="74" spans="1:17" x14ac:dyDescent="0.3">
      <c r="A74" s="25">
        <f t="shared" si="16"/>
        <v>12</v>
      </c>
      <c r="B74" s="25">
        <v>2</v>
      </c>
      <c r="C74" s="11">
        <f>'task1ForecastsPVandDemand_R (2)'!A63</f>
        <v>43390.229166666664</v>
      </c>
      <c r="D74" s="13">
        <f>'task1ForecastsPVandDemand_R (2)'!B63</f>
        <v>2.5147935459999999</v>
      </c>
      <c r="E74" s="14">
        <f t="shared" si="4"/>
        <v>2.5147935459999999</v>
      </c>
      <c r="F74" s="12">
        <f>'task1ForecastsPVandDemand_R (2)'!F61</f>
        <v>0</v>
      </c>
      <c r="G74" s="9">
        <f t="shared" si="7"/>
        <v>0</v>
      </c>
      <c r="H74" s="9">
        <f t="shared" si="10"/>
        <v>3.1086244689504383E-15</v>
      </c>
      <c r="I74" s="40">
        <f t="shared" si="11"/>
        <v>0</v>
      </c>
      <c r="J74" s="8">
        <f t="shared" si="12"/>
        <v>0</v>
      </c>
      <c r="K74" s="8">
        <f t="shared" si="5"/>
        <v>0</v>
      </c>
      <c r="L74" s="8">
        <f t="shared" si="14"/>
        <v>0</v>
      </c>
      <c r="M74" s="8">
        <f t="shared" si="15"/>
        <v>0</v>
      </c>
      <c r="N74" s="7">
        <v>-2.5</v>
      </c>
      <c r="O74" s="7">
        <v>0</v>
      </c>
      <c r="P74" s="1"/>
      <c r="Q74" s="1"/>
    </row>
    <row r="75" spans="1:17" x14ac:dyDescent="0.3">
      <c r="A75" s="25">
        <f t="shared" si="16"/>
        <v>13</v>
      </c>
      <c r="B75" s="25">
        <v>2</v>
      </c>
      <c r="C75" s="11">
        <f>'task1ForecastsPVandDemand_R (2)'!A64</f>
        <v>43390.25</v>
      </c>
      <c r="D75" s="13">
        <f>'task1ForecastsPVandDemand_R (2)'!B64</f>
        <v>3.0121692809999998</v>
      </c>
      <c r="E75" s="14">
        <f t="shared" si="4"/>
        <v>3.0121692809999998</v>
      </c>
      <c r="F75" s="12">
        <f>'task1ForecastsPVandDemand_R (2)'!F62</f>
        <v>0</v>
      </c>
      <c r="G75" s="9">
        <f t="shared" si="7"/>
        <v>0</v>
      </c>
      <c r="H75" s="9">
        <f t="shared" si="10"/>
        <v>3.1086244689504383E-15</v>
      </c>
      <c r="I75" s="40">
        <f t="shared" si="11"/>
        <v>0</v>
      </c>
      <c r="J75" s="8">
        <f t="shared" si="12"/>
        <v>0</v>
      </c>
      <c r="K75" s="8">
        <f t="shared" si="5"/>
        <v>0</v>
      </c>
      <c r="L75" s="8">
        <f t="shared" si="14"/>
        <v>0</v>
      </c>
      <c r="M75" s="8">
        <f t="shared" si="15"/>
        <v>0</v>
      </c>
      <c r="N75" s="7">
        <v>-2.5</v>
      </c>
      <c r="O75" s="7">
        <v>0</v>
      </c>
      <c r="P75" s="1"/>
      <c r="Q75" s="1"/>
    </row>
    <row r="76" spans="1:17" x14ac:dyDescent="0.3">
      <c r="A76" s="25">
        <f t="shared" si="16"/>
        <v>14</v>
      </c>
      <c r="B76" s="25">
        <v>2</v>
      </c>
      <c r="C76" s="11">
        <f>'task1ForecastsPVandDemand_R (2)'!A65</f>
        <v>43390.270833333336</v>
      </c>
      <c r="D76" s="13">
        <f>'task1ForecastsPVandDemand_R (2)'!B65</f>
        <v>3.2053898369999998</v>
      </c>
      <c r="E76" s="14">
        <f t="shared" si="4"/>
        <v>3.2053898369999998</v>
      </c>
      <c r="F76" s="12">
        <f>'task1ForecastsPVandDemand_R (2)'!F63</f>
        <v>0</v>
      </c>
      <c r="G76" s="9">
        <f t="shared" si="7"/>
        <v>0</v>
      </c>
      <c r="H76" s="9">
        <f t="shared" si="10"/>
        <v>3.1086244689504383E-15</v>
      </c>
      <c r="I76" s="40">
        <f t="shared" si="11"/>
        <v>0</v>
      </c>
      <c r="J76" s="8">
        <f t="shared" si="12"/>
        <v>0</v>
      </c>
      <c r="K76" s="8">
        <f t="shared" si="5"/>
        <v>0</v>
      </c>
      <c r="L76" s="8">
        <f t="shared" si="14"/>
        <v>0</v>
      </c>
      <c r="M76" s="8">
        <f t="shared" si="15"/>
        <v>0</v>
      </c>
      <c r="N76" s="7">
        <v>-2.5</v>
      </c>
      <c r="O76" s="7">
        <v>0</v>
      </c>
      <c r="P76" s="1"/>
      <c r="Q76" s="1"/>
    </row>
    <row r="77" spans="1:17" x14ac:dyDescent="0.3">
      <c r="A77" s="25">
        <f t="shared" si="16"/>
        <v>15</v>
      </c>
      <c r="B77" s="25">
        <v>2</v>
      </c>
      <c r="C77" s="11">
        <f>'task1ForecastsPVandDemand_R (2)'!A66</f>
        <v>43390.291666666664</v>
      </c>
      <c r="D77" s="13">
        <f>'task1ForecastsPVandDemand_R (2)'!B66</f>
        <v>3.299573987</v>
      </c>
      <c r="E77" s="14">
        <f t="shared" si="4"/>
        <v>3.299573987</v>
      </c>
      <c r="F77" s="12">
        <f>'task1ForecastsPVandDemand_R (2)'!F64</f>
        <v>0</v>
      </c>
      <c r="G77" s="9">
        <f t="shared" si="7"/>
        <v>0</v>
      </c>
      <c r="H77" s="9">
        <f t="shared" si="10"/>
        <v>3.1086244689504383E-15</v>
      </c>
      <c r="I77" s="40">
        <f t="shared" si="11"/>
        <v>0</v>
      </c>
      <c r="J77" s="8">
        <f t="shared" si="12"/>
        <v>0</v>
      </c>
      <c r="K77" s="8">
        <f t="shared" si="5"/>
        <v>0</v>
      </c>
      <c r="L77" s="8">
        <f t="shared" si="14"/>
        <v>0</v>
      </c>
      <c r="M77" s="8">
        <f t="shared" si="15"/>
        <v>0</v>
      </c>
      <c r="N77" s="7">
        <v>-2.5</v>
      </c>
      <c r="O77" s="7">
        <v>0</v>
      </c>
      <c r="P77" s="1"/>
      <c r="Q77" s="1"/>
    </row>
    <row r="78" spans="1:17" x14ac:dyDescent="0.3">
      <c r="A78" s="25">
        <f t="shared" si="16"/>
        <v>16</v>
      </c>
      <c r="B78" s="25">
        <v>2</v>
      </c>
      <c r="C78" s="11">
        <f>'task1ForecastsPVandDemand_R (2)'!A67</f>
        <v>43390.3125</v>
      </c>
      <c r="D78" s="13">
        <f>'task1ForecastsPVandDemand_R (2)'!B67</f>
        <v>3.3188354169999998</v>
      </c>
      <c r="E78" s="14">
        <f t="shared" si="4"/>
        <v>3.3188354169999998</v>
      </c>
      <c r="F78" s="12">
        <f>'task1ForecastsPVandDemand_R (2)'!F65</f>
        <v>0</v>
      </c>
      <c r="G78" s="9">
        <f t="shared" si="7"/>
        <v>0</v>
      </c>
      <c r="H78" s="9">
        <f t="shared" si="10"/>
        <v>3.1086244689504383E-15</v>
      </c>
      <c r="I78" s="40">
        <f t="shared" si="11"/>
        <v>0</v>
      </c>
      <c r="J78" s="8">
        <f t="shared" si="12"/>
        <v>0</v>
      </c>
      <c r="K78" s="8">
        <f t="shared" si="5"/>
        <v>0</v>
      </c>
      <c r="L78" s="8">
        <f t="shared" si="14"/>
        <v>0</v>
      </c>
      <c r="M78" s="8">
        <f t="shared" si="15"/>
        <v>0</v>
      </c>
      <c r="N78" s="7">
        <v>-2.5</v>
      </c>
      <c r="O78" s="7">
        <v>0</v>
      </c>
      <c r="P78" s="1"/>
      <c r="Q78" s="1"/>
    </row>
    <row r="79" spans="1:17" x14ac:dyDescent="0.3">
      <c r="A79" s="25">
        <f t="shared" si="16"/>
        <v>17</v>
      </c>
      <c r="B79" s="25">
        <v>2</v>
      </c>
      <c r="C79" s="11">
        <f>'task1ForecastsPVandDemand_R (2)'!A68</f>
        <v>43390.333333333336</v>
      </c>
      <c r="D79" s="13">
        <f>'task1ForecastsPVandDemand_R (2)'!B68</f>
        <v>3.3277054270000002</v>
      </c>
      <c r="E79" s="14">
        <f t="shared" ref="E79:E142" si="17">D79-J79-I79</f>
        <v>3.3277054270000002</v>
      </c>
      <c r="F79" s="12">
        <f>'task1ForecastsPVandDemand_R (2)'!F66</f>
        <v>3.5624533999999999E-2</v>
      </c>
      <c r="G79" s="9">
        <f t="shared" si="7"/>
        <v>0</v>
      </c>
      <c r="H79" s="9">
        <f t="shared" si="10"/>
        <v>3.1086244689504383E-15</v>
      </c>
      <c r="I79" s="40">
        <f t="shared" si="11"/>
        <v>0</v>
      </c>
      <c r="J79" s="8">
        <f t="shared" si="12"/>
        <v>0</v>
      </c>
      <c r="K79" s="8">
        <f t="shared" ref="K79:K142" si="18">IF(A79&lt;&gt;31,0,-2*((6-H78+((J79*0.5)))))</f>
        <v>0</v>
      </c>
      <c r="L79" s="8">
        <f t="shared" si="14"/>
        <v>0</v>
      </c>
      <c r="M79" s="8">
        <f t="shared" si="15"/>
        <v>0</v>
      </c>
      <c r="N79" s="7">
        <v>-2.5</v>
      </c>
      <c r="O79" s="7">
        <v>0</v>
      </c>
      <c r="P79" s="1"/>
      <c r="Q79" s="1"/>
    </row>
    <row r="80" spans="1:17" x14ac:dyDescent="0.3">
      <c r="A80" s="25">
        <f t="shared" si="16"/>
        <v>18</v>
      </c>
      <c r="B80" s="25">
        <v>2</v>
      </c>
      <c r="C80" s="11">
        <f>'task1ForecastsPVandDemand_R (2)'!A69</f>
        <v>43390.354166666664</v>
      </c>
      <c r="D80" s="13">
        <f>'task1ForecastsPVandDemand_R (2)'!B69</f>
        <v>3.3232189980000002</v>
      </c>
      <c r="E80" s="14">
        <f t="shared" si="17"/>
        <v>3.3232189980000002</v>
      </c>
      <c r="F80" s="12">
        <f>'task1ForecastsPVandDemand_R (2)'!F67</f>
        <v>7.2265124E-2</v>
      </c>
      <c r="G80" s="9">
        <f t="shared" ref="G80:G143" si="19">-SUM(I80,J80,K80)</f>
        <v>0</v>
      </c>
      <c r="H80" s="9">
        <f t="shared" si="10"/>
        <v>3.1086244689504383E-15</v>
      </c>
      <c r="I80" s="40">
        <f t="shared" si="11"/>
        <v>0</v>
      </c>
      <c r="J80" s="8">
        <f t="shared" si="12"/>
        <v>0</v>
      </c>
      <c r="K80" s="8">
        <f t="shared" si="18"/>
        <v>0</v>
      </c>
      <c r="L80" s="8">
        <f t="shared" si="14"/>
        <v>0</v>
      </c>
      <c r="M80" s="8">
        <f t="shared" si="15"/>
        <v>0</v>
      </c>
      <c r="N80" s="7">
        <v>-2.5</v>
      </c>
      <c r="O80" s="7">
        <v>0</v>
      </c>
      <c r="P80" s="1"/>
      <c r="Q80" s="1"/>
    </row>
    <row r="81" spans="1:28" x14ac:dyDescent="0.3">
      <c r="A81" s="25">
        <f t="shared" si="16"/>
        <v>19</v>
      </c>
      <c r="B81" s="25">
        <v>2</v>
      </c>
      <c r="C81" s="11">
        <f>'task1ForecastsPVandDemand_R (2)'!A70</f>
        <v>43390.375</v>
      </c>
      <c r="D81" s="13">
        <f>'task1ForecastsPVandDemand_R (2)'!B70</f>
        <v>3.2168387200000002</v>
      </c>
      <c r="E81" s="14">
        <f t="shared" si="17"/>
        <v>3.331526796391</v>
      </c>
      <c r="F81" s="12">
        <f>'task1ForecastsPVandDemand_R (2)'!F68</f>
        <v>0.13137236699999999</v>
      </c>
      <c r="G81" s="9">
        <f t="shared" si="19"/>
        <v>0.114688076391</v>
      </c>
      <c r="H81" s="9">
        <f t="shared" ref="H81:H144" si="20">H80+((G81*0.5))</f>
        <v>5.7344038195503107E-2</v>
      </c>
      <c r="I81" s="40">
        <f t="shared" ref="I81:I144" si="21">MAX(0,MIN(O81,H80*2,(D81-VLOOKUP(B81,$B$2:$D$9,3,FALSE))))</f>
        <v>0</v>
      </c>
      <c r="J81" s="8">
        <f t="shared" ref="J81:J144" si="22">IF(F81&gt;VLOOKUP(B81,$B$2:$F$9,5,FALSE),MAX(N81,-F81*(VLOOKUP(B81,$B$2:$E$9,4,FALSE)),-2*(6-H80),-(VLOOKUP(B81,$B$2:$G$9,6,FALSE)-D81)),0)*(IF(F81&lt;VLOOKUP(B81,$B$1:$Q$9,15,FALSE),VLOOKUP(B81,$B$1:$Q$9,16,FALSE),1))</f>
        <v>-0.114688076391</v>
      </c>
      <c r="K81" s="8">
        <f t="shared" si="18"/>
        <v>0</v>
      </c>
      <c r="L81" s="8">
        <f t="shared" si="14"/>
        <v>-0.114688076391</v>
      </c>
      <c r="M81" s="8">
        <f t="shared" si="15"/>
        <v>0</v>
      </c>
      <c r="N81" s="7">
        <v>-2.5</v>
      </c>
      <c r="O81" s="7">
        <v>0</v>
      </c>
      <c r="P81" s="1"/>
      <c r="Q81" s="1"/>
    </row>
    <row r="82" spans="1:28" x14ac:dyDescent="0.3">
      <c r="A82" s="25">
        <f t="shared" si="16"/>
        <v>20</v>
      </c>
      <c r="B82" s="25">
        <v>2</v>
      </c>
      <c r="C82" s="11">
        <f>'task1ForecastsPVandDemand_R (2)'!A71</f>
        <v>43390.395833333336</v>
      </c>
      <c r="D82" s="13">
        <f>'task1ForecastsPVandDemand_R (2)'!B71</f>
        <v>3.190754654</v>
      </c>
      <c r="E82" s="14">
        <f t="shared" si="17"/>
        <v>3.3260203565630002</v>
      </c>
      <c r="F82" s="12">
        <f>'task1ForecastsPVandDemand_R (2)'!F69</f>
        <v>0.154943531</v>
      </c>
      <c r="G82" s="9">
        <f t="shared" si="19"/>
        <v>0.135265702563</v>
      </c>
      <c r="H82" s="9">
        <f t="shared" si="20"/>
        <v>0.12497688947700311</v>
      </c>
      <c r="I82" s="40">
        <f t="shared" si="21"/>
        <v>0</v>
      </c>
      <c r="J82" s="8">
        <f t="shared" si="22"/>
        <v>-0.135265702563</v>
      </c>
      <c r="K82" s="8">
        <f t="shared" si="18"/>
        <v>0</v>
      </c>
      <c r="L82" s="8">
        <f t="shared" si="14"/>
        <v>-0.135265702563</v>
      </c>
      <c r="M82" s="8">
        <f t="shared" si="15"/>
        <v>0</v>
      </c>
      <c r="N82" s="7">
        <v>-2.5</v>
      </c>
      <c r="O82" s="7">
        <v>0</v>
      </c>
      <c r="P82" s="1"/>
      <c r="Q82" s="1"/>
    </row>
    <row r="83" spans="1:28" x14ac:dyDescent="0.3">
      <c r="A83" s="25">
        <f t="shared" si="16"/>
        <v>21</v>
      </c>
      <c r="B83" s="25">
        <v>2</v>
      </c>
      <c r="C83" s="11">
        <f>'task1ForecastsPVandDemand_R (2)'!A72</f>
        <v>43390.416666666664</v>
      </c>
      <c r="D83" s="13">
        <f>'task1ForecastsPVandDemand_R (2)'!B72</f>
        <v>3.083152713</v>
      </c>
      <c r="E83" s="14">
        <f t="shared" si="17"/>
        <v>3.575908510863</v>
      </c>
      <c r="F83" s="12">
        <f>'task1ForecastsPVandDemand_R (2)'!F70</f>
        <v>0.56443963100000005</v>
      </c>
      <c r="G83" s="9">
        <f t="shared" si="19"/>
        <v>0.492755797863</v>
      </c>
      <c r="H83" s="9">
        <f t="shared" si="20"/>
        <v>0.37135478840850311</v>
      </c>
      <c r="I83" s="40">
        <f t="shared" si="21"/>
        <v>0</v>
      </c>
      <c r="J83" s="8">
        <f t="shared" si="22"/>
        <v>-0.492755797863</v>
      </c>
      <c r="K83" s="8">
        <f t="shared" si="18"/>
        <v>0</v>
      </c>
      <c r="L83" s="8">
        <f t="shared" si="14"/>
        <v>-0.492755797863</v>
      </c>
      <c r="M83" s="8">
        <f t="shared" si="15"/>
        <v>0</v>
      </c>
      <c r="N83" s="7">
        <v>-2.5</v>
      </c>
      <c r="O83" s="7">
        <v>0</v>
      </c>
      <c r="P83" s="1"/>
      <c r="Q83" s="1"/>
    </row>
    <row r="84" spans="1:28" x14ac:dyDescent="0.3">
      <c r="A84" s="25">
        <f t="shared" si="16"/>
        <v>22</v>
      </c>
      <c r="B84" s="25">
        <v>2</v>
      </c>
      <c r="C84" s="11">
        <f>'task1ForecastsPVandDemand_R (2)'!A73</f>
        <v>43390.4375</v>
      </c>
      <c r="D84" s="13">
        <f>'task1ForecastsPVandDemand_R (2)'!B73</f>
        <v>3.0788964700000001</v>
      </c>
      <c r="E84" s="14">
        <f t="shared" si="17"/>
        <v>3.6023360353630003</v>
      </c>
      <c r="F84" s="12">
        <f>'task1ForecastsPVandDemand_R (2)'!F71</f>
        <v>0.59958713100000005</v>
      </c>
      <c r="G84" s="9">
        <f t="shared" si="19"/>
        <v>0.52343956536300007</v>
      </c>
      <c r="H84" s="9">
        <f t="shared" si="20"/>
        <v>0.6330745710900032</v>
      </c>
      <c r="I84" s="40">
        <f t="shared" si="21"/>
        <v>0</v>
      </c>
      <c r="J84" s="8">
        <f t="shared" si="22"/>
        <v>-0.52343956536300007</v>
      </c>
      <c r="K84" s="8">
        <f t="shared" si="18"/>
        <v>0</v>
      </c>
      <c r="L84" s="8">
        <f t="shared" si="14"/>
        <v>-0.52343956536300007</v>
      </c>
      <c r="M84" s="8">
        <f t="shared" si="15"/>
        <v>0</v>
      </c>
      <c r="N84" s="7">
        <v>-2.5</v>
      </c>
      <c r="O84" s="7">
        <v>0</v>
      </c>
      <c r="P84" s="1"/>
      <c r="Q84" s="1"/>
    </row>
    <row r="85" spans="1:28" x14ac:dyDescent="0.3">
      <c r="A85" s="25">
        <f t="shared" si="16"/>
        <v>23</v>
      </c>
      <c r="B85" s="25">
        <v>2</v>
      </c>
      <c r="C85" s="11">
        <f>'task1ForecastsPVandDemand_R (2)'!A74</f>
        <v>43390.458333333336</v>
      </c>
      <c r="D85" s="13">
        <f>'task1ForecastsPVandDemand_R (2)'!B74</f>
        <v>3.0086330499999998</v>
      </c>
      <c r="E85" s="14">
        <f t="shared" si="17"/>
        <v>3.8903738612319998</v>
      </c>
      <c r="F85" s="12">
        <f>'task1ForecastsPVandDemand_R (2)'!F72</f>
        <v>1.0100123839999999</v>
      </c>
      <c r="G85" s="9">
        <f t="shared" si="19"/>
        <v>0.88174081123199999</v>
      </c>
      <c r="H85" s="9">
        <f t="shared" si="20"/>
        <v>1.0739449767060032</v>
      </c>
      <c r="I85" s="40">
        <f t="shared" si="21"/>
        <v>0</v>
      </c>
      <c r="J85" s="8">
        <f t="shared" si="22"/>
        <v>-0.88174081123199999</v>
      </c>
      <c r="K85" s="8">
        <f t="shared" si="18"/>
        <v>0</v>
      </c>
      <c r="L85" s="8">
        <f t="shared" si="14"/>
        <v>-0.88174081123199999</v>
      </c>
      <c r="M85" s="8">
        <f t="shared" si="15"/>
        <v>0</v>
      </c>
      <c r="N85" s="7">
        <v>-2.5</v>
      </c>
      <c r="O85" s="7">
        <v>0</v>
      </c>
      <c r="P85" s="1"/>
      <c r="Q85" s="1"/>
    </row>
    <row r="86" spans="1:28" x14ac:dyDescent="0.3">
      <c r="A86" s="25">
        <f t="shared" si="16"/>
        <v>24</v>
      </c>
      <c r="B86" s="25">
        <v>2</v>
      </c>
      <c r="C86" s="11">
        <f>'task1ForecastsPVandDemand_R (2)'!A75</f>
        <v>43390.479166666664</v>
      </c>
      <c r="D86" s="13">
        <f>'task1ForecastsPVandDemand_R (2)'!B75</f>
        <v>2.9863363289999998</v>
      </c>
      <c r="E86" s="14">
        <f t="shared" si="17"/>
        <v>3.9124934055059999</v>
      </c>
      <c r="F86" s="12">
        <f>'task1ForecastsPVandDemand_R (2)'!F73</f>
        <v>1.060890122</v>
      </c>
      <c r="G86" s="9">
        <f t="shared" si="19"/>
        <v>0.9261570765060001</v>
      </c>
      <c r="H86" s="9">
        <f t="shared" si="20"/>
        <v>1.5370235149590032</v>
      </c>
      <c r="I86" s="40">
        <f t="shared" si="21"/>
        <v>0</v>
      </c>
      <c r="J86" s="8">
        <f t="shared" si="22"/>
        <v>-0.9261570765060001</v>
      </c>
      <c r="K86" s="8">
        <f t="shared" si="18"/>
        <v>0</v>
      </c>
      <c r="L86" s="8">
        <f t="shared" si="14"/>
        <v>-0.9261570765060001</v>
      </c>
      <c r="M86" s="8">
        <f t="shared" si="15"/>
        <v>0</v>
      </c>
      <c r="N86" s="7">
        <v>-2.5</v>
      </c>
      <c r="O86" s="7">
        <v>0</v>
      </c>
      <c r="P86" s="1"/>
      <c r="Q86" s="1"/>
    </row>
    <row r="87" spans="1:28" x14ac:dyDescent="0.3">
      <c r="A87" s="25">
        <f t="shared" si="16"/>
        <v>25</v>
      </c>
      <c r="B87" s="25">
        <v>2</v>
      </c>
      <c r="C87" s="11">
        <f>'task1ForecastsPVandDemand_R (2)'!A76</f>
        <v>43390.5</v>
      </c>
      <c r="D87" s="13">
        <f>'task1ForecastsPVandDemand_R (2)'!B76</f>
        <v>2.866145328</v>
      </c>
      <c r="E87" s="14">
        <f t="shared" si="17"/>
        <v>4.42547704487</v>
      </c>
      <c r="F87" s="12">
        <f>'task1ForecastsPVandDemand_R (2)'!F74</f>
        <v>1.6075584709999999</v>
      </c>
      <c r="G87" s="9">
        <f t="shared" si="19"/>
        <v>1.5593317168699998</v>
      </c>
      <c r="H87" s="9">
        <f t="shared" si="20"/>
        <v>2.316689373394003</v>
      </c>
      <c r="I87" s="40">
        <f t="shared" si="21"/>
        <v>0</v>
      </c>
      <c r="J87" s="8">
        <f t="shared" si="22"/>
        <v>-1.5593317168699998</v>
      </c>
      <c r="K87" s="8">
        <f t="shared" si="18"/>
        <v>0</v>
      </c>
      <c r="L87" s="8">
        <f t="shared" si="14"/>
        <v>-1.5593317168699998</v>
      </c>
      <c r="M87" s="8">
        <f t="shared" si="15"/>
        <v>0</v>
      </c>
      <c r="N87" s="7">
        <v>-2.5</v>
      </c>
      <c r="O87" s="7">
        <v>0</v>
      </c>
      <c r="P87" s="1"/>
      <c r="Q87" s="1"/>
    </row>
    <row r="88" spans="1:28" x14ac:dyDescent="0.3">
      <c r="A88" s="25">
        <f t="shared" si="16"/>
        <v>26</v>
      </c>
      <c r="B88" s="25">
        <v>2</v>
      </c>
      <c r="C88" s="11">
        <f>'task1ForecastsPVandDemand_R (2)'!A77</f>
        <v>43390.520833333336</v>
      </c>
      <c r="D88" s="13">
        <f>'task1ForecastsPVandDemand_R (2)'!B77</f>
        <v>2.826292048</v>
      </c>
      <c r="E88" s="14">
        <f t="shared" si="17"/>
        <v>4.3561166054299996</v>
      </c>
      <c r="F88" s="12">
        <f>'task1ForecastsPVandDemand_R (2)'!F75</f>
        <v>1.5771387189999999</v>
      </c>
      <c r="G88" s="9">
        <f t="shared" si="19"/>
        <v>1.5298245574299998</v>
      </c>
      <c r="H88" s="9">
        <f t="shared" si="20"/>
        <v>3.0816016521090028</v>
      </c>
      <c r="I88" s="40">
        <f t="shared" si="21"/>
        <v>0</v>
      </c>
      <c r="J88" s="8">
        <f t="shared" si="22"/>
        <v>-1.5298245574299998</v>
      </c>
      <c r="K88" s="8">
        <f t="shared" si="18"/>
        <v>0</v>
      </c>
      <c r="L88" s="8">
        <f t="shared" si="14"/>
        <v>-1.5298245574299998</v>
      </c>
      <c r="M88" s="8">
        <f t="shared" si="15"/>
        <v>0</v>
      </c>
      <c r="N88" s="7">
        <v>-2.5</v>
      </c>
      <c r="O88" s="7">
        <v>0</v>
      </c>
      <c r="P88" s="1"/>
      <c r="Q88" s="1"/>
    </row>
    <row r="89" spans="1:28" x14ac:dyDescent="0.3">
      <c r="A89" s="25">
        <f t="shared" si="16"/>
        <v>27</v>
      </c>
      <c r="B89" s="25">
        <v>2</v>
      </c>
      <c r="C89" s="11">
        <f>'task1ForecastsPVandDemand_R (2)'!A78</f>
        <v>43390.541666666664</v>
      </c>
      <c r="D89" s="13">
        <f>'task1ForecastsPVandDemand_R (2)'!B78</f>
        <v>2.7514629140000002</v>
      </c>
      <c r="E89" s="14">
        <f t="shared" si="17"/>
        <v>4.2890292480400003</v>
      </c>
      <c r="F89" s="12">
        <f>'task1ForecastsPVandDemand_R (2)'!F76</f>
        <v>1.585119932</v>
      </c>
      <c r="G89" s="9">
        <f t="shared" si="19"/>
        <v>1.5375663340399999</v>
      </c>
      <c r="H89" s="9">
        <f t="shared" si="20"/>
        <v>3.8503848191290029</v>
      </c>
      <c r="I89" s="40">
        <f t="shared" si="21"/>
        <v>0</v>
      </c>
      <c r="J89" s="8">
        <f t="shared" si="22"/>
        <v>-1.5375663340399999</v>
      </c>
      <c r="K89" s="8">
        <f t="shared" si="18"/>
        <v>0</v>
      </c>
      <c r="L89" s="8">
        <f t="shared" si="14"/>
        <v>-1.5375663340399999</v>
      </c>
      <c r="M89" s="8">
        <f t="shared" si="15"/>
        <v>0</v>
      </c>
      <c r="N89" s="7">
        <v>-2.5</v>
      </c>
      <c r="O89" s="7">
        <v>0</v>
      </c>
      <c r="P89" s="1"/>
      <c r="Q89" s="1"/>
    </row>
    <row r="90" spans="1:28" x14ac:dyDescent="0.3">
      <c r="A90" s="25">
        <f t="shared" si="16"/>
        <v>28</v>
      </c>
      <c r="B90" s="25">
        <v>2</v>
      </c>
      <c r="C90" s="11">
        <f>'task1ForecastsPVandDemand_R (2)'!A79</f>
        <v>43390.5625</v>
      </c>
      <c r="D90" s="13">
        <f>'task1ForecastsPVandDemand_R (2)'!B79</f>
        <v>2.7449739119999998</v>
      </c>
      <c r="E90" s="14">
        <f t="shared" si="17"/>
        <v>4.2379525363699999</v>
      </c>
      <c r="F90" s="12">
        <f>'task1ForecastsPVandDemand_R (2)'!F77</f>
        <v>1.5391532210000001</v>
      </c>
      <c r="G90" s="9">
        <f t="shared" si="19"/>
        <v>1.4929786243700001</v>
      </c>
      <c r="H90" s="9">
        <f t="shared" si="20"/>
        <v>4.5968741313140029</v>
      </c>
      <c r="I90" s="40">
        <f t="shared" si="21"/>
        <v>0</v>
      </c>
      <c r="J90" s="8">
        <f t="shared" si="22"/>
        <v>-1.4929786243700001</v>
      </c>
      <c r="K90" s="8">
        <f t="shared" si="18"/>
        <v>0</v>
      </c>
      <c r="L90" s="8">
        <f t="shared" si="14"/>
        <v>-1.4929786243700001</v>
      </c>
      <c r="M90" s="8">
        <f t="shared" si="15"/>
        <v>0</v>
      </c>
      <c r="N90" s="7">
        <v>-2.5</v>
      </c>
      <c r="O90" s="7">
        <v>0</v>
      </c>
      <c r="P90" s="1"/>
      <c r="Q90" s="1"/>
    </row>
    <row r="91" spans="1:28" x14ac:dyDescent="0.3">
      <c r="A91" s="25">
        <f t="shared" si="16"/>
        <v>29</v>
      </c>
      <c r="B91" s="25">
        <v>2</v>
      </c>
      <c r="C91" s="11">
        <f>'task1ForecastsPVandDemand_R (2)'!A80</f>
        <v>43390.583333333336</v>
      </c>
      <c r="D91" s="13">
        <f>'task1ForecastsPVandDemand_R (2)'!B80</f>
        <v>2.8969370109999999</v>
      </c>
      <c r="E91" s="14">
        <f t="shared" si="17"/>
        <v>4.3613992164699997</v>
      </c>
      <c r="F91" s="12">
        <f>'task1ForecastsPVandDemand_R (2)'!F78</f>
        <v>1.5097548510000001</v>
      </c>
      <c r="G91" s="9">
        <f t="shared" si="19"/>
        <v>1.4644622054700001</v>
      </c>
      <c r="H91" s="9">
        <f t="shared" si="20"/>
        <v>5.3291052340490026</v>
      </c>
      <c r="I91" s="40">
        <f t="shared" si="21"/>
        <v>0</v>
      </c>
      <c r="J91" s="8">
        <f t="shared" si="22"/>
        <v>-1.4644622054700001</v>
      </c>
      <c r="K91" s="8">
        <f t="shared" si="18"/>
        <v>0</v>
      </c>
      <c r="L91" s="8">
        <f t="shared" si="14"/>
        <v>-1.4644622054700001</v>
      </c>
      <c r="M91" s="8">
        <f t="shared" si="15"/>
        <v>0</v>
      </c>
      <c r="N91" s="7">
        <v>-2.5</v>
      </c>
      <c r="O91" s="7">
        <v>0</v>
      </c>
      <c r="P91" s="1"/>
      <c r="Q91" s="1"/>
    </row>
    <row r="92" spans="1:28" x14ac:dyDescent="0.3">
      <c r="A92" s="26">
        <f t="shared" si="16"/>
        <v>30</v>
      </c>
      <c r="B92" s="26">
        <v>2</v>
      </c>
      <c r="C92" s="11">
        <f>'task1ForecastsPVandDemand_R (2)'!A81</f>
        <v>43390.604166666664</v>
      </c>
      <c r="D92" s="13">
        <f>'task1ForecastsPVandDemand_R (2)'!B81</f>
        <v>3.0670405110000001</v>
      </c>
      <c r="E92" s="18">
        <f t="shared" si="17"/>
        <v>4.4088300429019949</v>
      </c>
      <c r="F92" s="12">
        <f>'task1ForecastsPVandDemand_R (2)'!F79</f>
        <v>1.505344596</v>
      </c>
      <c r="G92" s="9">
        <f t="shared" si="19"/>
        <v>1.3417895319019948</v>
      </c>
      <c r="H92" s="9">
        <f t="shared" si="20"/>
        <v>6</v>
      </c>
      <c r="I92" s="40">
        <f t="shared" si="21"/>
        <v>0</v>
      </c>
      <c r="J92" s="8">
        <f t="shared" si="22"/>
        <v>-1.3417895319019948</v>
      </c>
      <c r="K92" s="8">
        <f t="shared" si="18"/>
        <v>0</v>
      </c>
      <c r="L92" s="30">
        <f t="shared" si="14"/>
        <v>-1.3417895319019948</v>
      </c>
      <c r="M92" s="30">
        <f t="shared" si="15"/>
        <v>0</v>
      </c>
      <c r="N92" s="17">
        <v>-2.5</v>
      </c>
      <c r="O92" s="17">
        <v>0</v>
      </c>
      <c r="P92" s="1"/>
      <c r="Q92" s="1"/>
    </row>
    <row r="93" spans="1:28" s="38" customFormat="1" ht="15" thickBot="1" x14ac:dyDescent="0.35">
      <c r="A93" s="134">
        <f t="shared" si="16"/>
        <v>31</v>
      </c>
      <c r="B93" s="134">
        <v>2</v>
      </c>
      <c r="C93" s="135">
        <f>'task1ForecastsPVandDemand_R (2)'!A82</f>
        <v>43390.625</v>
      </c>
      <c r="D93" s="136">
        <f>'task1ForecastsPVandDemand_R (2)'!B82</f>
        <v>3.25473211</v>
      </c>
      <c r="E93" s="137">
        <f t="shared" si="17"/>
        <v>3.25473211</v>
      </c>
      <c r="F93" s="138">
        <f>'task1ForecastsPVandDemand_R (2)'!F80</f>
        <v>1.0567170779999999</v>
      </c>
      <c r="G93" s="139">
        <f t="shared" si="19"/>
        <v>0</v>
      </c>
      <c r="H93" s="139">
        <f>H92+((G93*0.5))</f>
        <v>6</v>
      </c>
      <c r="I93" s="140">
        <f t="shared" si="21"/>
        <v>0</v>
      </c>
      <c r="J93" s="132">
        <f t="shared" si="22"/>
        <v>0</v>
      </c>
      <c r="K93" s="132">
        <f t="shared" si="18"/>
        <v>0</v>
      </c>
      <c r="L93" s="132">
        <f t="shared" si="14"/>
        <v>0</v>
      </c>
      <c r="M93" s="132">
        <f t="shared" si="15"/>
        <v>0</v>
      </c>
      <c r="N93" s="141">
        <v>-2.5</v>
      </c>
      <c r="O93" s="141">
        <v>0</v>
      </c>
      <c r="P93" s="36"/>
      <c r="Q93" s="36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 spans="1:28" s="102" customFormat="1" x14ac:dyDescent="0.3">
      <c r="A94" s="71">
        <f>A93+1</f>
        <v>32</v>
      </c>
      <c r="B94" s="71">
        <v>2</v>
      </c>
      <c r="C94" s="72">
        <f>'task1ForecastsPVandDemand_R (2)'!A83</f>
        <v>43390.645833333336</v>
      </c>
      <c r="D94" s="22">
        <f>'task1ForecastsPVandDemand_R (2)'!B83</f>
        <v>3.520652127</v>
      </c>
      <c r="E94" s="74">
        <f t="shared" si="17"/>
        <v>2.579676800545454</v>
      </c>
      <c r="F94" s="75">
        <f>'task1ForecastsPVandDemand_R (2)'!F81</f>
        <v>0.94569694999999998</v>
      </c>
      <c r="G94" s="76">
        <f t="shared" si="19"/>
        <v>-0.94097532645454596</v>
      </c>
      <c r="H94" s="76">
        <f t="shared" si="20"/>
        <v>5.5295123367727275</v>
      </c>
      <c r="I94" s="78">
        <f t="shared" si="21"/>
        <v>0.94097532645454596</v>
      </c>
      <c r="J94" s="78">
        <f t="shared" si="22"/>
        <v>0</v>
      </c>
      <c r="K94" s="78">
        <f t="shared" si="18"/>
        <v>0</v>
      </c>
      <c r="L94" s="76"/>
      <c r="M94" s="76"/>
      <c r="N94" s="79">
        <v>0</v>
      </c>
      <c r="O94" s="79">
        <v>2.5</v>
      </c>
      <c r="P94" s="101"/>
      <c r="Q94" s="101"/>
    </row>
    <row r="95" spans="1:28" s="102" customFormat="1" x14ac:dyDescent="0.3">
      <c r="A95" s="80">
        <f t="shared" si="16"/>
        <v>33</v>
      </c>
      <c r="B95" s="80">
        <v>2</v>
      </c>
      <c r="C95" s="81">
        <f>'task1ForecastsPVandDemand_R (2)'!A84</f>
        <v>43390.666666666664</v>
      </c>
      <c r="D95" s="13">
        <f>'task1ForecastsPVandDemand_R (2)'!B84</f>
        <v>3.8378794649999999</v>
      </c>
      <c r="E95" s="83">
        <f t="shared" si="17"/>
        <v>2.579676800545454</v>
      </c>
      <c r="F95" s="84">
        <f>'task1ForecastsPVandDemand_R (2)'!F82</f>
        <v>0.50550150699999996</v>
      </c>
      <c r="G95" s="85">
        <f t="shared" si="19"/>
        <v>-1.2582026644545459</v>
      </c>
      <c r="H95" s="85">
        <f t="shared" si="20"/>
        <v>4.9004110045454548</v>
      </c>
      <c r="I95" s="77">
        <f t="shared" si="21"/>
        <v>1.2582026644545459</v>
      </c>
      <c r="J95" s="77">
        <f t="shared" si="22"/>
        <v>0</v>
      </c>
      <c r="K95" s="77">
        <f t="shared" si="18"/>
        <v>0</v>
      </c>
      <c r="L95" s="85"/>
      <c r="M95" s="85"/>
      <c r="N95" s="86">
        <v>0</v>
      </c>
      <c r="O95" s="86">
        <v>2.5</v>
      </c>
      <c r="P95" s="101"/>
      <c r="Q95" s="101"/>
    </row>
    <row r="96" spans="1:28" s="102" customFormat="1" x14ac:dyDescent="0.3">
      <c r="A96" s="80">
        <f t="shared" si="16"/>
        <v>34</v>
      </c>
      <c r="B96" s="80">
        <v>2</v>
      </c>
      <c r="C96" s="81">
        <f>'task1ForecastsPVandDemand_R (2)'!A85</f>
        <v>43390.6875</v>
      </c>
      <c r="D96" s="13">
        <f>'task1ForecastsPVandDemand_R (2)'!B85</f>
        <v>3.9050612490000001</v>
      </c>
      <c r="E96" s="83">
        <f t="shared" si="17"/>
        <v>2.579676800545454</v>
      </c>
      <c r="F96" s="84">
        <f>'task1ForecastsPVandDemand_R (2)'!F83</f>
        <v>0.47895335300000003</v>
      </c>
      <c r="G96" s="85">
        <f t="shared" si="19"/>
        <v>-1.3253844484545461</v>
      </c>
      <c r="H96" s="85">
        <f t="shared" si="20"/>
        <v>4.2377187803181817</v>
      </c>
      <c r="I96" s="77">
        <f t="shared" si="21"/>
        <v>1.3253844484545461</v>
      </c>
      <c r="J96" s="77">
        <f t="shared" si="22"/>
        <v>0</v>
      </c>
      <c r="K96" s="77">
        <f t="shared" si="18"/>
        <v>0</v>
      </c>
      <c r="L96" s="85"/>
      <c r="M96" s="85"/>
      <c r="N96" s="86">
        <v>0</v>
      </c>
      <c r="O96" s="86">
        <v>2.5</v>
      </c>
      <c r="P96" s="101"/>
      <c r="Q96" s="101"/>
    </row>
    <row r="97" spans="1:28" s="102" customFormat="1" x14ac:dyDescent="0.3">
      <c r="A97" s="80">
        <f t="shared" si="16"/>
        <v>35</v>
      </c>
      <c r="B97" s="80">
        <v>2</v>
      </c>
      <c r="C97" s="81">
        <f>'task1ForecastsPVandDemand_R (2)'!A86</f>
        <v>43390.708333333336</v>
      </c>
      <c r="D97" s="13">
        <f>'task1ForecastsPVandDemand_R (2)'!B86</f>
        <v>3.9711252529999999</v>
      </c>
      <c r="E97" s="83">
        <f t="shared" si="17"/>
        <v>2.579676800545454</v>
      </c>
      <c r="F97" s="84">
        <f>'task1ForecastsPVandDemand_R (2)'!F84</f>
        <v>0.193131155</v>
      </c>
      <c r="G97" s="85">
        <f t="shared" si="19"/>
        <v>-1.3914484524545458</v>
      </c>
      <c r="H97" s="85">
        <f t="shared" si="20"/>
        <v>3.541994554090909</v>
      </c>
      <c r="I97" s="77">
        <f t="shared" si="21"/>
        <v>1.3914484524545458</v>
      </c>
      <c r="J97" s="77">
        <f t="shared" si="22"/>
        <v>0</v>
      </c>
      <c r="K97" s="77">
        <f t="shared" si="18"/>
        <v>0</v>
      </c>
      <c r="L97" s="85"/>
      <c r="M97" s="85"/>
      <c r="N97" s="86">
        <v>0</v>
      </c>
      <c r="O97" s="86">
        <v>2.5</v>
      </c>
      <c r="P97" s="101"/>
      <c r="Q97" s="101"/>
    </row>
    <row r="98" spans="1:28" s="102" customFormat="1" x14ac:dyDescent="0.3">
      <c r="A98" s="80">
        <f t="shared" si="16"/>
        <v>36</v>
      </c>
      <c r="B98" s="80">
        <v>2</v>
      </c>
      <c r="C98" s="81">
        <f>'task1ForecastsPVandDemand_R (2)'!A87</f>
        <v>43390.729166666664</v>
      </c>
      <c r="D98" s="13">
        <f>'task1ForecastsPVandDemand_R (2)'!B87</f>
        <v>3.977536341</v>
      </c>
      <c r="E98" s="83">
        <f t="shared" si="17"/>
        <v>2.579676800545454</v>
      </c>
      <c r="F98" s="84">
        <f>'task1ForecastsPVandDemand_R (2)'!F85</f>
        <v>0.131061978</v>
      </c>
      <c r="G98" s="85">
        <f t="shared" si="19"/>
        <v>-1.397859540454546</v>
      </c>
      <c r="H98" s="85">
        <f t="shared" si="20"/>
        <v>2.8430647838636363</v>
      </c>
      <c r="I98" s="77">
        <f t="shared" si="21"/>
        <v>1.397859540454546</v>
      </c>
      <c r="J98" s="77">
        <f t="shared" si="22"/>
        <v>0</v>
      </c>
      <c r="K98" s="77">
        <f t="shared" si="18"/>
        <v>0</v>
      </c>
      <c r="L98" s="85"/>
      <c r="M98" s="85"/>
      <c r="N98" s="86">
        <v>0</v>
      </c>
      <c r="O98" s="86">
        <v>2.5</v>
      </c>
      <c r="P98" s="101"/>
      <c r="Q98" s="101"/>
    </row>
    <row r="99" spans="1:28" s="102" customFormat="1" x14ac:dyDescent="0.3">
      <c r="A99" s="80">
        <f t="shared" si="16"/>
        <v>37</v>
      </c>
      <c r="B99" s="80">
        <v>2</v>
      </c>
      <c r="C99" s="81">
        <f>'task1ForecastsPVandDemand_R (2)'!A88</f>
        <v>43390.75</v>
      </c>
      <c r="D99" s="13">
        <f>'task1ForecastsPVandDemand_R (2)'!B88</f>
        <v>3.8784754709999998</v>
      </c>
      <c r="E99" s="83">
        <f t="shared" si="17"/>
        <v>2.579676800545454</v>
      </c>
      <c r="F99" s="84">
        <f>'task1ForecastsPVandDemand_R (2)'!F86</f>
        <v>0</v>
      </c>
      <c r="G99" s="85">
        <f t="shared" si="19"/>
        <v>-1.2987986704545458</v>
      </c>
      <c r="H99" s="85">
        <f t="shared" si="20"/>
        <v>2.1936654486363634</v>
      </c>
      <c r="I99" s="77">
        <f t="shared" si="21"/>
        <v>1.2987986704545458</v>
      </c>
      <c r="J99" s="77">
        <f t="shared" si="22"/>
        <v>0</v>
      </c>
      <c r="K99" s="77">
        <f t="shared" si="18"/>
        <v>0</v>
      </c>
      <c r="L99" s="85"/>
      <c r="M99" s="85"/>
      <c r="N99" s="86">
        <v>0</v>
      </c>
      <c r="O99" s="86">
        <v>2.5</v>
      </c>
      <c r="P99" s="101"/>
      <c r="Q99" s="101"/>
    </row>
    <row r="100" spans="1:28" s="102" customFormat="1" x14ac:dyDescent="0.3">
      <c r="A100" s="80">
        <f t="shared" si="16"/>
        <v>38</v>
      </c>
      <c r="B100" s="80">
        <v>2</v>
      </c>
      <c r="C100" s="81">
        <f>'task1ForecastsPVandDemand_R (2)'!A89</f>
        <v>43390.770833333336</v>
      </c>
      <c r="D100" s="13">
        <f>'task1ForecastsPVandDemand_R (2)'!B89</f>
        <v>3.8058698359999998</v>
      </c>
      <c r="E100" s="83">
        <f t="shared" si="17"/>
        <v>2.579676800545454</v>
      </c>
      <c r="F100" s="84">
        <f>'task1ForecastsPVandDemand_R (2)'!F87</f>
        <v>0</v>
      </c>
      <c r="G100" s="85">
        <f t="shared" si="19"/>
        <v>-1.2261930354545458</v>
      </c>
      <c r="H100" s="85">
        <f t="shared" si="20"/>
        <v>1.5805689309090905</v>
      </c>
      <c r="I100" s="77">
        <f t="shared" si="21"/>
        <v>1.2261930354545458</v>
      </c>
      <c r="J100" s="77">
        <f t="shared" si="22"/>
        <v>0</v>
      </c>
      <c r="K100" s="77">
        <f t="shared" si="18"/>
        <v>0</v>
      </c>
      <c r="L100" s="85"/>
      <c r="M100" s="85"/>
      <c r="N100" s="86">
        <v>0</v>
      </c>
      <c r="O100" s="86">
        <v>2.5</v>
      </c>
      <c r="P100" s="101"/>
      <c r="Q100" s="101"/>
    </row>
    <row r="101" spans="1:28" s="102" customFormat="1" x14ac:dyDescent="0.3">
      <c r="A101" s="80">
        <f t="shared" si="16"/>
        <v>39</v>
      </c>
      <c r="B101" s="80">
        <v>2</v>
      </c>
      <c r="C101" s="81">
        <f>'task1ForecastsPVandDemand_R (2)'!A90</f>
        <v>43390.791666666664</v>
      </c>
      <c r="D101" s="13">
        <f>'task1ForecastsPVandDemand_R (2)'!B90</f>
        <v>3.707786542</v>
      </c>
      <c r="E101" s="83">
        <f t="shared" si="17"/>
        <v>2.579676800545454</v>
      </c>
      <c r="F101" s="84">
        <f>'task1ForecastsPVandDemand_R (2)'!F88</f>
        <v>0</v>
      </c>
      <c r="G101" s="85">
        <f t="shared" si="19"/>
        <v>-1.128109741454546</v>
      </c>
      <c r="H101" s="85">
        <f t="shared" si="20"/>
        <v>1.0165140601818174</v>
      </c>
      <c r="I101" s="77">
        <f t="shared" si="21"/>
        <v>1.128109741454546</v>
      </c>
      <c r="J101" s="77">
        <f t="shared" si="22"/>
        <v>0</v>
      </c>
      <c r="K101" s="77">
        <f t="shared" si="18"/>
        <v>0</v>
      </c>
      <c r="L101" s="85"/>
      <c r="M101" s="85"/>
      <c r="N101" s="86">
        <v>0</v>
      </c>
      <c r="O101" s="86">
        <v>2.5</v>
      </c>
      <c r="P101" s="101"/>
      <c r="Q101" s="101"/>
    </row>
    <row r="102" spans="1:28" s="102" customFormat="1" x14ac:dyDescent="0.3">
      <c r="A102" s="80">
        <f t="shared" si="16"/>
        <v>40</v>
      </c>
      <c r="B102" s="80">
        <v>2</v>
      </c>
      <c r="C102" s="81">
        <f>'task1ForecastsPVandDemand_R (2)'!A91</f>
        <v>43390.8125</v>
      </c>
      <c r="D102" s="13">
        <f>'task1ForecastsPVandDemand_R (2)'!B91</f>
        <v>3.5408647329999998</v>
      </c>
      <c r="E102" s="83">
        <f t="shared" si="17"/>
        <v>2.579676800545454</v>
      </c>
      <c r="F102" s="84">
        <f>'task1ForecastsPVandDemand_R (2)'!F89</f>
        <v>0</v>
      </c>
      <c r="G102" s="85">
        <f t="shared" si="19"/>
        <v>-0.96118793245454581</v>
      </c>
      <c r="H102" s="85">
        <f t="shared" si="20"/>
        <v>0.53592009395454454</v>
      </c>
      <c r="I102" s="77">
        <f t="shared" si="21"/>
        <v>0.96118793245454581</v>
      </c>
      <c r="J102" s="77">
        <f t="shared" si="22"/>
        <v>0</v>
      </c>
      <c r="K102" s="77">
        <f t="shared" si="18"/>
        <v>0</v>
      </c>
      <c r="L102" s="85"/>
      <c r="M102" s="85"/>
      <c r="N102" s="86">
        <v>0</v>
      </c>
      <c r="O102" s="86">
        <v>2.5</v>
      </c>
      <c r="P102" s="101"/>
      <c r="Q102" s="101"/>
    </row>
    <row r="103" spans="1:28" s="102" customFormat="1" x14ac:dyDescent="0.3">
      <c r="A103" s="94">
        <f t="shared" si="16"/>
        <v>41</v>
      </c>
      <c r="B103" s="94">
        <v>2</v>
      </c>
      <c r="C103" s="81">
        <f>'task1ForecastsPVandDemand_R (2)'!A92</f>
        <v>43390.833333333336</v>
      </c>
      <c r="D103" s="13">
        <f>'task1ForecastsPVandDemand_R (2)'!B92</f>
        <v>3.221027013</v>
      </c>
      <c r="E103" s="95">
        <f t="shared" si="17"/>
        <v>2.579676800545454</v>
      </c>
      <c r="F103" s="84">
        <f>'task1ForecastsPVandDemand_R (2)'!F90</f>
        <v>0</v>
      </c>
      <c r="G103" s="85">
        <f t="shared" si="19"/>
        <v>-0.64135021245454604</v>
      </c>
      <c r="H103" s="85">
        <f t="shared" si="20"/>
        <v>0.21524498772727152</v>
      </c>
      <c r="I103" s="77">
        <f t="shared" si="21"/>
        <v>0.64135021245454604</v>
      </c>
      <c r="J103" s="77">
        <f t="shared" si="22"/>
        <v>0</v>
      </c>
      <c r="K103" s="77">
        <f t="shared" si="18"/>
        <v>0</v>
      </c>
      <c r="L103" s="96"/>
      <c r="M103" s="96"/>
      <c r="N103" s="97">
        <v>0</v>
      </c>
      <c r="O103" s="97">
        <v>2.5</v>
      </c>
      <c r="P103" s="101"/>
      <c r="Q103" s="101"/>
    </row>
    <row r="104" spans="1:28" s="100" customFormat="1" ht="15" thickBot="1" x14ac:dyDescent="0.35">
      <c r="A104" s="142">
        <f t="shared" si="16"/>
        <v>42</v>
      </c>
      <c r="B104" s="142">
        <v>2</v>
      </c>
      <c r="C104" s="143">
        <f>'task1ForecastsPVandDemand_R (2)'!A93</f>
        <v>43390.854166666664</v>
      </c>
      <c r="D104" s="136">
        <f>'task1ForecastsPVandDemand_R (2)'!B93</f>
        <v>3.0101667760000002</v>
      </c>
      <c r="E104" s="144">
        <f t="shared" si="17"/>
        <v>2.5796768005454571</v>
      </c>
      <c r="F104" s="155">
        <f>'task1ForecastsPVandDemand_R (2)'!F91</f>
        <v>0</v>
      </c>
      <c r="G104" s="145">
        <f t="shared" si="19"/>
        <v>-0.43048997545454304</v>
      </c>
      <c r="H104" s="145">
        <f t="shared" si="20"/>
        <v>0</v>
      </c>
      <c r="I104" s="133">
        <f t="shared" si="21"/>
        <v>0.43048997545454304</v>
      </c>
      <c r="J104" s="133">
        <f t="shared" si="22"/>
        <v>0</v>
      </c>
      <c r="K104" s="133">
        <f t="shared" si="18"/>
        <v>0</v>
      </c>
      <c r="L104" s="145"/>
      <c r="M104" s="145"/>
      <c r="N104" s="146">
        <v>0</v>
      </c>
      <c r="O104" s="146">
        <v>2.5</v>
      </c>
      <c r="P104" s="98"/>
      <c r="Q104" s="98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</row>
    <row r="105" spans="1:28" x14ac:dyDescent="0.3">
      <c r="A105" s="27">
        <f t="shared" si="16"/>
        <v>43</v>
      </c>
      <c r="B105" s="27">
        <v>2</v>
      </c>
      <c r="C105" s="21">
        <f>'task1ForecastsPVandDemand_R (2)'!A94</f>
        <v>43390.875</v>
      </c>
      <c r="D105" s="22">
        <f>'task1ForecastsPVandDemand_R (2)'!B94</f>
        <v>2.7113052020000001</v>
      </c>
      <c r="E105" s="23">
        <f t="shared" si="17"/>
        <v>2.7113052020000001</v>
      </c>
      <c r="F105" s="28">
        <f>'task1ForecastsPVandDemand_R (2)'!F92</f>
        <v>0</v>
      </c>
      <c r="G105" s="52">
        <f t="shared" si="19"/>
        <v>0</v>
      </c>
      <c r="H105" s="52">
        <f t="shared" si="20"/>
        <v>0</v>
      </c>
      <c r="I105" s="39">
        <f t="shared" si="21"/>
        <v>0</v>
      </c>
      <c r="J105" s="29">
        <f t="shared" si="22"/>
        <v>0</v>
      </c>
      <c r="K105" s="29">
        <f t="shared" si="18"/>
        <v>0</v>
      </c>
      <c r="L105" s="24"/>
      <c r="M105" s="24"/>
      <c r="N105" s="20">
        <v>0</v>
      </c>
      <c r="O105" s="20">
        <v>0</v>
      </c>
      <c r="P105" s="1"/>
      <c r="Q105" s="1"/>
    </row>
    <row r="106" spans="1:28" x14ac:dyDescent="0.3">
      <c r="A106" s="25">
        <f t="shared" si="16"/>
        <v>44</v>
      </c>
      <c r="B106" s="25">
        <v>2</v>
      </c>
      <c r="C106" s="11">
        <f>'task1ForecastsPVandDemand_R (2)'!A95</f>
        <v>43390.895833333336</v>
      </c>
      <c r="D106" s="13">
        <f>'task1ForecastsPVandDemand_R (2)'!B95</f>
        <v>2.4445530259999999</v>
      </c>
      <c r="E106" s="14">
        <f t="shared" si="17"/>
        <v>2.4445530259999999</v>
      </c>
      <c r="F106" s="12">
        <f>'task1ForecastsPVandDemand_R (2)'!F93</f>
        <v>0</v>
      </c>
      <c r="G106" s="9">
        <f t="shared" si="19"/>
        <v>0</v>
      </c>
      <c r="H106" s="9">
        <f t="shared" si="20"/>
        <v>0</v>
      </c>
      <c r="I106" s="40">
        <f t="shared" si="21"/>
        <v>0</v>
      </c>
      <c r="J106" s="8">
        <f t="shared" si="22"/>
        <v>0</v>
      </c>
      <c r="K106" s="8">
        <f t="shared" si="18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3">
      <c r="A107" s="25">
        <f t="shared" si="16"/>
        <v>45</v>
      </c>
      <c r="B107" s="25">
        <v>2</v>
      </c>
      <c r="C107" s="11">
        <f>'task1ForecastsPVandDemand_R (2)'!A96</f>
        <v>43390.916666666664</v>
      </c>
      <c r="D107" s="13">
        <f>'task1ForecastsPVandDemand_R (2)'!B96</f>
        <v>2.1367515909999999</v>
      </c>
      <c r="E107" s="14">
        <f t="shared" si="17"/>
        <v>2.1367515909999999</v>
      </c>
      <c r="F107" s="12">
        <f>'task1ForecastsPVandDemand_R (2)'!F94</f>
        <v>0</v>
      </c>
      <c r="G107" s="9">
        <f t="shared" si="19"/>
        <v>0</v>
      </c>
      <c r="H107" s="9">
        <f t="shared" si="20"/>
        <v>0</v>
      </c>
      <c r="I107" s="40">
        <f t="shared" si="21"/>
        <v>0</v>
      </c>
      <c r="J107" s="8">
        <f t="shared" si="22"/>
        <v>0</v>
      </c>
      <c r="K107" s="8">
        <f t="shared" si="18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3">
      <c r="A108" s="25">
        <f t="shared" si="16"/>
        <v>46</v>
      </c>
      <c r="B108" s="25">
        <v>2</v>
      </c>
      <c r="C108" s="11">
        <f>'task1ForecastsPVandDemand_R (2)'!A97</f>
        <v>43390.9375</v>
      </c>
      <c r="D108" s="13">
        <f>'task1ForecastsPVandDemand_R (2)'!B97</f>
        <v>1.897211918</v>
      </c>
      <c r="E108" s="14">
        <f t="shared" si="17"/>
        <v>1.897211918</v>
      </c>
      <c r="F108" s="12">
        <f>'task1ForecastsPVandDemand_R (2)'!F95</f>
        <v>0</v>
      </c>
      <c r="G108" s="9">
        <f t="shared" si="19"/>
        <v>0</v>
      </c>
      <c r="H108" s="9">
        <f t="shared" si="20"/>
        <v>0</v>
      </c>
      <c r="I108" s="40">
        <f t="shared" si="21"/>
        <v>0</v>
      </c>
      <c r="J108" s="8">
        <f t="shared" si="22"/>
        <v>0</v>
      </c>
      <c r="K108" s="8">
        <f t="shared" si="18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x14ac:dyDescent="0.3">
      <c r="A109" s="25">
        <f t="shared" si="16"/>
        <v>47</v>
      </c>
      <c r="B109" s="25">
        <v>2</v>
      </c>
      <c r="C109" s="11">
        <f>'task1ForecastsPVandDemand_R (2)'!A98</f>
        <v>43390.958333333336</v>
      </c>
      <c r="D109" s="13">
        <f>'task1ForecastsPVandDemand_R (2)'!B98</f>
        <v>1.8381419880000001</v>
      </c>
      <c r="E109" s="18">
        <f t="shared" si="17"/>
        <v>1.8381419880000001</v>
      </c>
      <c r="F109" s="12">
        <f>'task1ForecastsPVandDemand_R (2)'!F96</f>
        <v>0</v>
      </c>
      <c r="G109" s="9">
        <f t="shared" si="19"/>
        <v>0</v>
      </c>
      <c r="H109" s="9">
        <f t="shared" si="20"/>
        <v>0</v>
      </c>
      <c r="I109" s="40">
        <f t="shared" si="21"/>
        <v>0</v>
      </c>
      <c r="J109" s="8">
        <f t="shared" si="22"/>
        <v>0</v>
      </c>
      <c r="K109" s="8">
        <f t="shared" si="18"/>
        <v>0</v>
      </c>
      <c r="L109" s="19"/>
      <c r="M109" s="19"/>
      <c r="N109" s="17">
        <v>0</v>
      </c>
      <c r="O109" s="17">
        <v>0</v>
      </c>
      <c r="P109" s="1"/>
      <c r="Q109" s="1"/>
    </row>
    <row r="110" spans="1:28" s="130" customFormat="1" ht="15" thickBot="1" x14ac:dyDescent="0.35">
      <c r="A110" s="110">
        <f t="shared" si="16"/>
        <v>48</v>
      </c>
      <c r="B110" s="110">
        <v>2</v>
      </c>
      <c r="C110" s="111">
        <f>'task1ForecastsPVandDemand_R (2)'!A99</f>
        <v>43390.979166666664</v>
      </c>
      <c r="D110" s="112">
        <f>'task1ForecastsPVandDemand_R (2)'!B99</f>
        <v>1.7478875380000001</v>
      </c>
      <c r="E110" s="113">
        <f t="shared" si="17"/>
        <v>1.7478875380000001</v>
      </c>
      <c r="F110" s="114">
        <f>'task1ForecastsPVandDemand_R (2)'!F97</f>
        <v>0</v>
      </c>
      <c r="G110" s="115">
        <f t="shared" si="19"/>
        <v>0</v>
      </c>
      <c r="H110" s="115">
        <f t="shared" si="20"/>
        <v>0</v>
      </c>
      <c r="I110" s="116">
        <f t="shared" si="21"/>
        <v>0</v>
      </c>
      <c r="J110" s="117">
        <f t="shared" si="22"/>
        <v>0</v>
      </c>
      <c r="K110" s="117">
        <f t="shared" si="18"/>
        <v>0</v>
      </c>
      <c r="L110" s="118"/>
      <c r="M110" s="118"/>
      <c r="N110" s="119">
        <v>0</v>
      </c>
      <c r="O110" s="119">
        <v>0</v>
      </c>
      <c r="P110" s="129"/>
      <c r="Q110" s="129"/>
    </row>
    <row r="111" spans="1:28" s="173" customFormat="1" x14ac:dyDescent="0.3">
      <c r="A111" s="163">
        <v>1</v>
      </c>
      <c r="B111" s="163">
        <v>3</v>
      </c>
      <c r="C111" s="164">
        <f>'task1ForecastsPVandDemand_R (2)'!A100</f>
        <v>43391</v>
      </c>
      <c r="D111" s="165">
        <f>'task1ForecastsPVandDemand_R (2)'!B100</f>
        <v>1.7913096289999999</v>
      </c>
      <c r="E111" s="166">
        <f t="shared" si="17"/>
        <v>1.7913096289999999</v>
      </c>
      <c r="F111" s="167">
        <f>'task1ForecastsPVandDemand_R (2)'!F98</f>
        <v>0</v>
      </c>
      <c r="G111" s="168">
        <f t="shared" si="19"/>
        <v>0</v>
      </c>
      <c r="H111" s="168">
        <f t="shared" si="20"/>
        <v>0</v>
      </c>
      <c r="I111" s="169">
        <f t="shared" si="21"/>
        <v>0</v>
      </c>
      <c r="J111" s="169">
        <f t="shared" si="22"/>
        <v>0</v>
      </c>
      <c r="K111" s="169">
        <f t="shared" si="18"/>
        <v>0</v>
      </c>
      <c r="L111" s="169">
        <f t="shared" ref="L111:L141" si="23">MIN(J111,F111)</f>
        <v>0</v>
      </c>
      <c r="M111" s="169">
        <f>J111-L111</f>
        <v>0</v>
      </c>
      <c r="N111" s="171">
        <v>-2.5</v>
      </c>
      <c r="O111" s="171">
        <v>0</v>
      </c>
      <c r="P111" s="172"/>
      <c r="Q111" s="172"/>
    </row>
    <row r="112" spans="1:28" x14ac:dyDescent="0.3">
      <c r="A112" s="25">
        <f>A111+1</f>
        <v>2</v>
      </c>
      <c r="B112" s="25">
        <v>3</v>
      </c>
      <c r="C112" s="11">
        <f>'task1ForecastsPVandDemand_R (2)'!A101</f>
        <v>43391.020833333336</v>
      </c>
      <c r="D112" s="13">
        <f>'task1ForecastsPVandDemand_R (2)'!B101</f>
        <v>1.7216036299999999</v>
      </c>
      <c r="E112" s="14">
        <f t="shared" si="17"/>
        <v>1.7216036299999999</v>
      </c>
      <c r="F112" s="12">
        <f>'task1ForecastsPVandDemand_R (2)'!F99</f>
        <v>0</v>
      </c>
      <c r="G112" s="9">
        <f t="shared" si="19"/>
        <v>0</v>
      </c>
      <c r="H112" s="9">
        <f t="shared" si="20"/>
        <v>0</v>
      </c>
      <c r="I112" s="40">
        <f t="shared" si="21"/>
        <v>0</v>
      </c>
      <c r="J112" s="8">
        <f t="shared" si="22"/>
        <v>0</v>
      </c>
      <c r="K112" s="8">
        <f t="shared" si="18"/>
        <v>0</v>
      </c>
      <c r="L112" s="8">
        <f t="shared" si="23"/>
        <v>0</v>
      </c>
      <c r="M112" s="8">
        <f t="shared" ref="M112:M141" si="24">J112-L112</f>
        <v>0</v>
      </c>
      <c r="N112" s="7">
        <v>-2.5</v>
      </c>
      <c r="O112" s="7">
        <v>0</v>
      </c>
      <c r="P112" s="1"/>
      <c r="Q112" s="1"/>
    </row>
    <row r="113" spans="1:17" x14ac:dyDescent="0.3">
      <c r="A113" s="25">
        <f t="shared" ref="A113:A158" si="25">A112+1</f>
        <v>3</v>
      </c>
      <c r="B113" s="25">
        <v>3</v>
      </c>
      <c r="C113" s="11">
        <f>'task1ForecastsPVandDemand_R (2)'!A102</f>
        <v>43391.041666666664</v>
      </c>
      <c r="D113" s="13">
        <f>'task1ForecastsPVandDemand_R (2)'!B102</f>
        <v>1.635977284</v>
      </c>
      <c r="E113" s="14">
        <f t="shared" si="17"/>
        <v>1.635977284</v>
      </c>
      <c r="F113" s="12">
        <f>'task1ForecastsPVandDemand_R (2)'!F100</f>
        <v>0</v>
      </c>
      <c r="G113" s="9">
        <f t="shared" si="19"/>
        <v>0</v>
      </c>
      <c r="H113" s="9">
        <f t="shared" si="20"/>
        <v>0</v>
      </c>
      <c r="I113" s="40">
        <f t="shared" si="21"/>
        <v>0</v>
      </c>
      <c r="J113" s="8">
        <f t="shared" si="22"/>
        <v>0</v>
      </c>
      <c r="K113" s="8">
        <f t="shared" si="18"/>
        <v>0</v>
      </c>
      <c r="L113" s="8">
        <f t="shared" si="23"/>
        <v>0</v>
      </c>
      <c r="M113" s="8">
        <f t="shared" si="24"/>
        <v>0</v>
      </c>
      <c r="N113" s="7">
        <v>-2.5</v>
      </c>
      <c r="O113" s="7">
        <v>0</v>
      </c>
      <c r="P113" s="1"/>
      <c r="Q113" s="1"/>
    </row>
    <row r="114" spans="1:17" x14ac:dyDescent="0.3">
      <c r="A114" s="25">
        <f t="shared" si="25"/>
        <v>4</v>
      </c>
      <c r="B114" s="25">
        <v>3</v>
      </c>
      <c r="C114" s="11">
        <f>'task1ForecastsPVandDemand_R (2)'!A103</f>
        <v>43391.0625</v>
      </c>
      <c r="D114" s="13">
        <f>'task1ForecastsPVandDemand_R (2)'!B103</f>
        <v>1.590551177</v>
      </c>
      <c r="E114" s="14">
        <f t="shared" si="17"/>
        <v>1.590551177</v>
      </c>
      <c r="F114" s="12">
        <f>'task1ForecastsPVandDemand_R (2)'!F101</f>
        <v>0</v>
      </c>
      <c r="G114" s="9">
        <f t="shared" si="19"/>
        <v>0</v>
      </c>
      <c r="H114" s="9">
        <f t="shared" si="20"/>
        <v>0</v>
      </c>
      <c r="I114" s="40">
        <f t="shared" si="21"/>
        <v>0</v>
      </c>
      <c r="J114" s="8">
        <f t="shared" si="22"/>
        <v>0</v>
      </c>
      <c r="K114" s="8">
        <f t="shared" si="18"/>
        <v>0</v>
      </c>
      <c r="L114" s="8">
        <f t="shared" si="23"/>
        <v>0</v>
      </c>
      <c r="M114" s="8">
        <f t="shared" si="24"/>
        <v>0</v>
      </c>
      <c r="N114" s="7">
        <v>-2.5</v>
      </c>
      <c r="O114" s="7">
        <v>0</v>
      </c>
      <c r="P114" s="1"/>
      <c r="Q114" s="1"/>
    </row>
    <row r="115" spans="1:17" x14ac:dyDescent="0.3">
      <c r="A115" s="25">
        <f t="shared" si="25"/>
        <v>5</v>
      </c>
      <c r="B115" s="25">
        <v>3</v>
      </c>
      <c r="C115" s="11">
        <f>'task1ForecastsPVandDemand_R (2)'!A104</f>
        <v>43391.083333333336</v>
      </c>
      <c r="D115" s="13">
        <f>'task1ForecastsPVandDemand_R (2)'!B104</f>
        <v>1.5763098950000001</v>
      </c>
      <c r="E115" s="14">
        <f t="shared" si="17"/>
        <v>1.5763098950000001</v>
      </c>
      <c r="F115" s="12">
        <f>'task1ForecastsPVandDemand_R (2)'!F102</f>
        <v>0</v>
      </c>
      <c r="G115" s="9">
        <f t="shared" si="19"/>
        <v>0</v>
      </c>
      <c r="H115" s="9">
        <f t="shared" si="20"/>
        <v>0</v>
      </c>
      <c r="I115" s="40">
        <f t="shared" si="21"/>
        <v>0</v>
      </c>
      <c r="J115" s="8">
        <f t="shared" si="22"/>
        <v>0</v>
      </c>
      <c r="K115" s="8">
        <f t="shared" si="18"/>
        <v>0</v>
      </c>
      <c r="L115" s="8">
        <f t="shared" si="23"/>
        <v>0</v>
      </c>
      <c r="M115" s="8">
        <f t="shared" si="24"/>
        <v>0</v>
      </c>
      <c r="N115" s="7">
        <v>-2.5</v>
      </c>
      <c r="O115" s="7">
        <v>0</v>
      </c>
      <c r="P115" s="1"/>
      <c r="Q115" s="1"/>
    </row>
    <row r="116" spans="1:17" x14ac:dyDescent="0.3">
      <c r="A116" s="25">
        <f t="shared" si="25"/>
        <v>6</v>
      </c>
      <c r="B116" s="25">
        <v>3</v>
      </c>
      <c r="C116" s="11">
        <f>'task1ForecastsPVandDemand_R (2)'!A105</f>
        <v>43391.104166666664</v>
      </c>
      <c r="D116" s="13">
        <f>'task1ForecastsPVandDemand_R (2)'!B105</f>
        <v>1.5447264060000001</v>
      </c>
      <c r="E116" s="14">
        <f t="shared" si="17"/>
        <v>1.5447264060000001</v>
      </c>
      <c r="F116" s="12">
        <f>'task1ForecastsPVandDemand_R (2)'!F103</f>
        <v>0</v>
      </c>
      <c r="G116" s="9">
        <f t="shared" si="19"/>
        <v>0</v>
      </c>
      <c r="H116" s="9">
        <f t="shared" si="20"/>
        <v>0</v>
      </c>
      <c r="I116" s="40">
        <f t="shared" si="21"/>
        <v>0</v>
      </c>
      <c r="J116" s="8">
        <f t="shared" si="22"/>
        <v>0</v>
      </c>
      <c r="K116" s="8">
        <f t="shared" si="18"/>
        <v>0</v>
      </c>
      <c r="L116" s="8">
        <f t="shared" si="23"/>
        <v>0</v>
      </c>
      <c r="M116" s="8">
        <f t="shared" si="24"/>
        <v>0</v>
      </c>
      <c r="N116" s="7">
        <v>-2.5</v>
      </c>
      <c r="O116" s="7">
        <v>0</v>
      </c>
      <c r="P116" s="1"/>
      <c r="Q116" s="1"/>
    </row>
    <row r="117" spans="1:17" x14ac:dyDescent="0.3">
      <c r="A117" s="25">
        <f t="shared" si="25"/>
        <v>7</v>
      </c>
      <c r="B117" s="25">
        <v>3</v>
      </c>
      <c r="C117" s="11">
        <f>'task1ForecastsPVandDemand_R (2)'!A106</f>
        <v>43391.125</v>
      </c>
      <c r="D117" s="13">
        <f>'task1ForecastsPVandDemand_R (2)'!B106</f>
        <v>1.529125144</v>
      </c>
      <c r="E117" s="14">
        <f t="shared" si="17"/>
        <v>1.529125144</v>
      </c>
      <c r="F117" s="12">
        <f>'task1ForecastsPVandDemand_R (2)'!F104</f>
        <v>0</v>
      </c>
      <c r="G117" s="9">
        <f t="shared" si="19"/>
        <v>0</v>
      </c>
      <c r="H117" s="9">
        <f t="shared" si="20"/>
        <v>0</v>
      </c>
      <c r="I117" s="40">
        <f t="shared" si="21"/>
        <v>0</v>
      </c>
      <c r="J117" s="8">
        <f t="shared" si="22"/>
        <v>0</v>
      </c>
      <c r="K117" s="8">
        <f t="shared" si="18"/>
        <v>0</v>
      </c>
      <c r="L117" s="8">
        <f t="shared" si="23"/>
        <v>0</v>
      </c>
      <c r="M117" s="8">
        <f t="shared" si="24"/>
        <v>0</v>
      </c>
      <c r="N117" s="7">
        <v>-2.5</v>
      </c>
      <c r="O117" s="7">
        <v>0</v>
      </c>
      <c r="P117" s="1"/>
      <c r="Q117" s="1"/>
    </row>
    <row r="118" spans="1:17" x14ac:dyDescent="0.3">
      <c r="A118" s="25">
        <f t="shared" si="25"/>
        <v>8</v>
      </c>
      <c r="B118" s="25">
        <v>3</v>
      </c>
      <c r="C118" s="11">
        <f>'task1ForecastsPVandDemand_R (2)'!A107</f>
        <v>43391.145833333336</v>
      </c>
      <c r="D118" s="13">
        <f>'task1ForecastsPVandDemand_R (2)'!B107</f>
        <v>1.506121686</v>
      </c>
      <c r="E118" s="14">
        <f t="shared" si="17"/>
        <v>1.506121686</v>
      </c>
      <c r="F118" s="12">
        <f>'task1ForecastsPVandDemand_R (2)'!F105</f>
        <v>0</v>
      </c>
      <c r="G118" s="9">
        <f t="shared" si="19"/>
        <v>0</v>
      </c>
      <c r="H118" s="9">
        <f t="shared" si="20"/>
        <v>0</v>
      </c>
      <c r="I118" s="40">
        <f t="shared" si="21"/>
        <v>0</v>
      </c>
      <c r="J118" s="8">
        <f t="shared" si="22"/>
        <v>0</v>
      </c>
      <c r="K118" s="8">
        <f t="shared" si="18"/>
        <v>0</v>
      </c>
      <c r="L118" s="8">
        <f t="shared" si="23"/>
        <v>0</v>
      </c>
      <c r="M118" s="8">
        <f t="shared" si="24"/>
        <v>0</v>
      </c>
      <c r="N118" s="7">
        <v>-2.5</v>
      </c>
      <c r="O118" s="7">
        <v>0</v>
      </c>
      <c r="P118" s="1"/>
      <c r="Q118" s="1"/>
    </row>
    <row r="119" spans="1:17" x14ac:dyDescent="0.3">
      <c r="A119" s="25">
        <f t="shared" si="25"/>
        <v>9</v>
      </c>
      <c r="B119" s="25">
        <v>3</v>
      </c>
      <c r="C119" s="11">
        <f>'task1ForecastsPVandDemand_R (2)'!A108</f>
        <v>43391.166666666664</v>
      </c>
      <c r="D119" s="13">
        <f>'task1ForecastsPVandDemand_R (2)'!B108</f>
        <v>1.6074680079999999</v>
      </c>
      <c r="E119" s="14">
        <f t="shared" si="17"/>
        <v>1.6074680079999999</v>
      </c>
      <c r="F119" s="12">
        <f>'task1ForecastsPVandDemand_R (2)'!F106</f>
        <v>0</v>
      </c>
      <c r="G119" s="9">
        <f t="shared" si="19"/>
        <v>0</v>
      </c>
      <c r="H119" s="9">
        <f t="shared" si="20"/>
        <v>0</v>
      </c>
      <c r="I119" s="40">
        <f t="shared" si="21"/>
        <v>0</v>
      </c>
      <c r="J119" s="8">
        <f t="shared" si="22"/>
        <v>0</v>
      </c>
      <c r="K119" s="8">
        <f t="shared" si="18"/>
        <v>0</v>
      </c>
      <c r="L119" s="8">
        <f t="shared" si="23"/>
        <v>0</v>
      </c>
      <c r="M119" s="8">
        <f t="shared" si="24"/>
        <v>0</v>
      </c>
      <c r="N119" s="7">
        <v>-2.5</v>
      </c>
      <c r="O119" s="7">
        <v>0</v>
      </c>
      <c r="P119" s="1"/>
      <c r="Q119" s="1"/>
    </row>
    <row r="120" spans="1:17" x14ac:dyDescent="0.3">
      <c r="A120" s="25">
        <f t="shared" si="25"/>
        <v>10</v>
      </c>
      <c r="B120" s="25">
        <v>3</v>
      </c>
      <c r="C120" s="11">
        <f>'task1ForecastsPVandDemand_R (2)'!A109</f>
        <v>43391.1875</v>
      </c>
      <c r="D120" s="13">
        <f>'task1ForecastsPVandDemand_R (2)'!B109</f>
        <v>1.742049382</v>
      </c>
      <c r="E120" s="14">
        <f t="shared" si="17"/>
        <v>1.742049382</v>
      </c>
      <c r="F120" s="12">
        <f>'task1ForecastsPVandDemand_R (2)'!F107</f>
        <v>0</v>
      </c>
      <c r="G120" s="9">
        <f t="shared" si="19"/>
        <v>0</v>
      </c>
      <c r="H120" s="9">
        <f t="shared" si="20"/>
        <v>0</v>
      </c>
      <c r="I120" s="40">
        <f t="shared" si="21"/>
        <v>0</v>
      </c>
      <c r="J120" s="8">
        <f t="shared" si="22"/>
        <v>0</v>
      </c>
      <c r="K120" s="8">
        <f t="shared" si="18"/>
        <v>0</v>
      </c>
      <c r="L120" s="8">
        <f t="shared" si="23"/>
        <v>0</v>
      </c>
      <c r="M120" s="8">
        <f t="shared" si="24"/>
        <v>0</v>
      </c>
      <c r="N120" s="7">
        <v>-2.5</v>
      </c>
      <c r="O120" s="7">
        <v>0</v>
      </c>
      <c r="P120" s="1"/>
      <c r="Q120" s="1"/>
    </row>
    <row r="121" spans="1:17" x14ac:dyDescent="0.3">
      <c r="A121" s="25">
        <f t="shared" si="25"/>
        <v>11</v>
      </c>
      <c r="B121" s="25">
        <v>3</v>
      </c>
      <c r="C121" s="11">
        <f>'task1ForecastsPVandDemand_R (2)'!A110</f>
        <v>43391.208333333336</v>
      </c>
      <c r="D121" s="13">
        <f>'task1ForecastsPVandDemand_R (2)'!B110</f>
        <v>2.1798146890000001</v>
      </c>
      <c r="E121" s="14">
        <f t="shared" si="17"/>
        <v>2.1798146890000001</v>
      </c>
      <c r="F121" s="12">
        <f>'task1ForecastsPVandDemand_R (2)'!F108</f>
        <v>0</v>
      </c>
      <c r="G121" s="9">
        <f t="shared" si="19"/>
        <v>0</v>
      </c>
      <c r="H121" s="9">
        <f t="shared" si="20"/>
        <v>0</v>
      </c>
      <c r="I121" s="40">
        <f t="shared" si="21"/>
        <v>0</v>
      </c>
      <c r="J121" s="8">
        <f t="shared" si="22"/>
        <v>0</v>
      </c>
      <c r="K121" s="8">
        <f t="shared" si="18"/>
        <v>0</v>
      </c>
      <c r="L121" s="8">
        <f t="shared" si="23"/>
        <v>0</v>
      </c>
      <c r="M121" s="8">
        <f t="shared" si="24"/>
        <v>0</v>
      </c>
      <c r="N121" s="7">
        <v>-2.5</v>
      </c>
      <c r="O121" s="7">
        <v>0</v>
      </c>
      <c r="P121" s="1"/>
      <c r="Q121" s="1"/>
    </row>
    <row r="122" spans="1:17" x14ac:dyDescent="0.3">
      <c r="A122" s="25">
        <f t="shared" si="25"/>
        <v>12</v>
      </c>
      <c r="B122" s="25">
        <v>3</v>
      </c>
      <c r="C122" s="11">
        <f>'task1ForecastsPVandDemand_R (2)'!A111</f>
        <v>43391.229166666664</v>
      </c>
      <c r="D122" s="13">
        <f>'task1ForecastsPVandDemand_R (2)'!B111</f>
        <v>2.5657585219999999</v>
      </c>
      <c r="E122" s="14">
        <f t="shared" si="17"/>
        <v>2.5657585219999999</v>
      </c>
      <c r="F122" s="12">
        <f>'task1ForecastsPVandDemand_R (2)'!F109</f>
        <v>0</v>
      </c>
      <c r="G122" s="9">
        <f t="shared" si="19"/>
        <v>0</v>
      </c>
      <c r="H122" s="9">
        <f t="shared" si="20"/>
        <v>0</v>
      </c>
      <c r="I122" s="40">
        <f t="shared" si="21"/>
        <v>0</v>
      </c>
      <c r="J122" s="8">
        <f t="shared" si="22"/>
        <v>0</v>
      </c>
      <c r="K122" s="8">
        <f t="shared" si="18"/>
        <v>0</v>
      </c>
      <c r="L122" s="8">
        <f t="shared" si="23"/>
        <v>0</v>
      </c>
      <c r="M122" s="8">
        <f t="shared" si="24"/>
        <v>0</v>
      </c>
      <c r="N122" s="7">
        <v>-2.5</v>
      </c>
      <c r="O122" s="7">
        <v>0</v>
      </c>
      <c r="P122" s="1"/>
      <c r="Q122" s="1"/>
    </row>
    <row r="123" spans="1:17" x14ac:dyDescent="0.3">
      <c r="A123" s="25">
        <f t="shared" si="25"/>
        <v>13</v>
      </c>
      <c r="B123" s="25">
        <v>3</v>
      </c>
      <c r="C123" s="11">
        <f>'task1ForecastsPVandDemand_R (2)'!A112</f>
        <v>43391.25</v>
      </c>
      <c r="D123" s="13">
        <f>'task1ForecastsPVandDemand_R (2)'!B112</f>
        <v>3.0477748440000001</v>
      </c>
      <c r="E123" s="14">
        <f t="shared" si="17"/>
        <v>3.0477748440000001</v>
      </c>
      <c r="F123" s="12">
        <f>'task1ForecastsPVandDemand_R (2)'!F110</f>
        <v>0</v>
      </c>
      <c r="G123" s="9">
        <f t="shared" si="19"/>
        <v>0</v>
      </c>
      <c r="H123" s="9">
        <f t="shared" si="20"/>
        <v>0</v>
      </c>
      <c r="I123" s="40">
        <f t="shared" si="21"/>
        <v>0</v>
      </c>
      <c r="J123" s="8">
        <f t="shared" si="22"/>
        <v>0</v>
      </c>
      <c r="K123" s="8">
        <f t="shared" si="18"/>
        <v>0</v>
      </c>
      <c r="L123" s="8">
        <f t="shared" si="23"/>
        <v>0</v>
      </c>
      <c r="M123" s="8">
        <f t="shared" si="24"/>
        <v>0</v>
      </c>
      <c r="N123" s="7">
        <v>-2.5</v>
      </c>
      <c r="O123" s="7">
        <v>0</v>
      </c>
      <c r="P123" s="1"/>
      <c r="Q123" s="1"/>
    </row>
    <row r="124" spans="1:17" x14ac:dyDescent="0.3">
      <c r="A124" s="25">
        <f t="shared" si="25"/>
        <v>14</v>
      </c>
      <c r="B124" s="25">
        <v>3</v>
      </c>
      <c r="C124" s="11">
        <f>'task1ForecastsPVandDemand_R (2)'!A113</f>
        <v>43391.270833333336</v>
      </c>
      <c r="D124" s="13">
        <f>'task1ForecastsPVandDemand_R (2)'!B113</f>
        <v>3.298243426</v>
      </c>
      <c r="E124" s="14">
        <f t="shared" si="17"/>
        <v>3.298243426</v>
      </c>
      <c r="F124" s="12">
        <f>'task1ForecastsPVandDemand_R (2)'!F111</f>
        <v>0</v>
      </c>
      <c r="G124" s="9">
        <f t="shared" si="19"/>
        <v>0</v>
      </c>
      <c r="H124" s="9">
        <f t="shared" si="20"/>
        <v>0</v>
      </c>
      <c r="I124" s="40">
        <f t="shared" si="21"/>
        <v>0</v>
      </c>
      <c r="J124" s="8">
        <f t="shared" si="22"/>
        <v>0</v>
      </c>
      <c r="K124" s="8">
        <f t="shared" si="18"/>
        <v>0</v>
      </c>
      <c r="L124" s="8">
        <f t="shared" si="23"/>
        <v>0</v>
      </c>
      <c r="M124" s="8">
        <f t="shared" si="24"/>
        <v>0</v>
      </c>
      <c r="N124" s="7">
        <v>-2.5</v>
      </c>
      <c r="O124" s="7">
        <v>0</v>
      </c>
      <c r="P124" s="1"/>
      <c r="Q124" s="1"/>
    </row>
    <row r="125" spans="1:17" x14ac:dyDescent="0.3">
      <c r="A125" s="25">
        <f t="shared" si="25"/>
        <v>15</v>
      </c>
      <c r="B125" s="25">
        <v>3</v>
      </c>
      <c r="C125" s="11">
        <f>'task1ForecastsPVandDemand_R (2)'!A114</f>
        <v>43391.291666666664</v>
      </c>
      <c r="D125" s="13">
        <f>'task1ForecastsPVandDemand_R (2)'!B114</f>
        <v>3.270227432</v>
      </c>
      <c r="E125" s="14">
        <f t="shared" si="17"/>
        <v>3.270227432</v>
      </c>
      <c r="F125" s="12">
        <f>'task1ForecastsPVandDemand_R (2)'!F112</f>
        <v>0</v>
      </c>
      <c r="G125" s="9">
        <f t="shared" si="19"/>
        <v>0</v>
      </c>
      <c r="H125" s="9">
        <f t="shared" si="20"/>
        <v>0</v>
      </c>
      <c r="I125" s="40">
        <f t="shared" si="21"/>
        <v>0</v>
      </c>
      <c r="J125" s="8">
        <f t="shared" si="22"/>
        <v>0</v>
      </c>
      <c r="K125" s="8">
        <f t="shared" si="18"/>
        <v>0</v>
      </c>
      <c r="L125" s="8">
        <f t="shared" si="23"/>
        <v>0</v>
      </c>
      <c r="M125" s="8">
        <f t="shared" si="24"/>
        <v>0</v>
      </c>
      <c r="N125" s="7">
        <v>-2.5</v>
      </c>
      <c r="O125" s="7">
        <v>0</v>
      </c>
      <c r="P125" s="1"/>
      <c r="Q125" s="1"/>
    </row>
    <row r="126" spans="1:17" x14ac:dyDescent="0.3">
      <c r="A126" s="25">
        <f t="shared" si="25"/>
        <v>16</v>
      </c>
      <c r="B126" s="25">
        <v>3</v>
      </c>
      <c r="C126" s="11">
        <f>'task1ForecastsPVandDemand_R (2)'!A115</f>
        <v>43391.3125</v>
      </c>
      <c r="D126" s="13">
        <f>'task1ForecastsPVandDemand_R (2)'!B115</f>
        <v>3.2838735190000001</v>
      </c>
      <c r="E126" s="14">
        <f t="shared" si="17"/>
        <v>3.2838735190000001</v>
      </c>
      <c r="F126" s="12">
        <f>'task1ForecastsPVandDemand_R (2)'!F113</f>
        <v>0</v>
      </c>
      <c r="G126" s="9">
        <f t="shared" si="19"/>
        <v>0</v>
      </c>
      <c r="H126" s="9">
        <f t="shared" si="20"/>
        <v>0</v>
      </c>
      <c r="I126" s="40">
        <f t="shared" si="21"/>
        <v>0</v>
      </c>
      <c r="J126" s="8">
        <f t="shared" si="22"/>
        <v>0</v>
      </c>
      <c r="K126" s="8">
        <f t="shared" si="18"/>
        <v>0</v>
      </c>
      <c r="L126" s="8">
        <f t="shared" si="23"/>
        <v>0</v>
      </c>
      <c r="M126" s="8">
        <f t="shared" si="24"/>
        <v>0</v>
      </c>
      <c r="N126" s="7">
        <v>-2.5</v>
      </c>
      <c r="O126" s="7">
        <v>0</v>
      </c>
      <c r="P126" s="1"/>
      <c r="Q126" s="1"/>
    </row>
    <row r="127" spans="1:17" x14ac:dyDescent="0.3">
      <c r="A127" s="25">
        <f t="shared" si="25"/>
        <v>17</v>
      </c>
      <c r="B127" s="25">
        <v>3</v>
      </c>
      <c r="C127" s="11">
        <f>'task1ForecastsPVandDemand_R (2)'!A116</f>
        <v>43391.333333333336</v>
      </c>
      <c r="D127" s="13">
        <f>'task1ForecastsPVandDemand_R (2)'!B116</f>
        <v>3.3249917629999999</v>
      </c>
      <c r="E127" s="14">
        <f t="shared" si="17"/>
        <v>3.3249917629999999</v>
      </c>
      <c r="F127" s="12">
        <f>'task1ForecastsPVandDemand_R (2)'!F114</f>
        <v>0.103859074</v>
      </c>
      <c r="G127" s="9">
        <f t="shared" si="19"/>
        <v>0</v>
      </c>
      <c r="H127" s="9">
        <f t="shared" si="20"/>
        <v>0</v>
      </c>
      <c r="I127" s="40">
        <f t="shared" si="21"/>
        <v>0</v>
      </c>
      <c r="J127" s="8">
        <f t="shared" si="22"/>
        <v>0</v>
      </c>
      <c r="K127" s="8">
        <f t="shared" si="18"/>
        <v>0</v>
      </c>
      <c r="L127" s="8">
        <f t="shared" si="23"/>
        <v>0</v>
      </c>
      <c r="M127" s="8">
        <f t="shared" si="24"/>
        <v>0</v>
      </c>
      <c r="N127" s="7">
        <v>-2.5</v>
      </c>
      <c r="O127" s="7">
        <v>0</v>
      </c>
      <c r="P127" s="1"/>
      <c r="Q127" s="1"/>
    </row>
    <row r="128" spans="1:17" x14ac:dyDescent="0.3">
      <c r="A128" s="25">
        <f t="shared" si="25"/>
        <v>18</v>
      </c>
      <c r="B128" s="25">
        <v>3</v>
      </c>
      <c r="C128" s="11">
        <f>'task1ForecastsPVandDemand_R (2)'!A117</f>
        <v>43391.354166666664</v>
      </c>
      <c r="D128" s="13">
        <f>'task1ForecastsPVandDemand_R (2)'!B117</f>
        <v>3.2832479829999999</v>
      </c>
      <c r="E128" s="14">
        <f t="shared" si="17"/>
        <v>3.2832479829999999</v>
      </c>
      <c r="F128" s="12">
        <f>'task1ForecastsPVandDemand_R (2)'!F115</f>
        <v>0.17041874600000001</v>
      </c>
      <c r="G128" s="9">
        <f t="shared" si="19"/>
        <v>0</v>
      </c>
      <c r="H128" s="9">
        <f t="shared" si="20"/>
        <v>0</v>
      </c>
      <c r="I128" s="40">
        <f t="shared" si="21"/>
        <v>0</v>
      </c>
      <c r="J128" s="8">
        <f t="shared" si="22"/>
        <v>0</v>
      </c>
      <c r="K128" s="8">
        <f t="shared" si="18"/>
        <v>0</v>
      </c>
      <c r="L128" s="8">
        <f t="shared" si="23"/>
        <v>0</v>
      </c>
      <c r="M128" s="8">
        <f t="shared" si="24"/>
        <v>0</v>
      </c>
      <c r="N128" s="7">
        <v>-2.5</v>
      </c>
      <c r="O128" s="7">
        <v>0</v>
      </c>
      <c r="P128" s="1"/>
      <c r="Q128" s="1"/>
    </row>
    <row r="129" spans="1:28" x14ac:dyDescent="0.3">
      <c r="A129" s="25">
        <f t="shared" si="25"/>
        <v>19</v>
      </c>
      <c r="B129" s="25">
        <v>3</v>
      </c>
      <c r="C129" s="11">
        <f>'task1ForecastsPVandDemand_R (2)'!A118</f>
        <v>43391.375</v>
      </c>
      <c r="D129" s="13">
        <f>'task1ForecastsPVandDemand_R (2)'!B118</f>
        <v>3.150813672</v>
      </c>
      <c r="E129" s="14">
        <f t="shared" si="17"/>
        <v>3.3893363188349999</v>
      </c>
      <c r="F129" s="12">
        <f>'task1ForecastsPVandDemand_R (2)'!F116</f>
        <v>0.80310655500000006</v>
      </c>
      <c r="G129" s="9">
        <f t="shared" si="19"/>
        <v>0.23852264683500002</v>
      </c>
      <c r="H129" s="9">
        <f t="shared" si="20"/>
        <v>0.11926132341750001</v>
      </c>
      <c r="I129" s="40">
        <f t="shared" si="21"/>
        <v>0</v>
      </c>
      <c r="J129" s="8">
        <f t="shared" si="22"/>
        <v>-0.23852264683500002</v>
      </c>
      <c r="K129" s="8">
        <f t="shared" si="18"/>
        <v>0</v>
      </c>
      <c r="L129" s="8">
        <f t="shared" si="23"/>
        <v>-0.23852264683500002</v>
      </c>
      <c r="M129" s="8">
        <f t="shared" si="24"/>
        <v>0</v>
      </c>
      <c r="N129" s="7">
        <v>-2.5</v>
      </c>
      <c r="O129" s="7">
        <v>0</v>
      </c>
      <c r="P129" s="1"/>
      <c r="Q129" s="1"/>
    </row>
    <row r="130" spans="1:28" x14ac:dyDescent="0.3">
      <c r="A130" s="25">
        <f t="shared" si="25"/>
        <v>20</v>
      </c>
      <c r="B130" s="25">
        <v>3</v>
      </c>
      <c r="C130" s="11">
        <f>'task1ForecastsPVandDemand_R (2)'!A119</f>
        <v>43391.395833333336</v>
      </c>
      <c r="D130" s="13">
        <f>'task1ForecastsPVandDemand_R (2)'!B119</f>
        <v>3.0948215480000001</v>
      </c>
      <c r="E130" s="14">
        <f t="shared" si="17"/>
        <v>3.3393260522329999</v>
      </c>
      <c r="F130" s="12">
        <f>'task1ForecastsPVandDemand_R (2)'!F117</f>
        <v>0.823247489</v>
      </c>
      <c r="G130" s="9">
        <f t="shared" si="19"/>
        <v>0.24450450423300005</v>
      </c>
      <c r="H130" s="9">
        <f t="shared" si="20"/>
        <v>0.24151357553400005</v>
      </c>
      <c r="I130" s="40">
        <f t="shared" si="21"/>
        <v>0</v>
      </c>
      <c r="J130" s="8">
        <f t="shared" si="22"/>
        <v>-0.24450450423300005</v>
      </c>
      <c r="K130" s="8">
        <f t="shared" si="18"/>
        <v>0</v>
      </c>
      <c r="L130" s="8">
        <f t="shared" si="23"/>
        <v>-0.24450450423300005</v>
      </c>
      <c r="M130" s="8">
        <f t="shared" si="24"/>
        <v>0</v>
      </c>
      <c r="N130" s="7">
        <v>-2.5</v>
      </c>
      <c r="O130" s="7">
        <v>0</v>
      </c>
      <c r="P130" s="1"/>
      <c r="Q130" s="1"/>
    </row>
    <row r="131" spans="1:28" x14ac:dyDescent="0.3">
      <c r="A131" s="25">
        <f t="shared" si="25"/>
        <v>21</v>
      </c>
      <c r="B131" s="25">
        <v>3</v>
      </c>
      <c r="C131" s="11">
        <f>'task1ForecastsPVandDemand_R (2)'!A120</f>
        <v>43391.416666666664</v>
      </c>
      <c r="D131" s="13">
        <f>'task1ForecastsPVandDemand_R (2)'!B120</f>
        <v>2.9105966200000002</v>
      </c>
      <c r="E131" s="14">
        <f t="shared" si="17"/>
        <v>3.2707813376290003</v>
      </c>
      <c r="F131" s="12">
        <f>'task1ForecastsPVandDemand_R (2)'!F118</f>
        <v>1.212743157</v>
      </c>
      <c r="G131" s="9">
        <f t="shared" si="19"/>
        <v>0.36018471762900001</v>
      </c>
      <c r="H131" s="9">
        <f t="shared" si="20"/>
        <v>0.42160593434850002</v>
      </c>
      <c r="I131" s="40">
        <f t="shared" si="21"/>
        <v>0</v>
      </c>
      <c r="J131" s="8">
        <f t="shared" si="22"/>
        <v>-0.36018471762900001</v>
      </c>
      <c r="K131" s="8">
        <f t="shared" si="18"/>
        <v>0</v>
      </c>
      <c r="L131" s="8">
        <f t="shared" si="23"/>
        <v>-0.36018471762900001</v>
      </c>
      <c r="M131" s="8">
        <f t="shared" si="24"/>
        <v>0</v>
      </c>
      <c r="N131" s="7">
        <v>-2.5</v>
      </c>
      <c r="O131" s="7">
        <v>0</v>
      </c>
      <c r="P131" s="1"/>
      <c r="Q131" s="1"/>
    </row>
    <row r="132" spans="1:28" x14ac:dyDescent="0.3">
      <c r="A132" s="25">
        <f t="shared" si="25"/>
        <v>22</v>
      </c>
      <c r="B132" s="25">
        <v>3</v>
      </c>
      <c r="C132" s="11">
        <f>'task1ForecastsPVandDemand_R (2)'!A121</f>
        <v>43391.4375</v>
      </c>
      <c r="D132" s="13">
        <f>'task1ForecastsPVandDemand_R (2)'!B121</f>
        <v>2.8816832739999998</v>
      </c>
      <c r="E132" s="14">
        <f t="shared" si="17"/>
        <v>3.2375855468469998</v>
      </c>
      <c r="F132" s="12">
        <f>'task1ForecastsPVandDemand_R (2)'!F119</f>
        <v>1.198324151</v>
      </c>
      <c r="G132" s="9">
        <f t="shared" si="19"/>
        <v>0.35590227284699999</v>
      </c>
      <c r="H132" s="9">
        <f t="shared" si="20"/>
        <v>0.59955707077200004</v>
      </c>
      <c r="I132" s="40">
        <f t="shared" si="21"/>
        <v>0</v>
      </c>
      <c r="J132" s="8">
        <f t="shared" si="22"/>
        <v>-0.35590227284699999</v>
      </c>
      <c r="K132" s="8">
        <f t="shared" si="18"/>
        <v>0</v>
      </c>
      <c r="L132" s="8">
        <f t="shared" si="23"/>
        <v>-0.35590227284699999</v>
      </c>
      <c r="M132" s="8">
        <f t="shared" si="24"/>
        <v>0</v>
      </c>
      <c r="N132" s="7">
        <v>-2.5</v>
      </c>
      <c r="O132" s="7">
        <v>0</v>
      </c>
      <c r="P132" s="1"/>
      <c r="Q132" s="1"/>
    </row>
    <row r="133" spans="1:28" x14ac:dyDescent="0.3">
      <c r="A133" s="25">
        <f t="shared" si="25"/>
        <v>23</v>
      </c>
      <c r="B133" s="25">
        <v>3</v>
      </c>
      <c r="C133" s="11">
        <f>'task1ForecastsPVandDemand_R (2)'!A122</f>
        <v>43391.458333333336</v>
      </c>
      <c r="D133" s="13">
        <f>'task1ForecastsPVandDemand_R (2)'!B122</f>
        <v>2.7555363910000001</v>
      </c>
      <c r="E133" s="14">
        <f t="shared" si="17"/>
        <v>3.289320433396</v>
      </c>
      <c r="F133" s="12">
        <f>'task1ForecastsPVandDemand_R (2)'!F120</f>
        <v>1.7972526680000001</v>
      </c>
      <c r="G133" s="9">
        <f t="shared" si="19"/>
        <v>0.53378404239600008</v>
      </c>
      <c r="H133" s="9">
        <f t="shared" si="20"/>
        <v>0.86644909197000008</v>
      </c>
      <c r="I133" s="40">
        <f t="shared" si="21"/>
        <v>0</v>
      </c>
      <c r="J133" s="8">
        <f t="shared" si="22"/>
        <v>-0.53378404239600008</v>
      </c>
      <c r="K133" s="8">
        <f t="shared" si="18"/>
        <v>0</v>
      </c>
      <c r="L133" s="8">
        <f t="shared" si="23"/>
        <v>-0.53378404239600008</v>
      </c>
      <c r="M133" s="8">
        <f t="shared" si="24"/>
        <v>0</v>
      </c>
      <c r="N133" s="7">
        <v>-2.5</v>
      </c>
      <c r="O133" s="7">
        <v>0</v>
      </c>
      <c r="P133" s="1"/>
      <c r="Q133" s="1"/>
    </row>
    <row r="134" spans="1:28" x14ac:dyDescent="0.3">
      <c r="A134" s="25">
        <f t="shared" si="25"/>
        <v>24</v>
      </c>
      <c r="B134" s="25">
        <v>3</v>
      </c>
      <c r="C134" s="11">
        <f>'task1ForecastsPVandDemand_R (2)'!A123</f>
        <v>43391.479166666664</v>
      </c>
      <c r="D134" s="13">
        <f>'task1ForecastsPVandDemand_R (2)'!B123</f>
        <v>2.7250071849999999</v>
      </c>
      <c r="E134" s="14">
        <f t="shared" si="17"/>
        <v>3.9260400578199999</v>
      </c>
      <c r="F134" s="12">
        <f>'task1ForecastsPVandDemand_R (2)'!F121</f>
        <v>1.819746777</v>
      </c>
      <c r="G134" s="9">
        <f t="shared" si="19"/>
        <v>1.2010328728200002</v>
      </c>
      <c r="H134" s="9">
        <f t="shared" si="20"/>
        <v>1.4669655283800003</v>
      </c>
      <c r="I134" s="40">
        <f t="shared" si="21"/>
        <v>0</v>
      </c>
      <c r="J134" s="8">
        <f t="shared" si="22"/>
        <v>-1.2010328728200002</v>
      </c>
      <c r="K134" s="8">
        <f t="shared" si="18"/>
        <v>0</v>
      </c>
      <c r="L134" s="8">
        <f t="shared" si="23"/>
        <v>-1.2010328728200002</v>
      </c>
      <c r="M134" s="8">
        <f t="shared" si="24"/>
        <v>0</v>
      </c>
      <c r="N134" s="7">
        <v>-2.5</v>
      </c>
      <c r="O134" s="7">
        <v>0</v>
      </c>
      <c r="P134" s="1"/>
      <c r="Q134" s="1"/>
    </row>
    <row r="135" spans="1:28" x14ac:dyDescent="0.3">
      <c r="A135" s="25">
        <f t="shared" si="25"/>
        <v>25</v>
      </c>
      <c r="B135" s="25">
        <v>3</v>
      </c>
      <c r="C135" s="11">
        <f>'task1ForecastsPVandDemand_R (2)'!A124</f>
        <v>43391.5</v>
      </c>
      <c r="D135" s="13">
        <f>'task1ForecastsPVandDemand_R (2)'!B124</f>
        <v>2.6574249999999999</v>
      </c>
      <c r="E135" s="14">
        <f t="shared" si="17"/>
        <v>4.3539613577800003</v>
      </c>
      <c r="F135" s="12">
        <f>'task1ForecastsPVandDemand_R (2)'!F122</f>
        <v>2.5705096329999999</v>
      </c>
      <c r="G135" s="9">
        <f t="shared" si="19"/>
        <v>1.6965363577800001</v>
      </c>
      <c r="H135" s="9">
        <f t="shared" si="20"/>
        <v>2.3152337072700004</v>
      </c>
      <c r="I135" s="40">
        <f t="shared" si="21"/>
        <v>0</v>
      </c>
      <c r="J135" s="8">
        <f t="shared" si="22"/>
        <v>-1.6965363577800001</v>
      </c>
      <c r="K135" s="8">
        <f t="shared" si="18"/>
        <v>0</v>
      </c>
      <c r="L135" s="8">
        <f t="shared" si="23"/>
        <v>-1.6965363577800001</v>
      </c>
      <c r="M135" s="8">
        <f t="shared" si="24"/>
        <v>0</v>
      </c>
      <c r="N135" s="7">
        <v>-2.5</v>
      </c>
      <c r="O135" s="7">
        <v>0</v>
      </c>
      <c r="P135" s="1"/>
      <c r="Q135" s="1"/>
    </row>
    <row r="136" spans="1:28" x14ac:dyDescent="0.3">
      <c r="A136" s="25">
        <f t="shared" si="25"/>
        <v>26</v>
      </c>
      <c r="B136" s="25">
        <v>3</v>
      </c>
      <c r="C136" s="11">
        <f>'task1ForecastsPVandDemand_R (2)'!A125</f>
        <v>43391.520833333336</v>
      </c>
      <c r="D136" s="13">
        <f>'task1ForecastsPVandDemand_R (2)'!B125</f>
        <v>2.6048851019999999</v>
      </c>
      <c r="E136" s="14">
        <f t="shared" si="17"/>
        <v>4.3009691716800003</v>
      </c>
      <c r="F136" s="12">
        <f>'task1ForecastsPVandDemand_R (2)'!F123</f>
        <v>2.569824348</v>
      </c>
      <c r="G136" s="9">
        <f t="shared" si="19"/>
        <v>1.6960840696800001</v>
      </c>
      <c r="H136" s="9">
        <f t="shared" si="20"/>
        <v>3.1632757421100006</v>
      </c>
      <c r="I136" s="40">
        <f t="shared" si="21"/>
        <v>0</v>
      </c>
      <c r="J136" s="8">
        <f t="shared" si="22"/>
        <v>-1.6960840696800001</v>
      </c>
      <c r="K136" s="8">
        <f t="shared" si="18"/>
        <v>0</v>
      </c>
      <c r="L136" s="8">
        <f t="shared" si="23"/>
        <v>-1.6960840696800001</v>
      </c>
      <c r="M136" s="8">
        <f t="shared" si="24"/>
        <v>0</v>
      </c>
      <c r="N136" s="7">
        <v>-2.5</v>
      </c>
      <c r="O136" s="7">
        <v>0</v>
      </c>
      <c r="P136" s="1"/>
      <c r="Q136" s="1"/>
    </row>
    <row r="137" spans="1:28" x14ac:dyDescent="0.3">
      <c r="A137" s="25">
        <f t="shared" si="25"/>
        <v>27</v>
      </c>
      <c r="B137" s="25">
        <v>3</v>
      </c>
      <c r="C137" s="11">
        <f>'task1ForecastsPVandDemand_R (2)'!A126</f>
        <v>43391.541666666664</v>
      </c>
      <c r="D137" s="13">
        <f>'task1ForecastsPVandDemand_R (2)'!B126</f>
        <v>2.5800721320000002</v>
      </c>
      <c r="E137" s="14">
        <f t="shared" si="17"/>
        <v>4.0011459556200002</v>
      </c>
      <c r="F137" s="12">
        <f>'task1ForecastsPVandDemand_R (2)'!F124</f>
        <v>2.153142157</v>
      </c>
      <c r="G137" s="9">
        <f t="shared" si="19"/>
        <v>1.42107382362</v>
      </c>
      <c r="H137" s="9">
        <f t="shared" si="20"/>
        <v>3.8738126539200008</v>
      </c>
      <c r="I137" s="40">
        <f t="shared" si="21"/>
        <v>0</v>
      </c>
      <c r="J137" s="8">
        <f t="shared" si="22"/>
        <v>-1.42107382362</v>
      </c>
      <c r="K137" s="8">
        <f t="shared" si="18"/>
        <v>0</v>
      </c>
      <c r="L137" s="8">
        <f t="shared" si="23"/>
        <v>-1.42107382362</v>
      </c>
      <c r="M137" s="8">
        <f t="shared" si="24"/>
        <v>0</v>
      </c>
      <c r="N137" s="7">
        <v>-2.5</v>
      </c>
      <c r="O137" s="7">
        <v>0</v>
      </c>
      <c r="P137" s="1"/>
      <c r="Q137" s="1"/>
    </row>
    <row r="138" spans="1:28" x14ac:dyDescent="0.3">
      <c r="A138" s="25">
        <f t="shared" si="25"/>
        <v>28</v>
      </c>
      <c r="B138" s="25">
        <v>3</v>
      </c>
      <c r="C138" s="11">
        <f>'task1ForecastsPVandDemand_R (2)'!A127</f>
        <v>43391.5625</v>
      </c>
      <c r="D138" s="13">
        <f>'task1ForecastsPVandDemand_R (2)'!B127</f>
        <v>2.5682285920000001</v>
      </c>
      <c r="E138" s="14">
        <f t="shared" si="17"/>
        <v>3.9910791085600001</v>
      </c>
      <c r="F138" s="12">
        <f>'task1ForecastsPVandDemand_R (2)'!F125</f>
        <v>2.1558341159999999</v>
      </c>
      <c r="G138" s="9">
        <f t="shared" si="19"/>
        <v>1.4228505165600001</v>
      </c>
      <c r="H138" s="9">
        <f t="shared" si="20"/>
        <v>4.5852379122000011</v>
      </c>
      <c r="I138" s="40">
        <f t="shared" si="21"/>
        <v>0</v>
      </c>
      <c r="J138" s="8">
        <f t="shared" si="22"/>
        <v>-1.4228505165600001</v>
      </c>
      <c r="K138" s="8">
        <f t="shared" si="18"/>
        <v>0</v>
      </c>
      <c r="L138" s="8">
        <f t="shared" si="23"/>
        <v>-1.4228505165600001</v>
      </c>
      <c r="M138" s="8">
        <f t="shared" si="24"/>
        <v>0</v>
      </c>
      <c r="N138" s="7">
        <v>-2.5</v>
      </c>
      <c r="O138" s="7">
        <v>0</v>
      </c>
      <c r="P138" s="1"/>
      <c r="Q138" s="1"/>
    </row>
    <row r="139" spans="1:28" x14ac:dyDescent="0.3">
      <c r="A139" s="25">
        <f t="shared" si="25"/>
        <v>29</v>
      </c>
      <c r="B139" s="25">
        <v>3</v>
      </c>
      <c r="C139" s="11">
        <f>'task1ForecastsPVandDemand_R (2)'!A128</f>
        <v>43391.583333333336</v>
      </c>
      <c r="D139" s="13">
        <f>'task1ForecastsPVandDemand_R (2)'!B128</f>
        <v>2.6433996849999999</v>
      </c>
      <c r="E139" s="14">
        <f t="shared" si="17"/>
        <v>3.99265502122</v>
      </c>
      <c r="F139" s="12">
        <f>'task1ForecastsPVandDemand_R (2)'!F126</f>
        <v>2.0443262670000002</v>
      </c>
      <c r="G139" s="9">
        <f t="shared" si="19"/>
        <v>1.3492553362200002</v>
      </c>
      <c r="H139" s="9">
        <f t="shared" si="20"/>
        <v>5.2598655803100014</v>
      </c>
      <c r="I139" s="40">
        <f t="shared" si="21"/>
        <v>0</v>
      </c>
      <c r="J139" s="8">
        <f t="shared" si="22"/>
        <v>-1.3492553362200002</v>
      </c>
      <c r="K139" s="8">
        <f t="shared" si="18"/>
        <v>0</v>
      </c>
      <c r="L139" s="8">
        <f t="shared" si="23"/>
        <v>-1.3492553362200002</v>
      </c>
      <c r="M139" s="8">
        <f t="shared" si="24"/>
        <v>0</v>
      </c>
      <c r="N139" s="7">
        <v>-2.5</v>
      </c>
      <c r="O139" s="7">
        <v>0</v>
      </c>
      <c r="P139" s="1"/>
      <c r="Q139" s="1"/>
    </row>
    <row r="140" spans="1:28" x14ac:dyDescent="0.3">
      <c r="A140" s="26">
        <f t="shared" si="25"/>
        <v>30</v>
      </c>
      <c r="B140" s="26">
        <v>3</v>
      </c>
      <c r="C140" s="11">
        <f>'task1ForecastsPVandDemand_R (2)'!A129</f>
        <v>43391.604166666664</v>
      </c>
      <c r="D140" s="13">
        <f>'task1ForecastsPVandDemand_R (2)'!B129</f>
        <v>2.799343607</v>
      </c>
      <c r="E140" s="18">
        <f t="shared" si="17"/>
        <v>4.1163876821600001</v>
      </c>
      <c r="F140" s="12">
        <f>'task1ForecastsPVandDemand_R (2)'!F127</f>
        <v>1.995521326</v>
      </c>
      <c r="G140" s="9">
        <f t="shared" si="19"/>
        <v>1.3170440751600001</v>
      </c>
      <c r="H140" s="9">
        <f t="shared" si="20"/>
        <v>5.9183876178900015</v>
      </c>
      <c r="I140" s="40">
        <f t="shared" si="21"/>
        <v>0</v>
      </c>
      <c r="J140" s="8">
        <f t="shared" si="22"/>
        <v>-1.3170440751600001</v>
      </c>
      <c r="K140" s="8">
        <f t="shared" si="18"/>
        <v>0</v>
      </c>
      <c r="L140" s="30">
        <f t="shared" si="23"/>
        <v>-1.3170440751600001</v>
      </c>
      <c r="M140" s="30">
        <f t="shared" si="24"/>
        <v>0</v>
      </c>
      <c r="N140" s="17">
        <v>-2.5</v>
      </c>
      <c r="O140" s="17">
        <v>0</v>
      </c>
      <c r="P140" s="1"/>
      <c r="Q140" s="1"/>
    </row>
    <row r="141" spans="1:28" s="38" customFormat="1" ht="15" thickBot="1" x14ac:dyDescent="0.35">
      <c r="A141" s="32">
        <f t="shared" si="25"/>
        <v>31</v>
      </c>
      <c r="B141" s="32">
        <v>3</v>
      </c>
      <c r="C141" s="109">
        <f>'task1ForecastsPVandDemand_R (2)'!A130</f>
        <v>43391.625</v>
      </c>
      <c r="D141" s="13">
        <f>'task1ForecastsPVandDemand_R (2)'!B130</f>
        <v>3.1348036750000001</v>
      </c>
      <c r="E141" s="33">
        <f t="shared" si="17"/>
        <v>3.2980284392199972</v>
      </c>
      <c r="F141" s="147">
        <f>'task1ForecastsPVandDemand_R (2)'!F128</f>
        <v>1.8215791180000001</v>
      </c>
      <c r="G141" s="54">
        <f t="shared" si="19"/>
        <v>0.1632247642199971</v>
      </c>
      <c r="H141" s="54">
        <f t="shared" si="20"/>
        <v>6</v>
      </c>
      <c r="I141" s="41">
        <f t="shared" si="21"/>
        <v>0</v>
      </c>
      <c r="J141" s="132">
        <f t="shared" si="22"/>
        <v>-0.1632247642199971</v>
      </c>
      <c r="K141" s="34">
        <f t="shared" si="18"/>
        <v>0</v>
      </c>
      <c r="L141" s="34">
        <f t="shared" si="23"/>
        <v>-0.1632247642199971</v>
      </c>
      <c r="M141" s="34">
        <f t="shared" si="24"/>
        <v>0</v>
      </c>
      <c r="N141" s="35">
        <v>-2.5</v>
      </c>
      <c r="O141" s="35">
        <v>0</v>
      </c>
      <c r="P141" s="36"/>
      <c r="Q141" s="36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 spans="1:28" s="93" customFormat="1" x14ac:dyDescent="0.3">
      <c r="A142" s="71">
        <f>A141+1</f>
        <v>32</v>
      </c>
      <c r="B142" s="71">
        <v>3</v>
      </c>
      <c r="C142" s="72">
        <f>'task1ForecastsPVandDemand_R (2)'!A131</f>
        <v>43391.645833333336</v>
      </c>
      <c r="D142" s="13">
        <f>'task1ForecastsPVandDemand_R (2)'!B131</f>
        <v>3.3951866549999998</v>
      </c>
      <c r="E142" s="74">
        <f t="shared" si="17"/>
        <v>2.5789218005454542</v>
      </c>
      <c r="F142" s="75">
        <f>'task1ForecastsPVandDemand_R (2)'!F129</f>
        <v>1.8239364499999999</v>
      </c>
      <c r="G142" s="76">
        <f t="shared" si="19"/>
        <v>-0.81626485445454566</v>
      </c>
      <c r="H142" s="76">
        <f t="shared" si="20"/>
        <v>5.5918675727727276</v>
      </c>
      <c r="I142" s="78">
        <f t="shared" si="21"/>
        <v>0.81626485445454566</v>
      </c>
      <c r="J142" s="78">
        <f t="shared" si="22"/>
        <v>0</v>
      </c>
      <c r="K142" s="78">
        <f t="shared" si="18"/>
        <v>0</v>
      </c>
      <c r="L142" s="76"/>
      <c r="M142" s="76"/>
      <c r="N142" s="79">
        <v>0</v>
      </c>
      <c r="O142" s="79">
        <v>2.5</v>
      </c>
      <c r="P142" s="92"/>
      <c r="Q142" s="92"/>
    </row>
    <row r="143" spans="1:28" s="93" customFormat="1" x14ac:dyDescent="0.3">
      <c r="A143" s="80">
        <f t="shared" si="25"/>
        <v>33</v>
      </c>
      <c r="B143" s="80">
        <v>3</v>
      </c>
      <c r="C143" s="81">
        <f>'task1ForecastsPVandDemand_R (2)'!A132</f>
        <v>43391.666666666664</v>
      </c>
      <c r="D143" s="13">
        <f>'task1ForecastsPVandDemand_R (2)'!B132</f>
        <v>3.7789465729999998</v>
      </c>
      <c r="E143" s="83">
        <f t="shared" ref="E143:E206" si="26">D143-J143-I143</f>
        <v>2.5789218005454542</v>
      </c>
      <c r="F143" s="84">
        <f>'task1ForecastsPVandDemand_R (2)'!F130</f>
        <v>1.051418765</v>
      </c>
      <c r="G143" s="85">
        <f t="shared" si="19"/>
        <v>-1.2000247724545456</v>
      </c>
      <c r="H143" s="85">
        <f t="shared" si="20"/>
        <v>4.9918551865454548</v>
      </c>
      <c r="I143" s="77">
        <f t="shared" si="21"/>
        <v>1.2000247724545456</v>
      </c>
      <c r="J143" s="77">
        <f t="shared" si="22"/>
        <v>0</v>
      </c>
      <c r="K143" s="77">
        <f t="shared" ref="K143:K206" si="27">IF(A143&lt;&gt;31,0,-2*((6-H142+((J143*0.5)))))</f>
        <v>0</v>
      </c>
      <c r="L143" s="85"/>
      <c r="M143" s="85"/>
      <c r="N143" s="86">
        <v>0</v>
      </c>
      <c r="O143" s="86">
        <v>2.5</v>
      </c>
      <c r="P143" s="92"/>
      <c r="Q143" s="92"/>
    </row>
    <row r="144" spans="1:28" s="93" customFormat="1" x14ac:dyDescent="0.3">
      <c r="A144" s="80">
        <f t="shared" si="25"/>
        <v>34</v>
      </c>
      <c r="B144" s="80">
        <v>3</v>
      </c>
      <c r="C144" s="81">
        <f>'task1ForecastsPVandDemand_R (2)'!A133</f>
        <v>43391.6875</v>
      </c>
      <c r="D144" s="13">
        <f>'task1ForecastsPVandDemand_R (2)'!B133</f>
        <v>3.8295853819999999</v>
      </c>
      <c r="E144" s="83">
        <f t="shared" si="26"/>
        <v>2.5789218005454542</v>
      </c>
      <c r="F144" s="84">
        <f>'task1ForecastsPVandDemand_R (2)'!F131</f>
        <v>1.002727409</v>
      </c>
      <c r="G144" s="85">
        <f t="shared" ref="G144:G207" si="28">-SUM(I144,J144,K144)</f>
        <v>-1.2506635814545457</v>
      </c>
      <c r="H144" s="85">
        <f t="shared" si="20"/>
        <v>4.3665233958181817</v>
      </c>
      <c r="I144" s="77">
        <f t="shared" si="21"/>
        <v>1.2506635814545457</v>
      </c>
      <c r="J144" s="77">
        <f t="shared" si="22"/>
        <v>0</v>
      </c>
      <c r="K144" s="77">
        <f t="shared" si="27"/>
        <v>0</v>
      </c>
      <c r="L144" s="85"/>
      <c r="M144" s="85"/>
      <c r="N144" s="86">
        <v>0</v>
      </c>
      <c r="O144" s="86">
        <v>2.5</v>
      </c>
      <c r="P144" s="92"/>
      <c r="Q144" s="92"/>
    </row>
    <row r="145" spans="1:28" s="93" customFormat="1" x14ac:dyDescent="0.3">
      <c r="A145" s="80">
        <f t="shared" si="25"/>
        <v>35</v>
      </c>
      <c r="B145" s="80">
        <v>3</v>
      </c>
      <c r="C145" s="81">
        <f>'task1ForecastsPVandDemand_R (2)'!A134</f>
        <v>43391.708333333336</v>
      </c>
      <c r="D145" s="13">
        <f>'task1ForecastsPVandDemand_R (2)'!B134</f>
        <v>3.9242668979999999</v>
      </c>
      <c r="E145" s="83">
        <f t="shared" si="26"/>
        <v>2.5789218005454542</v>
      </c>
      <c r="F145" s="84">
        <f>'task1ForecastsPVandDemand_R (2)'!F132</f>
        <v>0.43981283700000001</v>
      </c>
      <c r="G145" s="85">
        <f t="shared" si="28"/>
        <v>-1.3453450974545458</v>
      </c>
      <c r="H145" s="85">
        <f t="shared" ref="H145:H208" si="29">H144+((G145*0.5))</f>
        <v>3.6938508470909088</v>
      </c>
      <c r="I145" s="77">
        <f t="shared" ref="I145:I208" si="30">MAX(0,MIN(O145,H144*2,(D145-VLOOKUP(B145,$B$2:$D$9,3,FALSE))))</f>
        <v>1.3453450974545458</v>
      </c>
      <c r="J145" s="77">
        <f t="shared" ref="J145:J208" si="31">IF(F145&gt;VLOOKUP(B145,$B$2:$F$9,5,FALSE),MAX(N145,-F145*(VLOOKUP(B145,$B$2:$E$9,4,FALSE)),-2*(6-H144),-(VLOOKUP(B145,$B$2:$G$9,6,FALSE)-D145)),0)*(IF(F145&lt;VLOOKUP(B145,$B$1:$Q$9,15,FALSE),VLOOKUP(B145,$B$1:$Q$9,16,FALSE),1))</f>
        <v>0</v>
      </c>
      <c r="K145" s="77">
        <f t="shared" si="27"/>
        <v>0</v>
      </c>
      <c r="L145" s="85"/>
      <c r="M145" s="85"/>
      <c r="N145" s="86">
        <v>0</v>
      </c>
      <c r="O145" s="86">
        <v>2.5</v>
      </c>
      <c r="P145" s="92"/>
      <c r="Q145" s="92"/>
    </row>
    <row r="146" spans="1:28" s="93" customFormat="1" x14ac:dyDescent="0.3">
      <c r="A146" s="80">
        <f t="shared" si="25"/>
        <v>36</v>
      </c>
      <c r="B146" s="80">
        <v>3</v>
      </c>
      <c r="C146" s="81">
        <f>'task1ForecastsPVandDemand_R (2)'!A135</f>
        <v>43391.729166666664</v>
      </c>
      <c r="D146" s="13">
        <f>'task1ForecastsPVandDemand_R (2)'!B135</f>
        <v>3.9408234119999999</v>
      </c>
      <c r="E146" s="83">
        <f t="shared" si="26"/>
        <v>2.5789218005454542</v>
      </c>
      <c r="F146" s="84">
        <f>'task1ForecastsPVandDemand_R (2)'!F133</f>
        <v>0.45103009900000002</v>
      </c>
      <c r="G146" s="85">
        <f t="shared" si="28"/>
        <v>-1.3619016114545457</v>
      </c>
      <c r="H146" s="85">
        <f t="shared" si="29"/>
        <v>3.0129000413636362</v>
      </c>
      <c r="I146" s="77">
        <f t="shared" si="30"/>
        <v>1.3619016114545457</v>
      </c>
      <c r="J146" s="77">
        <f t="shared" si="31"/>
        <v>0</v>
      </c>
      <c r="K146" s="77">
        <f t="shared" si="27"/>
        <v>0</v>
      </c>
      <c r="L146" s="85"/>
      <c r="M146" s="85"/>
      <c r="N146" s="86">
        <v>0</v>
      </c>
      <c r="O146" s="86">
        <v>2.5</v>
      </c>
      <c r="P146" s="92"/>
      <c r="Q146" s="92"/>
    </row>
    <row r="147" spans="1:28" s="93" customFormat="1" x14ac:dyDescent="0.3">
      <c r="A147" s="80">
        <f t="shared" si="25"/>
        <v>37</v>
      </c>
      <c r="B147" s="80">
        <v>3</v>
      </c>
      <c r="C147" s="81">
        <f>'task1ForecastsPVandDemand_R (2)'!A136</f>
        <v>43391.75</v>
      </c>
      <c r="D147" s="13">
        <f>'task1ForecastsPVandDemand_R (2)'!B136</f>
        <v>3.9724756349999999</v>
      </c>
      <c r="E147" s="83">
        <f t="shared" si="26"/>
        <v>2.5789218005454542</v>
      </c>
      <c r="F147" s="84">
        <f>'task1ForecastsPVandDemand_R (2)'!F134</f>
        <v>1.9422866E-2</v>
      </c>
      <c r="G147" s="85">
        <f t="shared" si="28"/>
        <v>-1.3935538344545457</v>
      </c>
      <c r="H147" s="85">
        <f t="shared" si="29"/>
        <v>2.3161231241363636</v>
      </c>
      <c r="I147" s="77">
        <f t="shared" si="30"/>
        <v>1.3935538344545457</v>
      </c>
      <c r="J147" s="77">
        <f t="shared" si="31"/>
        <v>0</v>
      </c>
      <c r="K147" s="77">
        <f t="shared" si="27"/>
        <v>0</v>
      </c>
      <c r="L147" s="85"/>
      <c r="M147" s="85"/>
      <c r="N147" s="86">
        <v>0</v>
      </c>
      <c r="O147" s="86">
        <v>2.5</v>
      </c>
      <c r="P147" s="92"/>
      <c r="Q147" s="92"/>
    </row>
    <row r="148" spans="1:28" s="93" customFormat="1" x14ac:dyDescent="0.3">
      <c r="A148" s="80">
        <f t="shared" si="25"/>
        <v>38</v>
      </c>
      <c r="B148" s="80">
        <v>3</v>
      </c>
      <c r="C148" s="81">
        <f>'task1ForecastsPVandDemand_R (2)'!A137</f>
        <v>43391.770833333336</v>
      </c>
      <c r="D148" s="13">
        <f>'task1ForecastsPVandDemand_R (2)'!B137</f>
        <v>3.8770093590000001</v>
      </c>
      <c r="E148" s="83">
        <f t="shared" si="26"/>
        <v>2.5789218005454542</v>
      </c>
      <c r="F148" s="84">
        <f>'task1ForecastsPVandDemand_R (2)'!F135</f>
        <v>1.9422866E-2</v>
      </c>
      <c r="G148" s="85">
        <f t="shared" si="28"/>
        <v>-1.2980875584545459</v>
      </c>
      <c r="H148" s="85">
        <f t="shared" si="29"/>
        <v>1.6670793449090906</v>
      </c>
      <c r="I148" s="77">
        <f t="shared" si="30"/>
        <v>1.2980875584545459</v>
      </c>
      <c r="J148" s="77">
        <f t="shared" si="31"/>
        <v>0</v>
      </c>
      <c r="K148" s="77">
        <f t="shared" si="27"/>
        <v>0</v>
      </c>
      <c r="L148" s="85"/>
      <c r="M148" s="85"/>
      <c r="N148" s="86">
        <v>0</v>
      </c>
      <c r="O148" s="86">
        <v>2.5</v>
      </c>
      <c r="P148" s="92"/>
      <c r="Q148" s="92"/>
    </row>
    <row r="149" spans="1:28" s="93" customFormat="1" x14ac:dyDescent="0.3">
      <c r="A149" s="80">
        <f t="shared" si="25"/>
        <v>39</v>
      </c>
      <c r="B149" s="80">
        <v>3</v>
      </c>
      <c r="C149" s="81">
        <f>'task1ForecastsPVandDemand_R (2)'!A138</f>
        <v>43391.791666666664</v>
      </c>
      <c r="D149" s="13">
        <f>'task1ForecastsPVandDemand_R (2)'!B138</f>
        <v>3.7306364730000001</v>
      </c>
      <c r="E149" s="83">
        <f t="shared" si="26"/>
        <v>2.5789218005454542</v>
      </c>
      <c r="F149" s="84">
        <f>'task1ForecastsPVandDemand_R (2)'!F136</f>
        <v>0</v>
      </c>
      <c r="G149" s="85">
        <f t="shared" si="28"/>
        <v>-1.151714672454546</v>
      </c>
      <c r="H149" s="85">
        <f t="shared" si="29"/>
        <v>1.0912220086818176</v>
      </c>
      <c r="I149" s="77">
        <f t="shared" si="30"/>
        <v>1.151714672454546</v>
      </c>
      <c r="J149" s="77">
        <f t="shared" si="31"/>
        <v>0</v>
      </c>
      <c r="K149" s="77">
        <f t="shared" si="27"/>
        <v>0</v>
      </c>
      <c r="L149" s="85"/>
      <c r="M149" s="85"/>
      <c r="N149" s="86">
        <v>0</v>
      </c>
      <c r="O149" s="86">
        <v>2.5</v>
      </c>
      <c r="P149" s="92"/>
      <c r="Q149" s="92"/>
    </row>
    <row r="150" spans="1:28" s="93" customFormat="1" x14ac:dyDescent="0.3">
      <c r="A150" s="80">
        <f t="shared" si="25"/>
        <v>40</v>
      </c>
      <c r="B150" s="80">
        <v>3</v>
      </c>
      <c r="C150" s="81">
        <f>'task1ForecastsPVandDemand_R (2)'!A139</f>
        <v>43391.8125</v>
      </c>
      <c r="D150" s="13">
        <f>'task1ForecastsPVandDemand_R (2)'!B139</f>
        <v>3.5721344479999999</v>
      </c>
      <c r="E150" s="83">
        <f t="shared" si="26"/>
        <v>2.5789218005454542</v>
      </c>
      <c r="F150" s="84">
        <f>'task1ForecastsPVandDemand_R (2)'!F137</f>
        <v>0</v>
      </c>
      <c r="G150" s="85">
        <f t="shared" si="28"/>
        <v>-0.99321264745454574</v>
      </c>
      <c r="H150" s="85">
        <f t="shared" si="29"/>
        <v>0.59461568495454475</v>
      </c>
      <c r="I150" s="77">
        <f t="shared" si="30"/>
        <v>0.99321264745454574</v>
      </c>
      <c r="J150" s="77">
        <f t="shared" si="31"/>
        <v>0</v>
      </c>
      <c r="K150" s="77">
        <f t="shared" si="27"/>
        <v>0</v>
      </c>
      <c r="L150" s="85"/>
      <c r="M150" s="85"/>
      <c r="N150" s="86">
        <v>0</v>
      </c>
      <c r="O150" s="86">
        <v>2.5</v>
      </c>
      <c r="P150" s="92"/>
      <c r="Q150" s="92"/>
    </row>
    <row r="151" spans="1:28" s="93" customFormat="1" x14ac:dyDescent="0.3">
      <c r="A151" s="94">
        <f t="shared" si="25"/>
        <v>41</v>
      </c>
      <c r="B151" s="94">
        <v>3</v>
      </c>
      <c r="C151" s="81">
        <f>'task1ForecastsPVandDemand_R (2)'!A140</f>
        <v>43391.833333333336</v>
      </c>
      <c r="D151" s="13">
        <f>'task1ForecastsPVandDemand_R (2)'!B140</f>
        <v>3.2926160800000002</v>
      </c>
      <c r="E151" s="95">
        <f t="shared" si="26"/>
        <v>2.5789218005454542</v>
      </c>
      <c r="F151" s="84">
        <f>'task1ForecastsPVandDemand_R (2)'!F138</f>
        <v>0</v>
      </c>
      <c r="G151" s="85">
        <f t="shared" si="28"/>
        <v>-0.713694279454546</v>
      </c>
      <c r="H151" s="85">
        <f t="shared" si="29"/>
        <v>0.23776854522727175</v>
      </c>
      <c r="I151" s="77">
        <f t="shared" si="30"/>
        <v>0.713694279454546</v>
      </c>
      <c r="J151" s="77">
        <f t="shared" si="31"/>
        <v>0</v>
      </c>
      <c r="K151" s="77">
        <f t="shared" si="27"/>
        <v>0</v>
      </c>
      <c r="L151" s="96"/>
      <c r="M151" s="96"/>
      <c r="N151" s="97">
        <v>0</v>
      </c>
      <c r="O151" s="97">
        <v>2.5</v>
      </c>
      <c r="P151" s="92"/>
      <c r="Q151" s="92"/>
    </row>
    <row r="152" spans="1:28" s="100" customFormat="1" ht="15" thickBot="1" x14ac:dyDescent="0.35">
      <c r="A152" s="87">
        <f t="shared" si="25"/>
        <v>42</v>
      </c>
      <c r="B152" s="87">
        <v>3</v>
      </c>
      <c r="C152" s="108">
        <f>'task1ForecastsPVandDemand_R (2)'!A141</f>
        <v>43391.854166666664</v>
      </c>
      <c r="D152" s="13">
        <f>'task1ForecastsPVandDemand_R (2)'!B141</f>
        <v>3.0543836440000001</v>
      </c>
      <c r="E152" s="88">
        <f t="shared" si="26"/>
        <v>2.5789218005454542</v>
      </c>
      <c r="F152" s="148">
        <f>'task1ForecastsPVandDemand_R (2)'!F139</f>
        <v>0</v>
      </c>
      <c r="G152" s="89">
        <f t="shared" si="28"/>
        <v>-0.4754618434545459</v>
      </c>
      <c r="H152" s="89">
        <f t="shared" si="29"/>
        <v>3.7623499998806764E-5</v>
      </c>
      <c r="I152" s="90">
        <f t="shared" si="30"/>
        <v>0.4754618434545459</v>
      </c>
      <c r="J152" s="133">
        <f t="shared" si="31"/>
        <v>0</v>
      </c>
      <c r="K152" s="90">
        <f t="shared" si="27"/>
        <v>0</v>
      </c>
      <c r="L152" s="89"/>
      <c r="M152" s="89"/>
      <c r="N152" s="91">
        <v>0</v>
      </c>
      <c r="O152" s="91">
        <v>2.5</v>
      </c>
      <c r="P152" s="98"/>
      <c r="Q152" s="98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</row>
    <row r="153" spans="1:28" x14ac:dyDescent="0.3">
      <c r="A153" s="27">
        <f t="shared" si="25"/>
        <v>43</v>
      </c>
      <c r="B153" s="27">
        <v>3</v>
      </c>
      <c r="C153" s="11">
        <f>'task1ForecastsPVandDemand_R (2)'!A142</f>
        <v>43391.875</v>
      </c>
      <c r="D153" s="13">
        <f>'task1ForecastsPVandDemand_R (2)'!B142</f>
        <v>2.8027964349999999</v>
      </c>
      <c r="E153" s="23">
        <f t="shared" si="26"/>
        <v>2.8027964349999999</v>
      </c>
      <c r="F153" s="28">
        <f>'task1ForecastsPVandDemand_R (2)'!F140</f>
        <v>0</v>
      </c>
      <c r="G153" s="52">
        <f t="shared" si="28"/>
        <v>0</v>
      </c>
      <c r="H153" s="52">
        <f t="shared" si="29"/>
        <v>3.7623499998806764E-5</v>
      </c>
      <c r="I153" s="39">
        <f t="shared" si="30"/>
        <v>0</v>
      </c>
      <c r="J153" s="29">
        <f t="shared" si="31"/>
        <v>0</v>
      </c>
      <c r="K153" s="29">
        <f t="shared" si="27"/>
        <v>0</v>
      </c>
      <c r="L153" s="24"/>
      <c r="M153" s="24"/>
      <c r="N153" s="20">
        <v>0</v>
      </c>
      <c r="O153" s="20">
        <v>0</v>
      </c>
      <c r="P153" s="1"/>
      <c r="Q153" s="1"/>
    </row>
    <row r="154" spans="1:28" x14ac:dyDescent="0.3">
      <c r="A154" s="25">
        <f t="shared" si="25"/>
        <v>44</v>
      </c>
      <c r="B154" s="25">
        <v>3</v>
      </c>
      <c r="C154" s="11">
        <f>'task1ForecastsPVandDemand_R (2)'!A143</f>
        <v>43391.895833333336</v>
      </c>
      <c r="D154" s="13">
        <f>'task1ForecastsPVandDemand_R (2)'!B143</f>
        <v>2.4604177009999999</v>
      </c>
      <c r="E154" s="14">
        <f t="shared" si="26"/>
        <v>2.4604177009999999</v>
      </c>
      <c r="F154" s="12">
        <f>'task1ForecastsPVandDemand_R (2)'!F141</f>
        <v>0</v>
      </c>
      <c r="G154" s="9">
        <f t="shared" si="28"/>
        <v>0</v>
      </c>
      <c r="H154" s="9">
        <f t="shared" si="29"/>
        <v>3.7623499998806764E-5</v>
      </c>
      <c r="I154" s="40">
        <f t="shared" si="30"/>
        <v>0</v>
      </c>
      <c r="J154" s="8">
        <f t="shared" si="31"/>
        <v>0</v>
      </c>
      <c r="K154" s="8">
        <f t="shared" si="27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3">
      <c r="A155" s="25">
        <f t="shared" si="25"/>
        <v>45</v>
      </c>
      <c r="B155" s="25">
        <v>3</v>
      </c>
      <c r="C155" s="11">
        <f>'task1ForecastsPVandDemand_R (2)'!A144</f>
        <v>43391.916666666664</v>
      </c>
      <c r="D155" s="13">
        <f>'task1ForecastsPVandDemand_R (2)'!B144</f>
        <v>2.160488634</v>
      </c>
      <c r="E155" s="14">
        <f t="shared" si="26"/>
        <v>2.160488634</v>
      </c>
      <c r="F155" s="12">
        <f>'task1ForecastsPVandDemand_R (2)'!F142</f>
        <v>0</v>
      </c>
      <c r="G155" s="9">
        <f t="shared" si="28"/>
        <v>0</v>
      </c>
      <c r="H155" s="9">
        <f t="shared" si="29"/>
        <v>3.7623499998806764E-5</v>
      </c>
      <c r="I155" s="40">
        <f t="shared" si="30"/>
        <v>0</v>
      </c>
      <c r="J155" s="8">
        <f t="shared" si="31"/>
        <v>0</v>
      </c>
      <c r="K155" s="8">
        <f t="shared" si="27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3">
      <c r="A156" s="25">
        <f t="shared" si="25"/>
        <v>46</v>
      </c>
      <c r="B156" s="25">
        <v>3</v>
      </c>
      <c r="C156" s="11">
        <f>'task1ForecastsPVandDemand_R (2)'!A145</f>
        <v>43391.9375</v>
      </c>
      <c r="D156" s="13">
        <f>'task1ForecastsPVandDemand_R (2)'!B145</f>
        <v>1.959596138</v>
      </c>
      <c r="E156" s="14">
        <f t="shared" si="26"/>
        <v>1.959596138</v>
      </c>
      <c r="F156" s="12">
        <f>'task1ForecastsPVandDemand_R (2)'!F143</f>
        <v>0</v>
      </c>
      <c r="G156" s="9">
        <f t="shared" si="28"/>
        <v>0</v>
      </c>
      <c r="H156" s="9">
        <f t="shared" si="29"/>
        <v>3.7623499998806764E-5</v>
      </c>
      <c r="I156" s="40">
        <f t="shared" si="30"/>
        <v>0</v>
      </c>
      <c r="J156" s="8">
        <f t="shared" si="31"/>
        <v>0</v>
      </c>
      <c r="K156" s="8">
        <f t="shared" si="27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3">
      <c r="A157" s="26">
        <f t="shared" si="25"/>
        <v>47</v>
      </c>
      <c r="B157" s="26">
        <v>3</v>
      </c>
      <c r="C157" s="11">
        <f>'task1ForecastsPVandDemand_R (2)'!A146</f>
        <v>43391.958333333336</v>
      </c>
      <c r="D157" s="13">
        <f>'task1ForecastsPVandDemand_R (2)'!B146</f>
        <v>1.8407723680000001</v>
      </c>
      <c r="E157" s="18">
        <f t="shared" si="26"/>
        <v>1.8407723680000001</v>
      </c>
      <c r="F157" s="12">
        <f>'task1ForecastsPVandDemand_R (2)'!F144</f>
        <v>0</v>
      </c>
      <c r="G157" s="53">
        <f t="shared" si="28"/>
        <v>0</v>
      </c>
      <c r="H157" s="53">
        <f t="shared" si="29"/>
        <v>3.7623499998806764E-5</v>
      </c>
      <c r="I157" s="40">
        <f t="shared" si="30"/>
        <v>0</v>
      </c>
      <c r="J157" s="8">
        <f t="shared" si="31"/>
        <v>0</v>
      </c>
      <c r="K157" s="30">
        <f t="shared" si="27"/>
        <v>0</v>
      </c>
      <c r="L157" s="19"/>
      <c r="M157" s="19"/>
      <c r="N157" s="17">
        <v>0</v>
      </c>
      <c r="O157" s="17">
        <v>0</v>
      </c>
      <c r="P157" s="1"/>
      <c r="Q157" s="1"/>
    </row>
    <row r="158" spans="1:28" s="128" customFormat="1" ht="15" thickBot="1" x14ac:dyDescent="0.35">
      <c r="A158" s="122">
        <f t="shared" si="25"/>
        <v>48</v>
      </c>
      <c r="B158" s="122">
        <v>3</v>
      </c>
      <c r="C158" s="111">
        <f>'task1ForecastsPVandDemand_R (2)'!A147</f>
        <v>43391.979166666664</v>
      </c>
      <c r="D158" s="112">
        <f>'task1ForecastsPVandDemand_R (2)'!B147</f>
        <v>1.7502541380000001</v>
      </c>
      <c r="E158" s="123">
        <f t="shared" si="26"/>
        <v>1.7502541380000001</v>
      </c>
      <c r="F158" s="114">
        <f>'task1ForecastsPVandDemand_R (2)'!F145</f>
        <v>0</v>
      </c>
      <c r="G158" s="124">
        <f t="shared" si="28"/>
        <v>0</v>
      </c>
      <c r="H158" s="124">
        <f t="shared" si="29"/>
        <v>3.7623499998806764E-5</v>
      </c>
      <c r="I158" s="116">
        <f t="shared" si="30"/>
        <v>0</v>
      </c>
      <c r="J158" s="117">
        <f t="shared" si="31"/>
        <v>0</v>
      </c>
      <c r="K158" s="125">
        <f t="shared" si="27"/>
        <v>0</v>
      </c>
      <c r="L158" s="124"/>
      <c r="M158" s="124"/>
      <c r="N158" s="126">
        <v>0</v>
      </c>
      <c r="O158" s="126">
        <v>0</v>
      </c>
      <c r="P158" s="127"/>
      <c r="Q158" s="127"/>
    </row>
    <row r="159" spans="1:28" s="173" customFormat="1" x14ac:dyDescent="0.3">
      <c r="A159" s="163">
        <v>1</v>
      </c>
      <c r="B159" s="163">
        <v>4</v>
      </c>
      <c r="C159" s="164">
        <f>'task1ForecastsPVandDemand_R (2)'!A148</f>
        <v>43392</v>
      </c>
      <c r="D159" s="165">
        <f>'task1ForecastsPVandDemand_R (2)'!B148</f>
        <v>1.8098276529999999</v>
      </c>
      <c r="E159" s="166">
        <f t="shared" si="26"/>
        <v>1.8098276529999999</v>
      </c>
      <c r="F159" s="167">
        <f>'task1ForecastsPVandDemand_R (2)'!F146</f>
        <v>0</v>
      </c>
      <c r="G159" s="168">
        <f t="shared" si="28"/>
        <v>0</v>
      </c>
      <c r="H159" s="168">
        <v>0</v>
      </c>
      <c r="I159" s="169">
        <f t="shared" si="30"/>
        <v>0</v>
      </c>
      <c r="J159" s="169">
        <f t="shared" si="31"/>
        <v>0</v>
      </c>
      <c r="K159" s="169">
        <f t="shared" si="27"/>
        <v>0</v>
      </c>
      <c r="L159" s="169">
        <f t="shared" ref="L159:L189" si="32">MIN(J159,F159)</f>
        <v>0</v>
      </c>
      <c r="M159" s="169">
        <f>J159-L159</f>
        <v>0</v>
      </c>
      <c r="N159" s="171">
        <v>-2.5</v>
      </c>
      <c r="O159" s="171">
        <v>0</v>
      </c>
      <c r="P159" s="172"/>
      <c r="Q159" s="172"/>
    </row>
    <row r="160" spans="1:28" x14ac:dyDescent="0.3">
      <c r="A160" s="25">
        <f>A159+1</f>
        <v>2</v>
      </c>
      <c r="B160" s="25">
        <v>4</v>
      </c>
      <c r="C160" s="11">
        <f>'task1ForecastsPVandDemand_R (2)'!A149</f>
        <v>43392.020833333336</v>
      </c>
      <c r="D160" s="13">
        <f>'task1ForecastsPVandDemand_R (2)'!B149</f>
        <v>1.7381349109999999</v>
      </c>
      <c r="E160" s="14">
        <f t="shared" si="26"/>
        <v>1.7381349109999999</v>
      </c>
      <c r="F160" s="12">
        <f>'task1ForecastsPVandDemand_R (2)'!F147</f>
        <v>0</v>
      </c>
      <c r="G160" s="9">
        <f t="shared" si="28"/>
        <v>0</v>
      </c>
      <c r="H160" s="9">
        <f t="shared" si="29"/>
        <v>0</v>
      </c>
      <c r="I160" s="40">
        <f t="shared" si="30"/>
        <v>0</v>
      </c>
      <c r="J160" s="8">
        <f t="shared" si="31"/>
        <v>0</v>
      </c>
      <c r="K160" s="8">
        <f t="shared" si="27"/>
        <v>0</v>
      </c>
      <c r="L160" s="8">
        <f t="shared" si="32"/>
        <v>0</v>
      </c>
      <c r="M160" s="8">
        <f t="shared" ref="M160:M189" si="33">J160-L160</f>
        <v>0</v>
      </c>
      <c r="N160" s="7">
        <v>-2.5</v>
      </c>
      <c r="O160" s="7">
        <v>0</v>
      </c>
      <c r="P160" s="1"/>
      <c r="Q160" s="1"/>
    </row>
    <row r="161" spans="1:17" x14ac:dyDescent="0.3">
      <c r="A161" s="25">
        <f t="shared" ref="A161:A206" si="34">A160+1</f>
        <v>3</v>
      </c>
      <c r="B161" s="25">
        <v>4</v>
      </c>
      <c r="C161" s="11">
        <f>'task1ForecastsPVandDemand_R (2)'!A150</f>
        <v>43392.041666666664</v>
      </c>
      <c r="D161" s="13">
        <f>'task1ForecastsPVandDemand_R (2)'!B150</f>
        <v>1.649004221</v>
      </c>
      <c r="E161" s="14">
        <f t="shared" si="26"/>
        <v>1.649004221</v>
      </c>
      <c r="F161" s="12">
        <f>'task1ForecastsPVandDemand_R (2)'!F148</f>
        <v>0</v>
      </c>
      <c r="G161" s="9">
        <f t="shared" si="28"/>
        <v>0</v>
      </c>
      <c r="H161" s="9">
        <f t="shared" si="29"/>
        <v>0</v>
      </c>
      <c r="I161" s="40">
        <f t="shared" si="30"/>
        <v>0</v>
      </c>
      <c r="J161" s="8">
        <f t="shared" si="31"/>
        <v>0</v>
      </c>
      <c r="K161" s="8">
        <f t="shared" si="27"/>
        <v>0</v>
      </c>
      <c r="L161" s="8">
        <f t="shared" si="32"/>
        <v>0</v>
      </c>
      <c r="M161" s="8">
        <f t="shared" si="33"/>
        <v>0</v>
      </c>
      <c r="N161" s="7">
        <v>-2.5</v>
      </c>
      <c r="O161" s="7">
        <v>0</v>
      </c>
      <c r="P161" s="1"/>
      <c r="Q161" s="1"/>
    </row>
    <row r="162" spans="1:17" x14ac:dyDescent="0.3">
      <c r="A162" s="25">
        <f t="shared" si="34"/>
        <v>4</v>
      </c>
      <c r="B162" s="25">
        <v>4</v>
      </c>
      <c r="C162" s="11">
        <f>'task1ForecastsPVandDemand_R (2)'!A151</f>
        <v>43392.0625</v>
      </c>
      <c r="D162" s="13">
        <f>'task1ForecastsPVandDemand_R (2)'!B151</f>
        <v>1.597865619</v>
      </c>
      <c r="E162" s="14">
        <f t="shared" si="26"/>
        <v>1.597865619</v>
      </c>
      <c r="F162" s="12">
        <f>'task1ForecastsPVandDemand_R (2)'!F149</f>
        <v>0</v>
      </c>
      <c r="G162" s="9">
        <f t="shared" si="28"/>
        <v>0</v>
      </c>
      <c r="H162" s="9">
        <f t="shared" si="29"/>
        <v>0</v>
      </c>
      <c r="I162" s="40">
        <f t="shared" si="30"/>
        <v>0</v>
      </c>
      <c r="J162" s="8">
        <f t="shared" si="31"/>
        <v>0</v>
      </c>
      <c r="K162" s="8">
        <f t="shared" si="27"/>
        <v>0</v>
      </c>
      <c r="L162" s="8">
        <f t="shared" si="32"/>
        <v>0</v>
      </c>
      <c r="M162" s="8">
        <f t="shared" si="33"/>
        <v>0</v>
      </c>
      <c r="N162" s="7">
        <v>-2.5</v>
      </c>
      <c r="O162" s="7">
        <v>0</v>
      </c>
      <c r="P162" s="1"/>
      <c r="Q162" s="1"/>
    </row>
    <row r="163" spans="1:17" x14ac:dyDescent="0.3">
      <c r="A163" s="25">
        <f t="shared" si="34"/>
        <v>5</v>
      </c>
      <c r="B163" s="25">
        <v>4</v>
      </c>
      <c r="C163" s="11">
        <f>'task1ForecastsPVandDemand_R (2)'!A152</f>
        <v>43392.083333333336</v>
      </c>
      <c r="D163" s="13">
        <f>'task1ForecastsPVandDemand_R (2)'!B152</f>
        <v>1.5897024609999999</v>
      </c>
      <c r="E163" s="14">
        <f t="shared" si="26"/>
        <v>1.5897024609999999</v>
      </c>
      <c r="F163" s="12">
        <f>'task1ForecastsPVandDemand_R (2)'!F150</f>
        <v>0</v>
      </c>
      <c r="G163" s="9">
        <f t="shared" si="28"/>
        <v>0</v>
      </c>
      <c r="H163" s="9">
        <f t="shared" si="29"/>
        <v>0</v>
      </c>
      <c r="I163" s="40">
        <f t="shared" si="30"/>
        <v>0</v>
      </c>
      <c r="J163" s="8">
        <f t="shared" si="31"/>
        <v>0</v>
      </c>
      <c r="K163" s="8">
        <f t="shared" si="27"/>
        <v>0</v>
      </c>
      <c r="L163" s="8">
        <f t="shared" si="32"/>
        <v>0</v>
      </c>
      <c r="M163" s="8">
        <f t="shared" si="33"/>
        <v>0</v>
      </c>
      <c r="N163" s="7">
        <v>-2.5</v>
      </c>
      <c r="O163" s="7">
        <v>0</v>
      </c>
      <c r="P163" s="1"/>
      <c r="Q163" s="1"/>
    </row>
    <row r="164" spans="1:17" x14ac:dyDescent="0.3">
      <c r="A164" s="25">
        <f t="shared" si="34"/>
        <v>6</v>
      </c>
      <c r="B164" s="25">
        <v>4</v>
      </c>
      <c r="C164" s="11">
        <f>'task1ForecastsPVandDemand_R (2)'!A153</f>
        <v>43392.104166666664</v>
      </c>
      <c r="D164" s="13">
        <f>'task1ForecastsPVandDemand_R (2)'!B153</f>
        <v>1.5581188779999999</v>
      </c>
      <c r="E164" s="14">
        <f t="shared" si="26"/>
        <v>1.5581188779999999</v>
      </c>
      <c r="F164" s="12">
        <f>'task1ForecastsPVandDemand_R (2)'!F151</f>
        <v>0</v>
      </c>
      <c r="G164" s="9">
        <f t="shared" si="28"/>
        <v>0</v>
      </c>
      <c r="H164" s="9">
        <f t="shared" si="29"/>
        <v>0</v>
      </c>
      <c r="I164" s="40">
        <f t="shared" si="30"/>
        <v>0</v>
      </c>
      <c r="J164" s="8">
        <f t="shared" si="31"/>
        <v>0</v>
      </c>
      <c r="K164" s="8">
        <f t="shared" si="27"/>
        <v>0</v>
      </c>
      <c r="L164" s="8">
        <f t="shared" si="32"/>
        <v>0</v>
      </c>
      <c r="M164" s="8">
        <f t="shared" si="33"/>
        <v>0</v>
      </c>
      <c r="N164" s="7">
        <v>-2.5</v>
      </c>
      <c r="O164" s="7">
        <v>0</v>
      </c>
      <c r="P164" s="1"/>
      <c r="Q164" s="1"/>
    </row>
    <row r="165" spans="1:17" x14ac:dyDescent="0.3">
      <c r="A165" s="25">
        <f t="shared" si="34"/>
        <v>7</v>
      </c>
      <c r="B165" s="25">
        <v>4</v>
      </c>
      <c r="C165" s="11">
        <f>'task1ForecastsPVandDemand_R (2)'!A154</f>
        <v>43392.125</v>
      </c>
      <c r="D165" s="13">
        <f>'task1ForecastsPVandDemand_R (2)'!B154</f>
        <v>1.531642269</v>
      </c>
      <c r="E165" s="14">
        <f t="shared" si="26"/>
        <v>1.531642269</v>
      </c>
      <c r="F165" s="12">
        <f>'task1ForecastsPVandDemand_R (2)'!F152</f>
        <v>0</v>
      </c>
      <c r="G165" s="9">
        <f t="shared" si="28"/>
        <v>0</v>
      </c>
      <c r="H165" s="9">
        <f t="shared" si="29"/>
        <v>0</v>
      </c>
      <c r="I165" s="40">
        <f t="shared" si="30"/>
        <v>0</v>
      </c>
      <c r="J165" s="8">
        <f t="shared" si="31"/>
        <v>0</v>
      </c>
      <c r="K165" s="8">
        <f t="shared" si="27"/>
        <v>0</v>
      </c>
      <c r="L165" s="8">
        <f t="shared" si="32"/>
        <v>0</v>
      </c>
      <c r="M165" s="8">
        <f t="shared" si="33"/>
        <v>0</v>
      </c>
      <c r="N165" s="7">
        <v>-2.5</v>
      </c>
      <c r="O165" s="7">
        <v>0</v>
      </c>
      <c r="P165" s="1"/>
      <c r="Q165" s="1"/>
    </row>
    <row r="166" spans="1:17" x14ac:dyDescent="0.3">
      <c r="A166" s="25">
        <f t="shared" si="34"/>
        <v>8</v>
      </c>
      <c r="B166" s="25">
        <v>4</v>
      </c>
      <c r="C166" s="11">
        <f>'task1ForecastsPVandDemand_R (2)'!A155</f>
        <v>43392.145833333336</v>
      </c>
      <c r="D166" s="13">
        <f>'task1ForecastsPVandDemand_R (2)'!B155</f>
        <v>1.5086387640000001</v>
      </c>
      <c r="E166" s="14">
        <f t="shared" si="26"/>
        <v>1.5086387640000001</v>
      </c>
      <c r="F166" s="12">
        <f>'task1ForecastsPVandDemand_R (2)'!F153</f>
        <v>0</v>
      </c>
      <c r="G166" s="9">
        <f t="shared" si="28"/>
        <v>0</v>
      </c>
      <c r="H166" s="9">
        <f t="shared" si="29"/>
        <v>0</v>
      </c>
      <c r="I166" s="40">
        <f t="shared" si="30"/>
        <v>0</v>
      </c>
      <c r="J166" s="8">
        <f t="shared" si="31"/>
        <v>0</v>
      </c>
      <c r="K166" s="8">
        <f t="shared" si="27"/>
        <v>0</v>
      </c>
      <c r="L166" s="8">
        <f t="shared" si="32"/>
        <v>0</v>
      </c>
      <c r="M166" s="8">
        <f t="shared" si="33"/>
        <v>0</v>
      </c>
      <c r="N166" s="7">
        <v>-2.5</v>
      </c>
      <c r="O166" s="7">
        <v>0</v>
      </c>
      <c r="P166" s="1"/>
      <c r="Q166" s="1"/>
    </row>
    <row r="167" spans="1:17" x14ac:dyDescent="0.3">
      <c r="A167" s="25">
        <f t="shared" si="34"/>
        <v>9</v>
      </c>
      <c r="B167" s="25">
        <v>4</v>
      </c>
      <c r="C167" s="11">
        <f>'task1ForecastsPVandDemand_R (2)'!A156</f>
        <v>43392.166666666664</v>
      </c>
      <c r="D167" s="13">
        <f>'task1ForecastsPVandDemand_R (2)'!B156</f>
        <v>1.619594663</v>
      </c>
      <c r="E167" s="14">
        <f t="shared" si="26"/>
        <v>1.619594663</v>
      </c>
      <c r="F167" s="12">
        <f>'task1ForecastsPVandDemand_R (2)'!F154</f>
        <v>0</v>
      </c>
      <c r="G167" s="9">
        <f t="shared" si="28"/>
        <v>0</v>
      </c>
      <c r="H167" s="9">
        <f t="shared" si="29"/>
        <v>0</v>
      </c>
      <c r="I167" s="40">
        <f t="shared" si="30"/>
        <v>0</v>
      </c>
      <c r="J167" s="8">
        <f t="shared" si="31"/>
        <v>0</v>
      </c>
      <c r="K167" s="8">
        <f t="shared" si="27"/>
        <v>0</v>
      </c>
      <c r="L167" s="8">
        <f t="shared" si="32"/>
        <v>0</v>
      </c>
      <c r="M167" s="8">
        <f t="shared" si="33"/>
        <v>0</v>
      </c>
      <c r="N167" s="7">
        <v>-2.5</v>
      </c>
      <c r="O167" s="7">
        <v>0</v>
      </c>
      <c r="P167" s="1"/>
      <c r="Q167" s="1"/>
    </row>
    <row r="168" spans="1:17" x14ac:dyDescent="0.3">
      <c r="A168" s="25">
        <f t="shared" si="34"/>
        <v>10</v>
      </c>
      <c r="B168" s="25">
        <v>4</v>
      </c>
      <c r="C168" s="11">
        <f>'task1ForecastsPVandDemand_R (2)'!A157</f>
        <v>43392.1875</v>
      </c>
      <c r="D168" s="13">
        <f>'task1ForecastsPVandDemand_R (2)'!B157</f>
        <v>1.7522826979999999</v>
      </c>
      <c r="E168" s="14">
        <f t="shared" si="26"/>
        <v>1.7522826979999999</v>
      </c>
      <c r="F168" s="12">
        <f>'task1ForecastsPVandDemand_R (2)'!F155</f>
        <v>0</v>
      </c>
      <c r="G168" s="9">
        <f t="shared" si="28"/>
        <v>0</v>
      </c>
      <c r="H168" s="9">
        <f t="shared" si="29"/>
        <v>0</v>
      </c>
      <c r="I168" s="40">
        <f t="shared" si="30"/>
        <v>0</v>
      </c>
      <c r="J168" s="8">
        <f t="shared" si="31"/>
        <v>0</v>
      </c>
      <c r="K168" s="8">
        <f t="shared" si="27"/>
        <v>0</v>
      </c>
      <c r="L168" s="8">
        <f t="shared" si="32"/>
        <v>0</v>
      </c>
      <c r="M168" s="8">
        <f t="shared" si="33"/>
        <v>0</v>
      </c>
      <c r="N168" s="7">
        <v>-2.5</v>
      </c>
      <c r="O168" s="7">
        <v>0</v>
      </c>
      <c r="P168" s="1"/>
      <c r="Q168" s="1"/>
    </row>
    <row r="169" spans="1:17" x14ac:dyDescent="0.3">
      <c r="A169" s="25">
        <f t="shared" si="34"/>
        <v>11</v>
      </c>
      <c r="B169" s="25">
        <v>4</v>
      </c>
      <c r="C169" s="11">
        <f>'task1ForecastsPVandDemand_R (2)'!A158</f>
        <v>43392.208333333336</v>
      </c>
      <c r="D169" s="13">
        <f>'task1ForecastsPVandDemand_R (2)'!B158</f>
        <v>2.1726989460000001</v>
      </c>
      <c r="E169" s="14">
        <f t="shared" si="26"/>
        <v>2.1726989460000001</v>
      </c>
      <c r="F169" s="12">
        <f>'task1ForecastsPVandDemand_R (2)'!F156</f>
        <v>0</v>
      </c>
      <c r="G169" s="9">
        <f t="shared" si="28"/>
        <v>0</v>
      </c>
      <c r="H169" s="9">
        <f t="shared" si="29"/>
        <v>0</v>
      </c>
      <c r="I169" s="40">
        <f t="shared" si="30"/>
        <v>0</v>
      </c>
      <c r="J169" s="8">
        <f t="shared" si="31"/>
        <v>0</v>
      </c>
      <c r="K169" s="8">
        <f t="shared" si="27"/>
        <v>0</v>
      </c>
      <c r="L169" s="8">
        <f t="shared" si="32"/>
        <v>0</v>
      </c>
      <c r="M169" s="8">
        <f t="shared" si="33"/>
        <v>0</v>
      </c>
      <c r="N169" s="7">
        <v>-2.5</v>
      </c>
      <c r="O169" s="7">
        <v>0</v>
      </c>
      <c r="P169" s="1"/>
      <c r="Q169" s="1"/>
    </row>
    <row r="170" spans="1:17" x14ac:dyDescent="0.3">
      <c r="A170" s="25">
        <f t="shared" si="34"/>
        <v>12</v>
      </c>
      <c r="B170" s="25">
        <v>4</v>
      </c>
      <c r="C170" s="11">
        <f>'task1ForecastsPVandDemand_R (2)'!A159</f>
        <v>43392.229166666664</v>
      </c>
      <c r="D170" s="13">
        <f>'task1ForecastsPVandDemand_R (2)'!B159</f>
        <v>2.53944064</v>
      </c>
      <c r="E170" s="14">
        <f t="shared" si="26"/>
        <v>2.53944064</v>
      </c>
      <c r="F170" s="12">
        <f>'task1ForecastsPVandDemand_R (2)'!F157</f>
        <v>0</v>
      </c>
      <c r="G170" s="9">
        <f t="shared" si="28"/>
        <v>0</v>
      </c>
      <c r="H170" s="9">
        <f t="shared" si="29"/>
        <v>0</v>
      </c>
      <c r="I170" s="40">
        <f t="shared" si="30"/>
        <v>0</v>
      </c>
      <c r="J170" s="8">
        <f t="shared" si="31"/>
        <v>0</v>
      </c>
      <c r="K170" s="8">
        <f t="shared" si="27"/>
        <v>0</v>
      </c>
      <c r="L170" s="8">
        <f t="shared" si="32"/>
        <v>0</v>
      </c>
      <c r="M170" s="8">
        <f t="shared" si="33"/>
        <v>0</v>
      </c>
      <c r="N170" s="7">
        <v>-2.5</v>
      </c>
      <c r="O170" s="7">
        <v>0</v>
      </c>
      <c r="P170" s="1"/>
      <c r="Q170" s="1"/>
    </row>
    <row r="171" spans="1:17" x14ac:dyDescent="0.3">
      <c r="A171" s="25">
        <f t="shared" si="34"/>
        <v>13</v>
      </c>
      <c r="B171" s="25">
        <v>4</v>
      </c>
      <c r="C171" s="11">
        <f>'task1ForecastsPVandDemand_R (2)'!A160</f>
        <v>43392.25</v>
      </c>
      <c r="D171" s="13">
        <f>'task1ForecastsPVandDemand_R (2)'!B160</f>
        <v>3.0962114559999998</v>
      </c>
      <c r="E171" s="14">
        <f t="shared" si="26"/>
        <v>3.0962114559999998</v>
      </c>
      <c r="F171" s="12">
        <f>'task1ForecastsPVandDemand_R (2)'!F158</f>
        <v>0</v>
      </c>
      <c r="G171" s="9">
        <f t="shared" si="28"/>
        <v>0</v>
      </c>
      <c r="H171" s="9">
        <f t="shared" si="29"/>
        <v>0</v>
      </c>
      <c r="I171" s="40">
        <f t="shared" si="30"/>
        <v>0</v>
      </c>
      <c r="J171" s="8">
        <f t="shared" si="31"/>
        <v>0</v>
      </c>
      <c r="K171" s="8">
        <f t="shared" si="27"/>
        <v>0</v>
      </c>
      <c r="L171" s="8">
        <f t="shared" si="32"/>
        <v>0</v>
      </c>
      <c r="M171" s="8">
        <f t="shared" si="33"/>
        <v>0</v>
      </c>
      <c r="N171" s="7">
        <v>-2.5</v>
      </c>
      <c r="O171" s="7">
        <v>0</v>
      </c>
      <c r="P171" s="1"/>
      <c r="Q171" s="1"/>
    </row>
    <row r="172" spans="1:17" x14ac:dyDescent="0.3">
      <c r="A172" s="25">
        <f t="shared" si="34"/>
        <v>14</v>
      </c>
      <c r="B172" s="25">
        <v>4</v>
      </c>
      <c r="C172" s="11">
        <f>'task1ForecastsPVandDemand_R (2)'!A161</f>
        <v>43392.270833333336</v>
      </c>
      <c r="D172" s="13">
        <f>'task1ForecastsPVandDemand_R (2)'!B161</f>
        <v>3.3354854550000002</v>
      </c>
      <c r="E172" s="14">
        <f t="shared" si="26"/>
        <v>3.3354854550000002</v>
      </c>
      <c r="F172" s="12">
        <f>'task1ForecastsPVandDemand_R (2)'!F159</f>
        <v>0</v>
      </c>
      <c r="G172" s="9">
        <f t="shared" si="28"/>
        <v>0</v>
      </c>
      <c r="H172" s="9">
        <f t="shared" si="29"/>
        <v>0</v>
      </c>
      <c r="I172" s="40">
        <f t="shared" si="30"/>
        <v>0</v>
      </c>
      <c r="J172" s="8">
        <f t="shared" si="31"/>
        <v>0</v>
      </c>
      <c r="K172" s="8">
        <f t="shared" si="27"/>
        <v>0</v>
      </c>
      <c r="L172" s="8">
        <f t="shared" si="32"/>
        <v>0</v>
      </c>
      <c r="M172" s="8">
        <f t="shared" si="33"/>
        <v>0</v>
      </c>
      <c r="N172" s="7">
        <v>-2.5</v>
      </c>
      <c r="O172" s="7">
        <v>0</v>
      </c>
      <c r="P172" s="1"/>
      <c r="Q172" s="1"/>
    </row>
    <row r="173" spans="1:17" x14ac:dyDescent="0.3">
      <c r="A173" s="25">
        <f t="shared" si="34"/>
        <v>15</v>
      </c>
      <c r="B173" s="25">
        <v>4</v>
      </c>
      <c r="C173" s="11">
        <f>'task1ForecastsPVandDemand_R (2)'!A162</f>
        <v>43392.291666666664</v>
      </c>
      <c r="D173" s="13">
        <f>'task1ForecastsPVandDemand_R (2)'!B162</f>
        <v>3.3892240990000002</v>
      </c>
      <c r="E173" s="14">
        <f t="shared" si="26"/>
        <v>3.3892240990000002</v>
      </c>
      <c r="F173" s="12">
        <f>'task1ForecastsPVandDemand_R (2)'!F160</f>
        <v>0</v>
      </c>
      <c r="G173" s="9">
        <f t="shared" si="28"/>
        <v>0</v>
      </c>
      <c r="H173" s="9">
        <f t="shared" si="29"/>
        <v>0</v>
      </c>
      <c r="I173" s="40">
        <f t="shared" si="30"/>
        <v>0</v>
      </c>
      <c r="J173" s="8">
        <f t="shared" si="31"/>
        <v>0</v>
      </c>
      <c r="K173" s="8">
        <f t="shared" si="27"/>
        <v>0</v>
      </c>
      <c r="L173" s="8">
        <f t="shared" si="32"/>
        <v>0</v>
      </c>
      <c r="M173" s="8">
        <f t="shared" si="33"/>
        <v>0</v>
      </c>
      <c r="N173" s="7">
        <v>-2.5</v>
      </c>
      <c r="O173" s="7">
        <v>0</v>
      </c>
      <c r="P173" s="1"/>
      <c r="Q173" s="1"/>
    </row>
    <row r="174" spans="1:17" x14ac:dyDescent="0.3">
      <c r="A174" s="25">
        <f t="shared" si="34"/>
        <v>16</v>
      </c>
      <c r="B174" s="25">
        <v>4</v>
      </c>
      <c r="C174" s="11">
        <f>'task1ForecastsPVandDemand_R (2)'!A163</f>
        <v>43392.3125</v>
      </c>
      <c r="D174" s="13">
        <f>'task1ForecastsPVandDemand_R (2)'!B163</f>
        <v>3.3985526309999998</v>
      </c>
      <c r="E174" s="14">
        <f t="shared" si="26"/>
        <v>3.3985526309999998</v>
      </c>
      <c r="F174" s="12">
        <f>'task1ForecastsPVandDemand_R (2)'!F161</f>
        <v>0</v>
      </c>
      <c r="G174" s="9">
        <f t="shared" si="28"/>
        <v>0</v>
      </c>
      <c r="H174" s="9">
        <f t="shared" si="29"/>
        <v>0</v>
      </c>
      <c r="I174" s="40">
        <f t="shared" si="30"/>
        <v>0</v>
      </c>
      <c r="J174" s="8">
        <f t="shared" si="31"/>
        <v>0</v>
      </c>
      <c r="K174" s="8">
        <f t="shared" si="27"/>
        <v>0</v>
      </c>
      <c r="L174" s="8">
        <f t="shared" si="32"/>
        <v>0</v>
      </c>
      <c r="M174" s="8">
        <f t="shared" si="33"/>
        <v>0</v>
      </c>
      <c r="N174" s="7">
        <v>-2.5</v>
      </c>
      <c r="O174" s="7">
        <v>0</v>
      </c>
      <c r="P174" s="1"/>
      <c r="Q174" s="1"/>
    </row>
    <row r="175" spans="1:17" x14ac:dyDescent="0.3">
      <c r="A175" s="25">
        <f t="shared" si="34"/>
        <v>17</v>
      </c>
      <c r="B175" s="25">
        <v>4</v>
      </c>
      <c r="C175" s="11">
        <f>'task1ForecastsPVandDemand_R (2)'!A164</f>
        <v>43392.333333333336</v>
      </c>
      <c r="D175" s="13">
        <f>'task1ForecastsPVandDemand_R (2)'!B164</f>
        <v>3.4008403619999998</v>
      </c>
      <c r="E175" s="14">
        <f t="shared" si="26"/>
        <v>3.4008403619999998</v>
      </c>
      <c r="F175" s="12">
        <f>'task1ForecastsPVandDemand_R (2)'!F162</f>
        <v>0.14780476400000001</v>
      </c>
      <c r="G175" s="9">
        <f t="shared" si="28"/>
        <v>0</v>
      </c>
      <c r="H175" s="9">
        <f t="shared" si="29"/>
        <v>0</v>
      </c>
      <c r="I175" s="40">
        <f t="shared" si="30"/>
        <v>0</v>
      </c>
      <c r="J175" s="8">
        <f t="shared" si="31"/>
        <v>0</v>
      </c>
      <c r="K175" s="8">
        <f t="shared" si="27"/>
        <v>0</v>
      </c>
      <c r="L175" s="8">
        <f t="shared" si="32"/>
        <v>0</v>
      </c>
      <c r="M175" s="8">
        <f t="shared" si="33"/>
        <v>0</v>
      </c>
      <c r="N175" s="7">
        <v>-2.5</v>
      </c>
      <c r="O175" s="7">
        <v>0</v>
      </c>
      <c r="P175" s="1"/>
      <c r="Q175" s="1"/>
    </row>
    <row r="176" spans="1:17" x14ac:dyDescent="0.3">
      <c r="A176" s="25">
        <f t="shared" si="34"/>
        <v>18</v>
      </c>
      <c r="B176" s="25">
        <v>4</v>
      </c>
      <c r="C176" s="11">
        <f>'task1ForecastsPVandDemand_R (2)'!A165</f>
        <v>43392.354166666664</v>
      </c>
      <c r="D176" s="13">
        <f>'task1ForecastsPVandDemand_R (2)'!B165</f>
        <v>3.3794166329999999</v>
      </c>
      <c r="E176" s="14">
        <f t="shared" si="26"/>
        <v>3.5056735787555997</v>
      </c>
      <c r="F176" s="12">
        <f>'task1ForecastsPVandDemand_R (2)'!F163</f>
        <v>0.203508939</v>
      </c>
      <c r="G176" s="9">
        <f t="shared" si="28"/>
        <v>0.12625694575559998</v>
      </c>
      <c r="H176" s="9">
        <f t="shared" si="29"/>
        <v>6.312847287779999E-2</v>
      </c>
      <c r="I176" s="40">
        <f t="shared" si="30"/>
        <v>0</v>
      </c>
      <c r="J176" s="8">
        <f t="shared" si="31"/>
        <v>-0.12625694575559998</v>
      </c>
      <c r="K176" s="8">
        <f t="shared" si="27"/>
        <v>0</v>
      </c>
      <c r="L176" s="8">
        <f t="shared" si="32"/>
        <v>-0.12625694575559998</v>
      </c>
      <c r="M176" s="8">
        <f t="shared" si="33"/>
        <v>0</v>
      </c>
      <c r="N176" s="7">
        <v>-2.5</v>
      </c>
      <c r="O176" s="7">
        <v>0</v>
      </c>
      <c r="P176" s="1"/>
      <c r="Q176" s="1"/>
    </row>
    <row r="177" spans="1:28" x14ac:dyDescent="0.3">
      <c r="A177" s="25">
        <f t="shared" si="34"/>
        <v>19</v>
      </c>
      <c r="B177" s="25">
        <v>4</v>
      </c>
      <c r="C177" s="11">
        <f>'task1ForecastsPVandDemand_R (2)'!A166</f>
        <v>43392.375</v>
      </c>
      <c r="D177" s="13">
        <f>'task1ForecastsPVandDemand_R (2)'!B166</f>
        <v>3.1733207459999999</v>
      </c>
      <c r="E177" s="14">
        <f t="shared" si="26"/>
        <v>3.4104916076244001</v>
      </c>
      <c r="F177" s="12">
        <f>'task1ForecastsPVandDemand_R (2)'!F164</f>
        <v>0.38228701100000001</v>
      </c>
      <c r="G177" s="9">
        <f t="shared" si="28"/>
        <v>0.23717086162439999</v>
      </c>
      <c r="H177" s="9">
        <f t="shared" si="29"/>
        <v>0.18171390368999998</v>
      </c>
      <c r="I177" s="40">
        <f t="shared" si="30"/>
        <v>0</v>
      </c>
      <c r="J177" s="8">
        <f t="shared" si="31"/>
        <v>-0.23717086162439999</v>
      </c>
      <c r="K177" s="8">
        <f t="shared" si="27"/>
        <v>0</v>
      </c>
      <c r="L177" s="8">
        <f t="shared" si="32"/>
        <v>-0.23717086162439999</v>
      </c>
      <c r="M177" s="8">
        <f t="shared" si="33"/>
        <v>0</v>
      </c>
      <c r="N177" s="7">
        <v>-2.5</v>
      </c>
      <c r="O177" s="7">
        <v>0</v>
      </c>
      <c r="P177" s="1"/>
      <c r="Q177" s="1"/>
    </row>
    <row r="178" spans="1:28" x14ac:dyDescent="0.3">
      <c r="A178" s="25">
        <f t="shared" si="34"/>
        <v>20</v>
      </c>
      <c r="B178" s="25">
        <v>4</v>
      </c>
      <c r="C178" s="11">
        <f>'task1ForecastsPVandDemand_R (2)'!A167</f>
        <v>43392.395833333336</v>
      </c>
      <c r="D178" s="13">
        <f>'task1ForecastsPVandDemand_R (2)'!B167</f>
        <v>3.1314456829999999</v>
      </c>
      <c r="E178" s="14">
        <f t="shared" si="26"/>
        <v>3.3905187739843998</v>
      </c>
      <c r="F178" s="12">
        <f>'task1ForecastsPVandDemand_R (2)'!F165</f>
        <v>0.41759041099999999</v>
      </c>
      <c r="G178" s="9">
        <f t="shared" si="28"/>
        <v>0.25907309098439996</v>
      </c>
      <c r="H178" s="9">
        <f t="shared" si="29"/>
        <v>0.31125044918219996</v>
      </c>
      <c r="I178" s="40">
        <f t="shared" si="30"/>
        <v>0</v>
      </c>
      <c r="J178" s="8">
        <f t="shared" si="31"/>
        <v>-0.25907309098439996</v>
      </c>
      <c r="K178" s="8">
        <f t="shared" si="27"/>
        <v>0</v>
      </c>
      <c r="L178" s="8">
        <f t="shared" si="32"/>
        <v>-0.25907309098439996</v>
      </c>
      <c r="M178" s="8">
        <f t="shared" si="33"/>
        <v>0</v>
      </c>
      <c r="N178" s="7">
        <v>-2.5</v>
      </c>
      <c r="O178" s="7">
        <v>0</v>
      </c>
      <c r="P178" s="1"/>
      <c r="Q178" s="1"/>
    </row>
    <row r="179" spans="1:28" x14ac:dyDescent="0.3">
      <c r="A179" s="25">
        <f t="shared" si="34"/>
        <v>21</v>
      </c>
      <c r="B179" s="25">
        <v>4</v>
      </c>
      <c r="C179" s="11">
        <f>'task1ForecastsPVandDemand_R (2)'!A168</f>
        <v>43392.416666666664</v>
      </c>
      <c r="D179" s="13">
        <f>'task1ForecastsPVandDemand_R (2)'!B168</f>
        <v>3.1217450109999998</v>
      </c>
      <c r="E179" s="14">
        <f t="shared" si="26"/>
        <v>3.6476823790395998</v>
      </c>
      <c r="F179" s="12">
        <f>'task1ForecastsPVandDemand_R (2)'!F166</f>
        <v>0.84773914900000003</v>
      </c>
      <c r="G179" s="9">
        <f t="shared" si="28"/>
        <v>0.52593736803960001</v>
      </c>
      <c r="H179" s="9">
        <f t="shared" si="29"/>
        <v>0.57421913320199991</v>
      </c>
      <c r="I179" s="40">
        <f t="shared" si="30"/>
        <v>0</v>
      </c>
      <c r="J179" s="8">
        <f t="shared" si="31"/>
        <v>-0.52593736803960001</v>
      </c>
      <c r="K179" s="8">
        <f t="shared" si="27"/>
        <v>0</v>
      </c>
      <c r="L179" s="8">
        <f t="shared" si="32"/>
        <v>-0.52593736803960001</v>
      </c>
      <c r="M179" s="8">
        <f t="shared" si="33"/>
        <v>0</v>
      </c>
      <c r="N179" s="7">
        <v>-2.5</v>
      </c>
      <c r="O179" s="7">
        <v>0</v>
      </c>
      <c r="P179" s="1"/>
      <c r="Q179" s="1"/>
    </row>
    <row r="180" spans="1:28" x14ac:dyDescent="0.3">
      <c r="A180" s="25">
        <f t="shared" si="34"/>
        <v>22</v>
      </c>
      <c r="B180" s="25">
        <v>4</v>
      </c>
      <c r="C180" s="11">
        <f>'task1ForecastsPVandDemand_R (2)'!A169</f>
        <v>43392.4375</v>
      </c>
      <c r="D180" s="13">
        <f>'task1ForecastsPVandDemand_R (2)'!B169</f>
        <v>3.1011053550000001</v>
      </c>
      <c r="E180" s="14">
        <f t="shared" si="26"/>
        <v>3.6475135065815998</v>
      </c>
      <c r="F180" s="12">
        <f>'task1ForecastsPVandDemand_R (2)'!F167</f>
        <v>0.88073525399999997</v>
      </c>
      <c r="G180" s="9">
        <f t="shared" si="28"/>
        <v>0.54640815158159994</v>
      </c>
      <c r="H180" s="9">
        <f t="shared" si="29"/>
        <v>0.84742320899279988</v>
      </c>
      <c r="I180" s="40">
        <f t="shared" si="30"/>
        <v>0</v>
      </c>
      <c r="J180" s="8">
        <f t="shared" si="31"/>
        <v>-0.54640815158159994</v>
      </c>
      <c r="K180" s="8">
        <f t="shared" si="27"/>
        <v>0</v>
      </c>
      <c r="L180" s="8">
        <f t="shared" si="32"/>
        <v>-0.54640815158159994</v>
      </c>
      <c r="M180" s="8">
        <f t="shared" si="33"/>
        <v>0</v>
      </c>
      <c r="N180" s="7">
        <v>-2.5</v>
      </c>
      <c r="O180" s="7">
        <v>0</v>
      </c>
      <c r="P180" s="1"/>
      <c r="Q180" s="1"/>
    </row>
    <row r="181" spans="1:28" x14ac:dyDescent="0.3">
      <c r="A181" s="25">
        <f t="shared" si="34"/>
        <v>23</v>
      </c>
      <c r="B181" s="25">
        <v>4</v>
      </c>
      <c r="C181" s="11">
        <f>'task1ForecastsPVandDemand_R (2)'!A170</f>
        <v>43392.458333333336</v>
      </c>
      <c r="D181" s="13">
        <f>'task1ForecastsPVandDemand_R (2)'!B170</f>
        <v>3.0441921829999998</v>
      </c>
      <c r="E181" s="14">
        <f t="shared" si="26"/>
        <v>4.03510952302</v>
      </c>
      <c r="F181" s="12">
        <f>'task1ForecastsPVandDemand_R (2)'!F168</f>
        <v>1.054167383</v>
      </c>
      <c r="G181" s="9">
        <f t="shared" si="28"/>
        <v>0.99091734001999998</v>
      </c>
      <c r="H181" s="9">
        <f t="shared" si="29"/>
        <v>1.3428818790027999</v>
      </c>
      <c r="I181" s="40">
        <f t="shared" si="30"/>
        <v>0</v>
      </c>
      <c r="J181" s="8">
        <f t="shared" si="31"/>
        <v>-0.99091734001999998</v>
      </c>
      <c r="K181" s="8">
        <f t="shared" si="27"/>
        <v>0</v>
      </c>
      <c r="L181" s="8">
        <f t="shared" si="32"/>
        <v>-0.99091734001999998</v>
      </c>
      <c r="M181" s="8">
        <f t="shared" si="33"/>
        <v>0</v>
      </c>
      <c r="N181" s="7">
        <v>-2.5</v>
      </c>
      <c r="O181" s="7">
        <v>0</v>
      </c>
      <c r="P181" s="1"/>
      <c r="Q181" s="1"/>
    </row>
    <row r="182" spans="1:28" x14ac:dyDescent="0.3">
      <c r="A182" s="25">
        <f t="shared" si="34"/>
        <v>24</v>
      </c>
      <c r="B182" s="25">
        <v>4</v>
      </c>
      <c r="C182" s="11">
        <f>'task1ForecastsPVandDemand_R (2)'!A171</f>
        <v>43392.479166666664</v>
      </c>
      <c r="D182" s="13">
        <f>'task1ForecastsPVandDemand_R (2)'!B171</f>
        <v>3.0219229799999998</v>
      </c>
      <c r="E182" s="14">
        <f t="shared" si="26"/>
        <v>4.1507715461999997</v>
      </c>
      <c r="F182" s="12">
        <f>'task1ForecastsPVandDemand_R (2)'!F169</f>
        <v>1.2009027299999999</v>
      </c>
      <c r="G182" s="9">
        <f t="shared" si="28"/>
        <v>1.1288485661999998</v>
      </c>
      <c r="H182" s="9">
        <f t="shared" si="29"/>
        <v>1.9073061621027998</v>
      </c>
      <c r="I182" s="40">
        <f t="shared" si="30"/>
        <v>0</v>
      </c>
      <c r="J182" s="8">
        <f t="shared" si="31"/>
        <v>-1.1288485661999998</v>
      </c>
      <c r="K182" s="8">
        <f t="shared" si="27"/>
        <v>0</v>
      </c>
      <c r="L182" s="8">
        <f t="shared" si="32"/>
        <v>-1.1288485661999998</v>
      </c>
      <c r="M182" s="8">
        <f t="shared" si="33"/>
        <v>0</v>
      </c>
      <c r="N182" s="7">
        <v>-2.5</v>
      </c>
      <c r="O182" s="7">
        <v>0</v>
      </c>
      <c r="P182" s="1"/>
      <c r="Q182" s="1"/>
    </row>
    <row r="183" spans="1:28" x14ac:dyDescent="0.3">
      <c r="A183" s="25">
        <f t="shared" si="34"/>
        <v>25</v>
      </c>
      <c r="B183" s="25">
        <v>4</v>
      </c>
      <c r="C183" s="11">
        <f>'task1ForecastsPVandDemand_R (2)'!A172</f>
        <v>43392.5</v>
      </c>
      <c r="D183" s="13">
        <f>'task1ForecastsPVandDemand_R (2)'!B172</f>
        <v>2.7249388890000001</v>
      </c>
      <c r="E183" s="14">
        <f t="shared" si="26"/>
        <v>3.9682205961600001</v>
      </c>
      <c r="F183" s="12">
        <f>'task1ForecastsPVandDemand_R (2)'!F170</f>
        <v>1.3226401139999999</v>
      </c>
      <c r="G183" s="9">
        <f t="shared" si="28"/>
        <v>1.2432817071599997</v>
      </c>
      <c r="H183" s="9">
        <f t="shared" si="29"/>
        <v>2.5289470156827996</v>
      </c>
      <c r="I183" s="40">
        <f t="shared" si="30"/>
        <v>0</v>
      </c>
      <c r="J183" s="8">
        <f t="shared" si="31"/>
        <v>-1.2432817071599997</v>
      </c>
      <c r="K183" s="8">
        <f t="shared" si="27"/>
        <v>0</v>
      </c>
      <c r="L183" s="8">
        <f t="shared" si="32"/>
        <v>-1.2432817071599997</v>
      </c>
      <c r="M183" s="8">
        <f t="shared" si="33"/>
        <v>0</v>
      </c>
      <c r="N183" s="7">
        <v>-2.5</v>
      </c>
      <c r="O183" s="150">
        <v>0</v>
      </c>
      <c r="P183" s="151"/>
      <c r="Q183" s="151"/>
      <c r="R183" s="4"/>
    </row>
    <row r="184" spans="1:28" x14ac:dyDescent="0.3">
      <c r="A184" s="25">
        <f t="shared" si="34"/>
        <v>26</v>
      </c>
      <c r="B184" s="25">
        <v>4</v>
      </c>
      <c r="C184" s="11">
        <f>'task1ForecastsPVandDemand_R (2)'!A173</f>
        <v>43392.520833333336</v>
      </c>
      <c r="D184" s="13">
        <f>'task1ForecastsPVandDemand_R (2)'!B173</f>
        <v>2.6776379110000001</v>
      </c>
      <c r="E184" s="14">
        <f t="shared" si="26"/>
        <v>3.88583758488</v>
      </c>
      <c r="F184" s="12">
        <f>'task1ForecastsPVandDemand_R (2)'!F171</f>
        <v>1.2853188019999999</v>
      </c>
      <c r="G184" s="9">
        <f t="shared" si="28"/>
        <v>1.2081996738799998</v>
      </c>
      <c r="H184" s="9">
        <f t="shared" si="29"/>
        <v>3.1330468526227992</v>
      </c>
      <c r="I184" s="40">
        <f t="shared" si="30"/>
        <v>0</v>
      </c>
      <c r="J184" s="8">
        <f t="shared" si="31"/>
        <v>-1.2081996738799998</v>
      </c>
      <c r="K184" s="8">
        <f t="shared" si="27"/>
        <v>0</v>
      </c>
      <c r="L184" s="8">
        <f t="shared" si="32"/>
        <v>-1.2081996738799998</v>
      </c>
      <c r="M184" s="8">
        <f t="shared" si="33"/>
        <v>0</v>
      </c>
      <c r="N184" s="7">
        <v>-2.5</v>
      </c>
      <c r="O184" s="150">
        <v>0</v>
      </c>
      <c r="P184" s="151"/>
      <c r="Q184" s="151"/>
      <c r="R184" s="4"/>
    </row>
    <row r="185" spans="1:28" x14ac:dyDescent="0.3">
      <c r="A185" s="25">
        <f t="shared" si="34"/>
        <v>27</v>
      </c>
      <c r="B185" s="25">
        <v>4</v>
      </c>
      <c r="C185" s="11">
        <f>'task1ForecastsPVandDemand_R (2)'!A174</f>
        <v>43392.541666666664</v>
      </c>
      <c r="D185" s="13">
        <f>'task1ForecastsPVandDemand_R (2)'!B174</f>
        <v>2.5777869450000002</v>
      </c>
      <c r="E185" s="14">
        <f t="shared" si="26"/>
        <v>3.7943468501000002</v>
      </c>
      <c r="F185" s="12">
        <f>'task1ForecastsPVandDemand_R (2)'!F172</f>
        <v>1.2942126650000001</v>
      </c>
      <c r="G185" s="9">
        <f t="shared" si="28"/>
        <v>1.2165599051</v>
      </c>
      <c r="H185" s="9">
        <f t="shared" si="29"/>
        <v>3.7413268051727995</v>
      </c>
      <c r="I185" s="40">
        <f t="shared" si="30"/>
        <v>0</v>
      </c>
      <c r="J185" s="8">
        <f t="shared" si="31"/>
        <v>-1.2165599051</v>
      </c>
      <c r="K185" s="8">
        <f t="shared" si="27"/>
        <v>0</v>
      </c>
      <c r="L185" s="8">
        <f t="shared" si="32"/>
        <v>-1.2165599051</v>
      </c>
      <c r="M185" s="8">
        <f t="shared" si="33"/>
        <v>0</v>
      </c>
      <c r="N185" s="7">
        <v>-2.5</v>
      </c>
      <c r="O185" s="150">
        <v>0</v>
      </c>
      <c r="P185" s="151"/>
      <c r="Q185" s="151"/>
      <c r="R185" s="4"/>
    </row>
    <row r="186" spans="1:28" x14ac:dyDescent="0.3">
      <c r="A186" s="25">
        <f t="shared" si="34"/>
        <v>28</v>
      </c>
      <c r="B186" s="25">
        <v>4</v>
      </c>
      <c r="C186" s="11">
        <f>'task1ForecastsPVandDemand_R (2)'!A175</f>
        <v>43392.5625</v>
      </c>
      <c r="D186" s="13">
        <f>'task1ForecastsPVandDemand_R (2)'!B175</f>
        <v>2.5676933260000001</v>
      </c>
      <c r="E186" s="14">
        <f t="shared" si="26"/>
        <v>3.7895462846200001</v>
      </c>
      <c r="F186" s="12">
        <f>'task1ForecastsPVandDemand_R (2)'!F173</f>
        <v>1.299843573</v>
      </c>
      <c r="G186" s="9">
        <f t="shared" si="28"/>
        <v>1.22185295862</v>
      </c>
      <c r="H186" s="9">
        <f t="shared" si="29"/>
        <v>4.3522532844827992</v>
      </c>
      <c r="I186" s="40">
        <f t="shared" si="30"/>
        <v>0</v>
      </c>
      <c r="J186" s="8">
        <f t="shared" si="31"/>
        <v>-1.22185295862</v>
      </c>
      <c r="K186" s="8">
        <f t="shared" si="27"/>
        <v>0</v>
      </c>
      <c r="L186" s="8">
        <f t="shared" si="32"/>
        <v>-1.22185295862</v>
      </c>
      <c r="M186" s="8">
        <f t="shared" si="33"/>
        <v>0</v>
      </c>
      <c r="N186" s="7">
        <v>-2.5</v>
      </c>
      <c r="O186" s="7">
        <v>0</v>
      </c>
      <c r="P186" s="1"/>
      <c r="Q186" s="1"/>
    </row>
    <row r="187" spans="1:28" x14ac:dyDescent="0.3">
      <c r="A187" s="25">
        <f t="shared" si="34"/>
        <v>29</v>
      </c>
      <c r="B187" s="25">
        <v>4</v>
      </c>
      <c r="C187" s="11">
        <f>'task1ForecastsPVandDemand_R (2)'!A176</f>
        <v>43392.583333333336</v>
      </c>
      <c r="D187" s="13">
        <f>'task1ForecastsPVandDemand_R (2)'!B176</f>
        <v>2.7441435310000002</v>
      </c>
      <c r="E187" s="14">
        <f t="shared" si="26"/>
        <v>3.8694949381199999</v>
      </c>
      <c r="F187" s="12">
        <f>'task1ForecastsPVandDemand_R (2)'!F174</f>
        <v>1.1971823479999999</v>
      </c>
      <c r="G187" s="9">
        <f t="shared" si="28"/>
        <v>1.1253514071199999</v>
      </c>
      <c r="H187" s="9">
        <f t="shared" si="29"/>
        <v>4.9149289880427993</v>
      </c>
      <c r="I187" s="40">
        <f t="shared" si="30"/>
        <v>0</v>
      </c>
      <c r="J187" s="8">
        <f t="shared" si="31"/>
        <v>-1.1253514071199999</v>
      </c>
      <c r="K187" s="8">
        <f t="shared" si="27"/>
        <v>0</v>
      </c>
      <c r="L187" s="8">
        <f t="shared" si="32"/>
        <v>-1.1253514071199999</v>
      </c>
      <c r="M187" s="8">
        <f t="shared" si="33"/>
        <v>0</v>
      </c>
      <c r="N187" s="7">
        <v>-2.5</v>
      </c>
      <c r="O187" s="7">
        <v>0</v>
      </c>
      <c r="P187" s="1"/>
      <c r="Q187" s="1"/>
    </row>
    <row r="188" spans="1:28" x14ac:dyDescent="0.3">
      <c r="A188" s="26">
        <f t="shared" si="34"/>
        <v>30</v>
      </c>
      <c r="B188" s="26">
        <v>4</v>
      </c>
      <c r="C188" s="11">
        <f>'task1ForecastsPVandDemand_R (2)'!A177</f>
        <v>43392.604166666664</v>
      </c>
      <c r="D188" s="13">
        <f>'task1ForecastsPVandDemand_R (2)'!B177</f>
        <v>2.8873113859999999</v>
      </c>
      <c r="E188" s="18">
        <f t="shared" si="26"/>
        <v>4.0383653127599999</v>
      </c>
      <c r="F188" s="12">
        <f>'task1ForecastsPVandDemand_R (2)'!F175</f>
        <v>1.2245254539999999</v>
      </c>
      <c r="G188" s="9">
        <f t="shared" si="28"/>
        <v>1.1510539267599997</v>
      </c>
      <c r="H188" s="9">
        <f t="shared" si="29"/>
        <v>5.4904559514227991</v>
      </c>
      <c r="I188" s="40">
        <f t="shared" si="30"/>
        <v>0</v>
      </c>
      <c r="J188" s="8">
        <f t="shared" si="31"/>
        <v>-1.1510539267599997</v>
      </c>
      <c r="K188" s="8">
        <f t="shared" si="27"/>
        <v>0</v>
      </c>
      <c r="L188" s="30">
        <f t="shared" si="32"/>
        <v>-1.1510539267599997</v>
      </c>
      <c r="M188" s="30">
        <f t="shared" si="33"/>
        <v>0</v>
      </c>
      <c r="N188" s="17">
        <v>-2.5</v>
      </c>
      <c r="O188" s="17">
        <v>0</v>
      </c>
      <c r="P188" s="1"/>
      <c r="Q188" s="1"/>
    </row>
    <row r="189" spans="1:28" s="38" customFormat="1" ht="15" thickBot="1" x14ac:dyDescent="0.35">
      <c r="A189" s="134">
        <f t="shared" si="34"/>
        <v>31</v>
      </c>
      <c r="B189" s="134">
        <v>4</v>
      </c>
      <c r="C189" s="135">
        <f>'task1ForecastsPVandDemand_R (2)'!A178</f>
        <v>43392.625</v>
      </c>
      <c r="D189" s="136">
        <f>'task1ForecastsPVandDemand_R (2)'!B178</f>
        <v>3.1680205369999999</v>
      </c>
      <c r="E189" s="137">
        <f t="shared" si="26"/>
        <v>4.1871086341544022</v>
      </c>
      <c r="F189" s="138">
        <f>'task1ForecastsPVandDemand_R (2)'!F176</f>
        <v>1.11769279</v>
      </c>
      <c r="G189" s="139">
        <f t="shared" si="28"/>
        <v>1.0190880971544019</v>
      </c>
      <c r="H189" s="139">
        <f t="shared" si="29"/>
        <v>6</v>
      </c>
      <c r="I189" s="140">
        <f t="shared" si="30"/>
        <v>0</v>
      </c>
      <c r="J189" s="132">
        <f t="shared" si="31"/>
        <v>-1.0190880971544019</v>
      </c>
      <c r="K189" s="132">
        <f t="shared" si="27"/>
        <v>0</v>
      </c>
      <c r="L189" s="132">
        <f t="shared" si="32"/>
        <v>-1.0190880971544019</v>
      </c>
      <c r="M189" s="132">
        <f t="shared" si="33"/>
        <v>0</v>
      </c>
      <c r="N189" s="141">
        <v>-2.5</v>
      </c>
      <c r="O189" s="141">
        <v>0</v>
      </c>
      <c r="P189" s="36"/>
      <c r="Q189" s="36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 spans="1:28" s="93" customFormat="1" x14ac:dyDescent="0.3">
      <c r="A190" s="71">
        <f>A189+1</f>
        <v>32</v>
      </c>
      <c r="B190" s="71">
        <v>4</v>
      </c>
      <c r="C190" s="72">
        <f>'task1ForecastsPVandDemand_R (2)'!A179</f>
        <v>43392.645833333336</v>
      </c>
      <c r="D190" s="22">
        <f>'task1ForecastsPVandDemand_R (2)'!B179</f>
        <v>3.4108882650000001</v>
      </c>
      <c r="E190" s="74">
        <f t="shared" si="26"/>
        <v>2.507931959909091</v>
      </c>
      <c r="F190" s="75">
        <f>'task1ForecastsPVandDemand_R (2)'!F177</f>
        <v>1.1169834199999999</v>
      </c>
      <c r="G190" s="76">
        <f t="shared" si="28"/>
        <v>-0.90295630509090907</v>
      </c>
      <c r="H190" s="76">
        <f t="shared" si="29"/>
        <v>5.5485218474545457</v>
      </c>
      <c r="I190" s="78">
        <f t="shared" si="30"/>
        <v>0.90295630509090907</v>
      </c>
      <c r="J190" s="78">
        <f t="shared" si="31"/>
        <v>0</v>
      </c>
      <c r="K190" s="78">
        <f t="shared" si="27"/>
        <v>0</v>
      </c>
      <c r="L190" s="76"/>
      <c r="M190" s="76"/>
      <c r="N190" s="79">
        <v>0</v>
      </c>
      <c r="O190" s="79">
        <v>2.5</v>
      </c>
      <c r="P190" s="92"/>
      <c r="Q190" s="92"/>
    </row>
    <row r="191" spans="1:28" s="93" customFormat="1" x14ac:dyDescent="0.3">
      <c r="A191" s="80">
        <f t="shared" si="34"/>
        <v>33</v>
      </c>
      <c r="B191" s="80">
        <v>4</v>
      </c>
      <c r="C191" s="81">
        <f>'task1ForecastsPVandDemand_R (2)'!A180</f>
        <v>43392.666666666664</v>
      </c>
      <c r="D191" s="13">
        <f>'task1ForecastsPVandDemand_R (2)'!B180</f>
        <v>3.7876735269999999</v>
      </c>
      <c r="E191" s="83">
        <f t="shared" si="26"/>
        <v>2.507931959909091</v>
      </c>
      <c r="F191" s="84">
        <f>'task1ForecastsPVandDemand_R (2)'!F178</f>
        <v>0.57321659199999997</v>
      </c>
      <c r="G191" s="85">
        <f t="shared" si="28"/>
        <v>-1.2797415670909089</v>
      </c>
      <c r="H191" s="85">
        <f t="shared" si="29"/>
        <v>4.9086510639090912</v>
      </c>
      <c r="I191" s="77">
        <f t="shared" si="30"/>
        <v>1.2797415670909089</v>
      </c>
      <c r="J191" s="77">
        <f t="shared" si="31"/>
        <v>0</v>
      </c>
      <c r="K191" s="77">
        <f t="shared" si="27"/>
        <v>0</v>
      </c>
      <c r="L191" s="85"/>
      <c r="M191" s="85"/>
      <c r="N191" s="86">
        <v>0</v>
      </c>
      <c r="O191" s="86">
        <v>2.5</v>
      </c>
      <c r="P191" s="92"/>
      <c r="Q191" s="92"/>
    </row>
    <row r="192" spans="1:28" s="93" customFormat="1" x14ac:dyDescent="0.3">
      <c r="A192" s="80">
        <f t="shared" si="34"/>
        <v>34</v>
      </c>
      <c r="B192" s="80">
        <v>4</v>
      </c>
      <c r="C192" s="81">
        <f>'task1ForecastsPVandDemand_R (2)'!A181</f>
        <v>43392.6875</v>
      </c>
      <c r="D192" s="13">
        <f>'task1ForecastsPVandDemand_R (2)'!B181</f>
        <v>3.847674257</v>
      </c>
      <c r="E192" s="83">
        <f t="shared" si="26"/>
        <v>2.507931959909091</v>
      </c>
      <c r="F192" s="84">
        <f>'task1ForecastsPVandDemand_R (2)'!F179</f>
        <v>0.54291262399999995</v>
      </c>
      <c r="G192" s="85">
        <f t="shared" si="28"/>
        <v>-1.339742297090909</v>
      </c>
      <c r="H192" s="85">
        <f t="shared" si="29"/>
        <v>4.2387799153636365</v>
      </c>
      <c r="I192" s="77">
        <f t="shared" si="30"/>
        <v>1.339742297090909</v>
      </c>
      <c r="J192" s="77">
        <f t="shared" si="31"/>
        <v>0</v>
      </c>
      <c r="K192" s="77">
        <f t="shared" si="27"/>
        <v>0</v>
      </c>
      <c r="L192" s="85"/>
      <c r="M192" s="85"/>
      <c r="N192" s="86">
        <v>0</v>
      </c>
      <c r="O192" s="86">
        <v>2.5</v>
      </c>
      <c r="P192" s="92"/>
      <c r="Q192" s="92"/>
    </row>
    <row r="193" spans="1:28" s="93" customFormat="1" x14ac:dyDescent="0.3">
      <c r="A193" s="80">
        <f t="shared" si="34"/>
        <v>35</v>
      </c>
      <c r="B193" s="80">
        <v>4</v>
      </c>
      <c r="C193" s="81">
        <f>'task1ForecastsPVandDemand_R (2)'!A182</f>
        <v>43392.708333333336</v>
      </c>
      <c r="D193" s="13">
        <f>'task1ForecastsPVandDemand_R (2)'!B182</f>
        <v>3.9191382410000002</v>
      </c>
      <c r="E193" s="83">
        <f t="shared" si="26"/>
        <v>2.507931959909091</v>
      </c>
      <c r="F193" s="84">
        <f>'task1ForecastsPVandDemand_R (2)'!F180</f>
        <v>0.17556780299999999</v>
      </c>
      <c r="G193" s="85">
        <f t="shared" si="28"/>
        <v>-1.4112062810909092</v>
      </c>
      <c r="H193" s="85">
        <f t="shared" si="29"/>
        <v>3.5331767748181822</v>
      </c>
      <c r="I193" s="77">
        <f t="shared" si="30"/>
        <v>1.4112062810909092</v>
      </c>
      <c r="J193" s="77">
        <f t="shared" si="31"/>
        <v>0</v>
      </c>
      <c r="K193" s="77">
        <f t="shared" si="27"/>
        <v>0</v>
      </c>
      <c r="L193" s="85"/>
      <c r="M193" s="85"/>
      <c r="N193" s="86">
        <v>0</v>
      </c>
      <c r="O193" s="86">
        <v>2.5</v>
      </c>
      <c r="P193" s="92"/>
      <c r="Q193" s="92"/>
    </row>
    <row r="194" spans="1:28" s="93" customFormat="1" x14ac:dyDescent="0.3">
      <c r="A194" s="80">
        <f t="shared" si="34"/>
        <v>36</v>
      </c>
      <c r="B194" s="80">
        <v>4</v>
      </c>
      <c r="C194" s="81">
        <f>'task1ForecastsPVandDemand_R (2)'!A183</f>
        <v>43392.729166666664</v>
      </c>
      <c r="D194" s="13">
        <f>'task1ForecastsPVandDemand_R (2)'!B183</f>
        <v>3.9254375860000001</v>
      </c>
      <c r="E194" s="83">
        <f t="shared" si="26"/>
        <v>2.507931959909091</v>
      </c>
      <c r="F194" s="84">
        <f>'task1ForecastsPVandDemand_R (2)'!F181</f>
        <v>0.16749842200000001</v>
      </c>
      <c r="G194" s="85">
        <f t="shared" si="28"/>
        <v>-1.4175056260909091</v>
      </c>
      <c r="H194" s="85">
        <f t="shared" si="29"/>
        <v>2.8244239617727276</v>
      </c>
      <c r="I194" s="77">
        <f t="shared" si="30"/>
        <v>1.4175056260909091</v>
      </c>
      <c r="J194" s="77">
        <f t="shared" si="31"/>
        <v>0</v>
      </c>
      <c r="K194" s="77">
        <f t="shared" si="27"/>
        <v>0</v>
      </c>
      <c r="L194" s="85"/>
      <c r="M194" s="85"/>
      <c r="N194" s="86">
        <v>0</v>
      </c>
      <c r="O194" s="86">
        <v>2.5</v>
      </c>
      <c r="P194" s="92"/>
      <c r="Q194" s="92"/>
    </row>
    <row r="195" spans="1:28" s="93" customFormat="1" x14ac:dyDescent="0.3">
      <c r="A195" s="80">
        <f t="shared" si="34"/>
        <v>37</v>
      </c>
      <c r="B195" s="80">
        <v>4</v>
      </c>
      <c r="C195" s="81">
        <f>'task1ForecastsPVandDemand_R (2)'!A184</f>
        <v>43392.75</v>
      </c>
      <c r="D195" s="13">
        <f>'task1ForecastsPVandDemand_R (2)'!B184</f>
        <v>3.7987653049999999</v>
      </c>
      <c r="E195" s="83">
        <f t="shared" si="26"/>
        <v>2.507931959909091</v>
      </c>
      <c r="F195" s="84">
        <f>'task1ForecastsPVandDemand_R (2)'!F182</f>
        <v>5.4921459999999998E-3</v>
      </c>
      <c r="G195" s="85">
        <f t="shared" si="28"/>
        <v>-1.2908333450909089</v>
      </c>
      <c r="H195" s="85">
        <f t="shared" si="29"/>
        <v>2.1790072892272732</v>
      </c>
      <c r="I195" s="77">
        <f t="shared" si="30"/>
        <v>1.2908333450909089</v>
      </c>
      <c r="J195" s="77">
        <f t="shared" si="31"/>
        <v>0</v>
      </c>
      <c r="K195" s="77">
        <f t="shared" si="27"/>
        <v>0</v>
      </c>
      <c r="L195" s="85"/>
      <c r="M195" s="85"/>
      <c r="N195" s="86">
        <v>0</v>
      </c>
      <c r="O195" s="86">
        <v>2.5</v>
      </c>
      <c r="P195" s="92"/>
      <c r="Q195" s="92"/>
    </row>
    <row r="196" spans="1:28" s="93" customFormat="1" x14ac:dyDescent="0.3">
      <c r="A196" s="80">
        <f t="shared" si="34"/>
        <v>38</v>
      </c>
      <c r="B196" s="80">
        <v>4</v>
      </c>
      <c r="C196" s="81">
        <f>'task1ForecastsPVandDemand_R (2)'!A185</f>
        <v>43392.770833333336</v>
      </c>
      <c r="D196" s="13">
        <f>'task1ForecastsPVandDemand_R (2)'!B185</f>
        <v>3.7209092460000002</v>
      </c>
      <c r="E196" s="83">
        <f t="shared" si="26"/>
        <v>2.507931959909091</v>
      </c>
      <c r="F196" s="84">
        <f>'task1ForecastsPVandDemand_R (2)'!F183</f>
        <v>5.4921459999999998E-3</v>
      </c>
      <c r="G196" s="85">
        <f t="shared" si="28"/>
        <v>-1.2129772860909092</v>
      </c>
      <c r="H196" s="85">
        <f t="shared" si="29"/>
        <v>1.5725186461818186</v>
      </c>
      <c r="I196" s="77">
        <f t="shared" si="30"/>
        <v>1.2129772860909092</v>
      </c>
      <c r="J196" s="77">
        <f t="shared" si="31"/>
        <v>0</v>
      </c>
      <c r="K196" s="77">
        <f t="shared" si="27"/>
        <v>0</v>
      </c>
      <c r="L196" s="85"/>
      <c r="M196" s="85"/>
      <c r="N196" s="86">
        <v>0</v>
      </c>
      <c r="O196" s="86">
        <v>2.5</v>
      </c>
      <c r="P196" s="92"/>
      <c r="Q196" s="92"/>
    </row>
    <row r="197" spans="1:28" s="93" customFormat="1" x14ac:dyDescent="0.3">
      <c r="A197" s="80">
        <f t="shared" si="34"/>
        <v>39</v>
      </c>
      <c r="B197" s="80">
        <v>4</v>
      </c>
      <c r="C197" s="81">
        <f>'task1ForecastsPVandDemand_R (2)'!A186</f>
        <v>43392.791666666664</v>
      </c>
      <c r="D197" s="13">
        <f>'task1ForecastsPVandDemand_R (2)'!B186</f>
        <v>3.5879176589999999</v>
      </c>
      <c r="E197" s="83">
        <f t="shared" si="26"/>
        <v>2.507931959909091</v>
      </c>
      <c r="F197" s="84">
        <f>'task1ForecastsPVandDemand_R (2)'!F184</f>
        <v>0</v>
      </c>
      <c r="G197" s="85">
        <f t="shared" si="28"/>
        <v>-1.0799856990909089</v>
      </c>
      <c r="H197" s="85">
        <f t="shared" si="29"/>
        <v>1.0325257966363641</v>
      </c>
      <c r="I197" s="77">
        <f t="shared" si="30"/>
        <v>1.0799856990909089</v>
      </c>
      <c r="J197" s="77">
        <f t="shared" si="31"/>
        <v>0</v>
      </c>
      <c r="K197" s="77">
        <f t="shared" si="27"/>
        <v>0</v>
      </c>
      <c r="L197" s="85"/>
      <c r="M197" s="85"/>
      <c r="N197" s="86">
        <v>0</v>
      </c>
      <c r="O197" s="86">
        <v>2.5</v>
      </c>
      <c r="P197" s="92"/>
      <c r="Q197" s="92"/>
    </row>
    <row r="198" spans="1:28" s="93" customFormat="1" x14ac:dyDescent="0.3">
      <c r="A198" s="80">
        <f t="shared" si="34"/>
        <v>40</v>
      </c>
      <c r="B198" s="80">
        <v>4</v>
      </c>
      <c r="C198" s="81">
        <f>'task1ForecastsPVandDemand_R (2)'!A187</f>
        <v>43392.8125</v>
      </c>
      <c r="D198" s="13">
        <f>'task1ForecastsPVandDemand_R (2)'!B187</f>
        <v>3.4463892600000001</v>
      </c>
      <c r="E198" s="83">
        <f t="shared" si="26"/>
        <v>2.507931959909091</v>
      </c>
      <c r="F198" s="84">
        <f>'task1ForecastsPVandDemand_R (2)'!F185</f>
        <v>0</v>
      </c>
      <c r="G198" s="85">
        <f t="shared" si="28"/>
        <v>-0.93845730009090911</v>
      </c>
      <c r="H198" s="85">
        <f t="shared" si="29"/>
        <v>0.56329714659090957</v>
      </c>
      <c r="I198" s="77">
        <f t="shared" si="30"/>
        <v>0.93845730009090911</v>
      </c>
      <c r="J198" s="77">
        <f t="shared" si="31"/>
        <v>0</v>
      </c>
      <c r="K198" s="77">
        <f t="shared" si="27"/>
        <v>0</v>
      </c>
      <c r="L198" s="85"/>
      <c r="M198" s="85"/>
      <c r="N198" s="86">
        <v>0</v>
      </c>
      <c r="O198" s="86">
        <v>2.5</v>
      </c>
      <c r="P198" s="92"/>
      <c r="Q198" s="92"/>
    </row>
    <row r="199" spans="1:28" s="93" customFormat="1" x14ac:dyDescent="0.3">
      <c r="A199" s="94">
        <f t="shared" si="34"/>
        <v>41</v>
      </c>
      <c r="B199" s="94">
        <v>4</v>
      </c>
      <c r="C199" s="81">
        <f>'task1ForecastsPVandDemand_R (2)'!A188</f>
        <v>43392.833333333336</v>
      </c>
      <c r="D199" s="13">
        <f>'task1ForecastsPVandDemand_R (2)'!B188</f>
        <v>3.1668423699999999</v>
      </c>
      <c r="E199" s="95">
        <f t="shared" si="26"/>
        <v>2.507931959909091</v>
      </c>
      <c r="F199" s="84">
        <f>'task1ForecastsPVandDemand_R (2)'!F186</f>
        <v>0</v>
      </c>
      <c r="G199" s="85">
        <f t="shared" si="28"/>
        <v>-0.65891041009090889</v>
      </c>
      <c r="H199" s="85">
        <f t="shared" si="29"/>
        <v>0.23384194154545512</v>
      </c>
      <c r="I199" s="77">
        <f t="shared" si="30"/>
        <v>0.65891041009090889</v>
      </c>
      <c r="J199" s="77">
        <f t="shared" si="31"/>
        <v>0</v>
      </c>
      <c r="K199" s="77">
        <f t="shared" si="27"/>
        <v>0</v>
      </c>
      <c r="L199" s="96"/>
      <c r="M199" s="96"/>
      <c r="N199" s="97">
        <v>0</v>
      </c>
      <c r="O199" s="97">
        <v>2.5</v>
      </c>
      <c r="P199" s="92"/>
      <c r="Q199" s="92"/>
    </row>
    <row r="200" spans="1:28" s="154" customFormat="1" ht="15" thickBot="1" x14ac:dyDescent="0.35">
      <c r="A200" s="142">
        <f t="shared" si="34"/>
        <v>42</v>
      </c>
      <c r="B200" s="142">
        <v>4</v>
      </c>
      <c r="C200" s="143">
        <f>'task1ForecastsPVandDemand_R (2)'!A189</f>
        <v>43392.854166666664</v>
      </c>
      <c r="D200" s="136">
        <f>'task1ForecastsPVandDemand_R (2)'!B189</f>
        <v>2.975684566</v>
      </c>
      <c r="E200" s="144">
        <f t="shared" si="26"/>
        <v>2.5080006829090897</v>
      </c>
      <c r="F200" s="155">
        <f>'task1ForecastsPVandDemand_R (2)'!F187</f>
        <v>0</v>
      </c>
      <c r="G200" s="145">
        <f t="shared" si="28"/>
        <v>-0.46768388309091025</v>
      </c>
      <c r="H200" s="145">
        <f t="shared" si="29"/>
        <v>0</v>
      </c>
      <c r="I200" s="133">
        <f t="shared" si="30"/>
        <v>0.46768388309091025</v>
      </c>
      <c r="J200" s="133">
        <f t="shared" si="31"/>
        <v>0</v>
      </c>
      <c r="K200" s="133">
        <f t="shared" si="27"/>
        <v>0</v>
      </c>
      <c r="L200" s="145"/>
      <c r="M200" s="145"/>
      <c r="N200" s="146">
        <v>0</v>
      </c>
      <c r="O200" s="146">
        <v>2.5</v>
      </c>
      <c r="P200" s="152"/>
      <c r="Q200" s="152"/>
      <c r="R200" s="153"/>
      <c r="S200" s="153"/>
      <c r="T200" s="153"/>
      <c r="U200" s="153"/>
      <c r="V200" s="153"/>
      <c r="W200" s="153"/>
      <c r="X200" s="153"/>
      <c r="Y200" s="153"/>
      <c r="Z200" s="153"/>
      <c r="AA200" s="153"/>
      <c r="AB200" s="153"/>
    </row>
    <row r="201" spans="1:28" x14ac:dyDescent="0.3">
      <c r="A201" s="27">
        <f t="shared" si="34"/>
        <v>43</v>
      </c>
      <c r="B201" s="27">
        <v>4</v>
      </c>
      <c r="C201" s="21">
        <f>'task1ForecastsPVandDemand_R (2)'!A190</f>
        <v>43392.875</v>
      </c>
      <c r="D201" s="22">
        <f>'task1ForecastsPVandDemand_R (2)'!B190</f>
        <v>2.7487953119999999</v>
      </c>
      <c r="E201" s="23">
        <f t="shared" si="26"/>
        <v>2.7487953119999999</v>
      </c>
      <c r="F201" s="28">
        <f>'task1ForecastsPVandDemand_R (2)'!F188</f>
        <v>0</v>
      </c>
      <c r="G201" s="52">
        <f t="shared" si="28"/>
        <v>0</v>
      </c>
      <c r="H201" s="52">
        <f t="shared" si="29"/>
        <v>0</v>
      </c>
      <c r="I201" s="39">
        <f t="shared" si="30"/>
        <v>0</v>
      </c>
      <c r="J201" s="29">
        <f t="shared" si="31"/>
        <v>0</v>
      </c>
      <c r="K201" s="29">
        <f t="shared" si="27"/>
        <v>0</v>
      </c>
      <c r="L201" s="24"/>
      <c r="M201" s="24"/>
      <c r="N201" s="20">
        <v>0</v>
      </c>
      <c r="O201" s="20">
        <v>0</v>
      </c>
      <c r="P201" s="1"/>
      <c r="Q201" s="1"/>
    </row>
    <row r="202" spans="1:28" x14ac:dyDescent="0.3">
      <c r="A202" s="25">
        <f t="shared" si="34"/>
        <v>44</v>
      </c>
      <c r="B202" s="25">
        <v>4</v>
      </c>
      <c r="C202" s="11">
        <f>'task1ForecastsPVandDemand_R (2)'!A191</f>
        <v>43392.895833333336</v>
      </c>
      <c r="D202" s="13">
        <f>'task1ForecastsPVandDemand_R (2)'!B191</f>
        <v>2.4773977770000002</v>
      </c>
      <c r="E202" s="14">
        <f t="shared" si="26"/>
        <v>2.4773977770000002</v>
      </c>
      <c r="F202" s="12">
        <f>'task1ForecastsPVandDemand_R (2)'!F189</f>
        <v>0</v>
      </c>
      <c r="G202" s="9">
        <f t="shared" si="28"/>
        <v>0</v>
      </c>
      <c r="H202" s="9">
        <f t="shared" si="29"/>
        <v>0</v>
      </c>
      <c r="I202" s="40">
        <f t="shared" si="30"/>
        <v>0</v>
      </c>
      <c r="J202" s="8">
        <f t="shared" si="31"/>
        <v>0</v>
      </c>
      <c r="K202" s="8">
        <f t="shared" si="27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3">
      <c r="A203" s="25">
        <f t="shared" si="34"/>
        <v>45</v>
      </c>
      <c r="B203" s="25">
        <v>4</v>
      </c>
      <c r="C203" s="11">
        <f>'task1ForecastsPVandDemand_R (2)'!A192</f>
        <v>43392.916666666664</v>
      </c>
      <c r="D203" s="13">
        <f>'task1ForecastsPVandDemand_R (2)'!B192</f>
        <v>2.2001820759999999</v>
      </c>
      <c r="E203" s="14">
        <f t="shared" si="26"/>
        <v>2.2001820759999999</v>
      </c>
      <c r="F203" s="12">
        <f>'task1ForecastsPVandDemand_R (2)'!F190</f>
        <v>0</v>
      </c>
      <c r="G203" s="9">
        <f t="shared" si="28"/>
        <v>0</v>
      </c>
      <c r="H203" s="9">
        <f t="shared" si="29"/>
        <v>0</v>
      </c>
      <c r="I203" s="40">
        <f t="shared" si="30"/>
        <v>0</v>
      </c>
      <c r="J203" s="8">
        <f t="shared" si="31"/>
        <v>0</v>
      </c>
      <c r="K203" s="8">
        <f t="shared" si="27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3">
      <c r="A204" s="25">
        <f t="shared" si="34"/>
        <v>46</v>
      </c>
      <c r="B204" s="25">
        <v>4</v>
      </c>
      <c r="C204" s="11">
        <f>'task1ForecastsPVandDemand_R (2)'!A193</f>
        <v>43392.9375</v>
      </c>
      <c r="D204" s="13">
        <f>'task1ForecastsPVandDemand_R (2)'!B193</f>
        <v>1.9829335459999999</v>
      </c>
      <c r="E204" s="14">
        <f t="shared" si="26"/>
        <v>1.9829335459999999</v>
      </c>
      <c r="F204" s="12">
        <f>'task1ForecastsPVandDemand_R (2)'!F191</f>
        <v>0</v>
      </c>
      <c r="G204" s="9">
        <f t="shared" si="28"/>
        <v>0</v>
      </c>
      <c r="H204" s="9">
        <f t="shared" si="29"/>
        <v>0</v>
      </c>
      <c r="I204" s="40">
        <f t="shared" si="30"/>
        <v>0</v>
      </c>
      <c r="J204" s="8">
        <f t="shared" si="31"/>
        <v>0</v>
      </c>
      <c r="K204" s="8">
        <f t="shared" si="27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3">
      <c r="A205" s="26">
        <f t="shared" si="34"/>
        <v>47</v>
      </c>
      <c r="B205" s="26">
        <v>4</v>
      </c>
      <c r="C205" s="11">
        <f>'task1ForecastsPVandDemand_R (2)'!A194</f>
        <v>43392.958333333336</v>
      </c>
      <c r="D205" s="13">
        <f>'task1ForecastsPVandDemand_R (2)'!B194</f>
        <v>1.858028623</v>
      </c>
      <c r="E205" s="18">
        <f t="shared" si="26"/>
        <v>1.858028623</v>
      </c>
      <c r="F205" s="12">
        <f>'task1ForecastsPVandDemand_R (2)'!F192</f>
        <v>0</v>
      </c>
      <c r="G205" s="53">
        <f t="shared" si="28"/>
        <v>0</v>
      </c>
      <c r="H205" s="53">
        <f t="shared" si="29"/>
        <v>0</v>
      </c>
      <c r="I205" s="40">
        <f t="shared" si="30"/>
        <v>0</v>
      </c>
      <c r="J205" s="8">
        <f t="shared" si="31"/>
        <v>0</v>
      </c>
      <c r="K205" s="30">
        <f t="shared" si="27"/>
        <v>0</v>
      </c>
      <c r="L205" s="19"/>
      <c r="M205" s="19"/>
      <c r="N205" s="17">
        <v>0</v>
      </c>
      <c r="O205" s="17">
        <v>0</v>
      </c>
      <c r="P205" s="1"/>
      <c r="Q205" s="1"/>
    </row>
    <row r="206" spans="1:28" s="121" customFormat="1" ht="15" thickBot="1" x14ac:dyDescent="0.35">
      <c r="A206" s="110">
        <f t="shared" si="34"/>
        <v>48</v>
      </c>
      <c r="B206" s="110">
        <v>4</v>
      </c>
      <c r="C206" s="111">
        <f>'task1ForecastsPVandDemand_R (2)'!A195</f>
        <v>43392.979166666664</v>
      </c>
      <c r="D206" s="112">
        <f>'task1ForecastsPVandDemand_R (2)'!B195</f>
        <v>1.746867763</v>
      </c>
      <c r="E206" s="113">
        <f t="shared" si="26"/>
        <v>1.746867763</v>
      </c>
      <c r="F206" s="114">
        <f>'task1ForecastsPVandDemand_R (2)'!F193</f>
        <v>0</v>
      </c>
      <c r="G206" s="115">
        <f t="shared" si="28"/>
        <v>0</v>
      </c>
      <c r="H206" s="115">
        <f t="shared" si="29"/>
        <v>0</v>
      </c>
      <c r="I206" s="116">
        <f t="shared" si="30"/>
        <v>0</v>
      </c>
      <c r="J206" s="8">
        <f t="shared" si="31"/>
        <v>0</v>
      </c>
      <c r="K206" s="117">
        <f t="shared" si="27"/>
        <v>0</v>
      </c>
      <c r="L206" s="118"/>
      <c r="M206" s="118"/>
      <c r="N206" s="119">
        <v>0</v>
      </c>
      <c r="O206" s="119">
        <v>0</v>
      </c>
      <c r="P206" s="120"/>
      <c r="Q206" s="120"/>
    </row>
    <row r="207" spans="1:28" s="173" customFormat="1" x14ac:dyDescent="0.3">
      <c r="A207" s="163">
        <v>1</v>
      </c>
      <c r="B207" s="163">
        <v>5</v>
      </c>
      <c r="C207" s="164">
        <f>'task1ForecastsPVandDemand_R (2)'!A196</f>
        <v>43393</v>
      </c>
      <c r="D207" s="165">
        <f>'task1ForecastsPVandDemand_R (2)'!B196</f>
        <v>1.8396605269999999</v>
      </c>
      <c r="E207" s="166">
        <f t="shared" ref="E207:E270" si="35">D207-J207-I207</f>
        <v>1.8396605269999999</v>
      </c>
      <c r="F207" s="167">
        <f>'task1ForecastsPVandDemand_R (2)'!F194</f>
        <v>0</v>
      </c>
      <c r="G207" s="168">
        <f t="shared" si="28"/>
        <v>0</v>
      </c>
      <c r="H207" s="168">
        <v>0</v>
      </c>
      <c r="I207" s="169">
        <f t="shared" si="30"/>
        <v>0</v>
      </c>
      <c r="J207" s="170">
        <f t="shared" si="31"/>
        <v>0</v>
      </c>
      <c r="K207" s="169">
        <f t="shared" ref="K207:K270" si="36">IF(A207&lt;&gt;31,0,-2*((6-H206+((J207*0.5)))))</f>
        <v>0</v>
      </c>
      <c r="L207" s="169">
        <f t="shared" ref="L207:L237" si="37">MIN(J207,F207)</f>
        <v>0</v>
      </c>
      <c r="M207" s="169">
        <f>J207-L207</f>
        <v>0</v>
      </c>
      <c r="N207" s="171">
        <v>-2.5</v>
      </c>
      <c r="O207" s="171">
        <v>0</v>
      </c>
      <c r="P207" s="172"/>
      <c r="Q207" s="172"/>
    </row>
    <row r="208" spans="1:28" x14ac:dyDescent="0.3">
      <c r="A208" s="25">
        <f>A207+1</f>
        <v>2</v>
      </c>
      <c r="B208" s="25">
        <v>5</v>
      </c>
      <c r="C208" s="11">
        <f>'task1ForecastsPVandDemand_R (2)'!A197</f>
        <v>43393.020833333336</v>
      </c>
      <c r="D208" s="13">
        <f>'task1ForecastsPVandDemand_R (2)'!B197</f>
        <v>1.7631277510000001</v>
      </c>
      <c r="E208" s="14">
        <f t="shared" si="35"/>
        <v>1.7631277510000001</v>
      </c>
      <c r="F208" s="12">
        <f>'task1ForecastsPVandDemand_R (2)'!F195</f>
        <v>0</v>
      </c>
      <c r="G208" s="9">
        <f t="shared" ref="G208:G271" si="38">-SUM(I208,J208,K208)</f>
        <v>0</v>
      </c>
      <c r="H208" s="9">
        <f t="shared" si="29"/>
        <v>0</v>
      </c>
      <c r="I208" s="40">
        <f t="shared" si="30"/>
        <v>0</v>
      </c>
      <c r="J208" s="8">
        <f t="shared" si="31"/>
        <v>0</v>
      </c>
      <c r="K208" s="8">
        <f t="shared" si="36"/>
        <v>0</v>
      </c>
      <c r="L208" s="8">
        <f t="shared" si="37"/>
        <v>0</v>
      </c>
      <c r="M208" s="8">
        <f t="shared" ref="M208:M237" si="39">J208-L208</f>
        <v>0</v>
      </c>
      <c r="N208" s="7">
        <v>-2.5</v>
      </c>
      <c r="O208" s="7">
        <v>0</v>
      </c>
      <c r="P208" s="1"/>
      <c r="Q208" s="1"/>
    </row>
    <row r="209" spans="1:17" x14ac:dyDescent="0.3">
      <c r="A209" s="25">
        <f t="shared" ref="A209:A254" si="40">A208+1</f>
        <v>3</v>
      </c>
      <c r="B209" s="25">
        <v>5</v>
      </c>
      <c r="C209" s="11">
        <f>'task1ForecastsPVandDemand_R (2)'!A198</f>
        <v>43393.041666666664</v>
      </c>
      <c r="D209" s="13">
        <f>'task1ForecastsPVandDemand_R (2)'!B198</f>
        <v>1.661692197</v>
      </c>
      <c r="E209" s="14">
        <f t="shared" si="35"/>
        <v>1.661692197</v>
      </c>
      <c r="F209" s="12">
        <f>'task1ForecastsPVandDemand_R (2)'!F196</f>
        <v>0</v>
      </c>
      <c r="G209" s="9">
        <f t="shared" si="38"/>
        <v>0</v>
      </c>
      <c r="H209" s="9">
        <f t="shared" ref="H209:H272" si="41">H208+((G209*0.5))</f>
        <v>0</v>
      </c>
      <c r="I209" s="40">
        <f t="shared" ref="I209:I272" si="42">MAX(0,MIN(O209,H208*2,(D209-VLOOKUP(B209,$B$2:$D$9,3,FALSE))))</f>
        <v>0</v>
      </c>
      <c r="J209" s="8">
        <f t="shared" ref="J209:J272" si="43">IF(F209&gt;VLOOKUP(B209,$B$2:$F$9,5,FALSE),MAX(N209,-F209*(VLOOKUP(B209,$B$2:$E$9,4,FALSE)),-2*(6-H208),-(VLOOKUP(B209,$B$2:$G$9,6,FALSE)-D209)),0)*(IF(F209&lt;VLOOKUP(B209,$B$1:$Q$9,15,FALSE),VLOOKUP(B209,$B$1:$Q$9,16,FALSE),1))</f>
        <v>0</v>
      </c>
      <c r="K209" s="8">
        <f t="shared" si="36"/>
        <v>0</v>
      </c>
      <c r="L209" s="8">
        <f t="shared" si="37"/>
        <v>0</v>
      </c>
      <c r="M209" s="8">
        <f t="shared" si="39"/>
        <v>0</v>
      </c>
      <c r="N209" s="7">
        <v>-2.5</v>
      </c>
      <c r="O209" s="7">
        <v>0</v>
      </c>
      <c r="P209" s="1"/>
      <c r="Q209" s="1"/>
    </row>
    <row r="210" spans="1:17" x14ac:dyDescent="0.3">
      <c r="A210" s="25">
        <f t="shared" si="40"/>
        <v>4</v>
      </c>
      <c r="B210" s="25">
        <v>5</v>
      </c>
      <c r="C210" s="11">
        <f>'task1ForecastsPVandDemand_R (2)'!A199</f>
        <v>43393.0625</v>
      </c>
      <c r="D210" s="13">
        <f>'task1ForecastsPVandDemand_R (2)'!B199</f>
        <v>1.601286282</v>
      </c>
      <c r="E210" s="14">
        <f t="shared" si="35"/>
        <v>1.601286282</v>
      </c>
      <c r="F210" s="12">
        <f>'task1ForecastsPVandDemand_R (2)'!F197</f>
        <v>0</v>
      </c>
      <c r="G210" s="9">
        <f t="shared" si="38"/>
        <v>0</v>
      </c>
      <c r="H210" s="9">
        <f t="shared" si="41"/>
        <v>0</v>
      </c>
      <c r="I210" s="40">
        <f t="shared" si="42"/>
        <v>0</v>
      </c>
      <c r="J210" s="8">
        <f t="shared" si="43"/>
        <v>0</v>
      </c>
      <c r="K210" s="8">
        <f t="shared" si="36"/>
        <v>0</v>
      </c>
      <c r="L210" s="8">
        <f t="shared" si="37"/>
        <v>0</v>
      </c>
      <c r="M210" s="8">
        <f t="shared" si="39"/>
        <v>0</v>
      </c>
      <c r="N210" s="7">
        <v>-2.5</v>
      </c>
      <c r="O210" s="7">
        <v>0</v>
      </c>
      <c r="P210" s="1"/>
      <c r="Q210" s="1"/>
    </row>
    <row r="211" spans="1:17" x14ac:dyDescent="0.3">
      <c r="A211" s="25">
        <f t="shared" si="40"/>
        <v>5</v>
      </c>
      <c r="B211" s="25">
        <v>5</v>
      </c>
      <c r="C211" s="11">
        <f>'task1ForecastsPVandDemand_R (2)'!A200</f>
        <v>43393.083333333336</v>
      </c>
      <c r="D211" s="13">
        <f>'task1ForecastsPVandDemand_R (2)'!B200</f>
        <v>1.5932877969999999</v>
      </c>
      <c r="E211" s="14">
        <f t="shared" si="35"/>
        <v>1.5932877969999999</v>
      </c>
      <c r="F211" s="12">
        <f>'task1ForecastsPVandDemand_R (2)'!F198</f>
        <v>0</v>
      </c>
      <c r="G211" s="9">
        <f t="shared" si="38"/>
        <v>0</v>
      </c>
      <c r="H211" s="9">
        <f t="shared" si="41"/>
        <v>0</v>
      </c>
      <c r="I211" s="40">
        <f t="shared" si="42"/>
        <v>0</v>
      </c>
      <c r="J211" s="8">
        <f t="shared" si="43"/>
        <v>0</v>
      </c>
      <c r="K211" s="8">
        <f t="shared" si="36"/>
        <v>0</v>
      </c>
      <c r="L211" s="8">
        <f t="shared" si="37"/>
        <v>0</v>
      </c>
      <c r="M211" s="8">
        <f t="shared" si="39"/>
        <v>0</v>
      </c>
      <c r="N211" s="7">
        <v>-2.5</v>
      </c>
      <c r="O211" s="7">
        <v>0</v>
      </c>
      <c r="P211" s="1"/>
      <c r="Q211" s="1"/>
    </row>
    <row r="212" spans="1:17" x14ac:dyDescent="0.3">
      <c r="A212" s="25">
        <f t="shared" si="40"/>
        <v>6</v>
      </c>
      <c r="B212" s="25">
        <v>5</v>
      </c>
      <c r="C212" s="11">
        <f>'task1ForecastsPVandDemand_R (2)'!A201</f>
        <v>43393.104166666664</v>
      </c>
      <c r="D212" s="13">
        <f>'task1ForecastsPVandDemand_R (2)'!B201</f>
        <v>1.5582062059999999</v>
      </c>
      <c r="E212" s="14">
        <f t="shared" si="35"/>
        <v>1.5582062059999999</v>
      </c>
      <c r="F212" s="12">
        <f>'task1ForecastsPVandDemand_R (2)'!F199</f>
        <v>0</v>
      </c>
      <c r="G212" s="9">
        <f t="shared" si="38"/>
        <v>0</v>
      </c>
      <c r="H212" s="9">
        <f t="shared" si="41"/>
        <v>0</v>
      </c>
      <c r="I212" s="40">
        <f t="shared" si="42"/>
        <v>0</v>
      </c>
      <c r="J212" s="8">
        <f t="shared" si="43"/>
        <v>0</v>
      </c>
      <c r="K212" s="8">
        <f t="shared" si="36"/>
        <v>0</v>
      </c>
      <c r="L212" s="8">
        <f t="shared" si="37"/>
        <v>0</v>
      </c>
      <c r="M212" s="8">
        <f t="shared" si="39"/>
        <v>0</v>
      </c>
      <c r="N212" s="7">
        <v>-2.5</v>
      </c>
      <c r="O212" s="7">
        <v>0</v>
      </c>
      <c r="P212" s="1"/>
      <c r="Q212" s="1"/>
    </row>
    <row r="213" spans="1:17" x14ac:dyDescent="0.3">
      <c r="A213" s="25">
        <f t="shared" si="40"/>
        <v>7</v>
      </c>
      <c r="B213" s="25">
        <v>5</v>
      </c>
      <c r="C213" s="11">
        <f>'task1ForecastsPVandDemand_R (2)'!A202</f>
        <v>43393.125</v>
      </c>
      <c r="D213" s="13">
        <f>'task1ForecastsPVandDemand_R (2)'!B202</f>
        <v>1.5390135709999999</v>
      </c>
      <c r="E213" s="14">
        <f t="shared" si="35"/>
        <v>1.5390135709999999</v>
      </c>
      <c r="F213" s="12">
        <f>'task1ForecastsPVandDemand_R (2)'!F200</f>
        <v>0</v>
      </c>
      <c r="G213" s="9">
        <f t="shared" si="38"/>
        <v>0</v>
      </c>
      <c r="H213" s="9">
        <f t="shared" si="41"/>
        <v>0</v>
      </c>
      <c r="I213" s="40">
        <f t="shared" si="42"/>
        <v>0</v>
      </c>
      <c r="J213" s="8">
        <f t="shared" si="43"/>
        <v>0</v>
      </c>
      <c r="K213" s="8">
        <f t="shared" si="36"/>
        <v>0</v>
      </c>
      <c r="L213" s="8">
        <f t="shared" si="37"/>
        <v>0</v>
      </c>
      <c r="M213" s="8">
        <f t="shared" si="39"/>
        <v>0</v>
      </c>
      <c r="N213" s="7">
        <v>-2.5</v>
      </c>
      <c r="O213" s="7">
        <v>0</v>
      </c>
      <c r="P213" s="1"/>
      <c r="Q213" s="1"/>
    </row>
    <row r="214" spans="1:17" x14ac:dyDescent="0.3">
      <c r="A214" s="25">
        <f t="shared" si="40"/>
        <v>8</v>
      </c>
      <c r="B214" s="25">
        <v>5</v>
      </c>
      <c r="C214" s="11">
        <f>'task1ForecastsPVandDemand_R (2)'!A203</f>
        <v>43393.145833333336</v>
      </c>
      <c r="D214" s="13">
        <f>'task1ForecastsPVandDemand_R (2)'!B203</f>
        <v>1.5130645069999999</v>
      </c>
      <c r="E214" s="14">
        <f t="shared" si="35"/>
        <v>1.5130645069999999</v>
      </c>
      <c r="F214" s="12">
        <f>'task1ForecastsPVandDemand_R (2)'!F201</f>
        <v>0</v>
      </c>
      <c r="G214" s="9">
        <f t="shared" si="38"/>
        <v>0</v>
      </c>
      <c r="H214" s="9">
        <f t="shared" si="41"/>
        <v>0</v>
      </c>
      <c r="I214" s="40">
        <f t="shared" si="42"/>
        <v>0</v>
      </c>
      <c r="J214" s="8">
        <f t="shared" si="43"/>
        <v>0</v>
      </c>
      <c r="K214" s="8">
        <f t="shared" si="36"/>
        <v>0</v>
      </c>
      <c r="L214" s="8">
        <f t="shared" si="37"/>
        <v>0</v>
      </c>
      <c r="M214" s="8">
        <f t="shared" si="39"/>
        <v>0</v>
      </c>
      <c r="N214" s="7">
        <v>-2.5</v>
      </c>
      <c r="O214" s="7">
        <v>0</v>
      </c>
      <c r="P214" s="1"/>
      <c r="Q214" s="1"/>
    </row>
    <row r="215" spans="1:17" x14ac:dyDescent="0.3">
      <c r="A215" s="25">
        <f t="shared" si="40"/>
        <v>9</v>
      </c>
      <c r="B215" s="25">
        <v>5</v>
      </c>
      <c r="C215" s="11">
        <f>'task1ForecastsPVandDemand_R (2)'!A204</f>
        <v>43393.166666666664</v>
      </c>
      <c r="D215" s="13">
        <f>'task1ForecastsPVandDemand_R (2)'!B204</f>
        <v>1.59339166</v>
      </c>
      <c r="E215" s="14">
        <f t="shared" si="35"/>
        <v>1.59339166</v>
      </c>
      <c r="F215" s="12">
        <f>'task1ForecastsPVandDemand_R (2)'!F202</f>
        <v>0</v>
      </c>
      <c r="G215" s="9">
        <f t="shared" si="38"/>
        <v>0</v>
      </c>
      <c r="H215" s="9">
        <f t="shared" si="41"/>
        <v>0</v>
      </c>
      <c r="I215" s="40">
        <f t="shared" si="42"/>
        <v>0</v>
      </c>
      <c r="J215" s="8">
        <f t="shared" si="43"/>
        <v>0</v>
      </c>
      <c r="K215" s="8">
        <f t="shared" si="36"/>
        <v>0</v>
      </c>
      <c r="L215" s="8">
        <f t="shared" si="37"/>
        <v>0</v>
      </c>
      <c r="M215" s="8">
        <f t="shared" si="39"/>
        <v>0</v>
      </c>
      <c r="N215" s="7">
        <v>-2.5</v>
      </c>
      <c r="O215" s="7">
        <v>0</v>
      </c>
      <c r="P215" s="1"/>
      <c r="Q215" s="1"/>
    </row>
    <row r="216" spans="1:17" x14ac:dyDescent="0.3">
      <c r="A216" s="25">
        <f t="shared" si="40"/>
        <v>10</v>
      </c>
      <c r="B216" s="25">
        <v>5</v>
      </c>
      <c r="C216" s="11">
        <f>'task1ForecastsPVandDemand_R (2)'!A205</f>
        <v>43393.1875</v>
      </c>
      <c r="D216" s="13">
        <f>'task1ForecastsPVandDemand_R (2)'!B205</f>
        <v>1.6532401880000001</v>
      </c>
      <c r="E216" s="14">
        <f t="shared" si="35"/>
        <v>1.6532401880000001</v>
      </c>
      <c r="F216" s="12">
        <f>'task1ForecastsPVandDemand_R (2)'!F203</f>
        <v>0</v>
      </c>
      <c r="G216" s="9">
        <f t="shared" si="38"/>
        <v>0</v>
      </c>
      <c r="H216" s="9">
        <f t="shared" si="41"/>
        <v>0</v>
      </c>
      <c r="I216" s="40">
        <f t="shared" si="42"/>
        <v>0</v>
      </c>
      <c r="J216" s="8">
        <f t="shared" si="43"/>
        <v>0</v>
      </c>
      <c r="K216" s="8">
        <f t="shared" si="36"/>
        <v>0</v>
      </c>
      <c r="L216" s="8">
        <f t="shared" si="37"/>
        <v>0</v>
      </c>
      <c r="M216" s="8">
        <f t="shared" si="39"/>
        <v>0</v>
      </c>
      <c r="N216" s="7">
        <v>-2.5</v>
      </c>
      <c r="O216" s="7">
        <v>0</v>
      </c>
      <c r="P216" s="1"/>
      <c r="Q216" s="1"/>
    </row>
    <row r="217" spans="1:17" x14ac:dyDescent="0.3">
      <c r="A217" s="25">
        <f t="shared" si="40"/>
        <v>11</v>
      </c>
      <c r="B217" s="25">
        <v>5</v>
      </c>
      <c r="C217" s="11">
        <f>'task1ForecastsPVandDemand_R (2)'!A206</f>
        <v>43393.208333333336</v>
      </c>
      <c r="D217" s="13">
        <f>'task1ForecastsPVandDemand_R (2)'!B206</f>
        <v>1.864903864</v>
      </c>
      <c r="E217" s="14">
        <f t="shared" si="35"/>
        <v>1.864903864</v>
      </c>
      <c r="F217" s="12">
        <f>'task1ForecastsPVandDemand_R (2)'!F204</f>
        <v>0</v>
      </c>
      <c r="G217" s="9">
        <f t="shared" si="38"/>
        <v>0</v>
      </c>
      <c r="H217" s="9">
        <f t="shared" si="41"/>
        <v>0</v>
      </c>
      <c r="I217" s="40">
        <f t="shared" si="42"/>
        <v>0</v>
      </c>
      <c r="J217" s="8">
        <f t="shared" si="43"/>
        <v>0</v>
      </c>
      <c r="K217" s="8">
        <f t="shared" si="36"/>
        <v>0</v>
      </c>
      <c r="L217" s="8">
        <f t="shared" si="37"/>
        <v>0</v>
      </c>
      <c r="M217" s="8">
        <f t="shared" si="39"/>
        <v>0</v>
      </c>
      <c r="N217" s="7">
        <v>-2.5</v>
      </c>
      <c r="O217" s="7">
        <v>0</v>
      </c>
      <c r="P217" s="1"/>
      <c r="Q217" s="1"/>
    </row>
    <row r="218" spans="1:17" x14ac:dyDescent="0.3">
      <c r="A218" s="25">
        <f t="shared" si="40"/>
        <v>12</v>
      </c>
      <c r="B218" s="25">
        <v>5</v>
      </c>
      <c r="C218" s="11">
        <f>'task1ForecastsPVandDemand_R (2)'!A207</f>
        <v>43393.229166666664</v>
      </c>
      <c r="D218" s="13">
        <f>'task1ForecastsPVandDemand_R (2)'!B207</f>
        <v>2.0082369139999998</v>
      </c>
      <c r="E218" s="14">
        <f t="shared" si="35"/>
        <v>2.0082369139999998</v>
      </c>
      <c r="F218" s="12">
        <f>'task1ForecastsPVandDemand_R (2)'!F205</f>
        <v>0</v>
      </c>
      <c r="G218" s="9">
        <f t="shared" si="38"/>
        <v>0</v>
      </c>
      <c r="H218" s="9">
        <f t="shared" si="41"/>
        <v>0</v>
      </c>
      <c r="I218" s="40">
        <f t="shared" si="42"/>
        <v>0</v>
      </c>
      <c r="J218" s="8">
        <f t="shared" si="43"/>
        <v>0</v>
      </c>
      <c r="K218" s="8">
        <f t="shared" si="36"/>
        <v>0</v>
      </c>
      <c r="L218" s="8">
        <f t="shared" si="37"/>
        <v>0</v>
      </c>
      <c r="M218" s="8">
        <f t="shared" si="39"/>
        <v>0</v>
      </c>
      <c r="N218" s="7">
        <v>-2.5</v>
      </c>
      <c r="O218" s="7">
        <v>0</v>
      </c>
      <c r="P218" s="1"/>
      <c r="Q218" s="1"/>
    </row>
    <row r="219" spans="1:17" x14ac:dyDescent="0.3">
      <c r="A219" s="25">
        <f t="shared" si="40"/>
        <v>13</v>
      </c>
      <c r="B219" s="25">
        <v>5</v>
      </c>
      <c r="C219" s="11">
        <f>'task1ForecastsPVandDemand_R (2)'!A208</f>
        <v>43393.25</v>
      </c>
      <c r="D219" s="13">
        <f>'task1ForecastsPVandDemand_R (2)'!B208</f>
        <v>2.5126891570000001</v>
      </c>
      <c r="E219" s="14">
        <f t="shared" si="35"/>
        <v>2.5126891570000001</v>
      </c>
      <c r="F219" s="12">
        <f>'task1ForecastsPVandDemand_R (2)'!F206</f>
        <v>0</v>
      </c>
      <c r="G219" s="9">
        <f t="shared" si="38"/>
        <v>0</v>
      </c>
      <c r="H219" s="9">
        <f t="shared" si="41"/>
        <v>0</v>
      </c>
      <c r="I219" s="40">
        <f t="shared" si="42"/>
        <v>0</v>
      </c>
      <c r="J219" s="8">
        <f t="shared" si="43"/>
        <v>0</v>
      </c>
      <c r="K219" s="8">
        <f t="shared" si="36"/>
        <v>0</v>
      </c>
      <c r="L219" s="8">
        <f t="shared" si="37"/>
        <v>0</v>
      </c>
      <c r="M219" s="8">
        <f t="shared" si="39"/>
        <v>0</v>
      </c>
      <c r="N219" s="7">
        <v>-2.5</v>
      </c>
      <c r="O219" s="7">
        <v>0</v>
      </c>
      <c r="P219" s="1"/>
      <c r="Q219" s="1"/>
    </row>
    <row r="220" spans="1:17" x14ac:dyDescent="0.3">
      <c r="A220" s="25">
        <f t="shared" si="40"/>
        <v>14</v>
      </c>
      <c r="B220" s="25">
        <v>5</v>
      </c>
      <c r="C220" s="11">
        <f>'task1ForecastsPVandDemand_R (2)'!A209</f>
        <v>43393.270833333336</v>
      </c>
      <c r="D220" s="13">
        <f>'task1ForecastsPVandDemand_R (2)'!B209</f>
        <v>2.7924334339999999</v>
      </c>
      <c r="E220" s="14">
        <f t="shared" si="35"/>
        <v>2.7924334339999999</v>
      </c>
      <c r="F220" s="12">
        <f>'task1ForecastsPVandDemand_R (2)'!F207</f>
        <v>0</v>
      </c>
      <c r="G220" s="9">
        <f t="shared" si="38"/>
        <v>0</v>
      </c>
      <c r="H220" s="9">
        <f t="shared" si="41"/>
        <v>0</v>
      </c>
      <c r="I220" s="40">
        <f t="shared" si="42"/>
        <v>0</v>
      </c>
      <c r="J220" s="8">
        <f t="shared" si="43"/>
        <v>0</v>
      </c>
      <c r="K220" s="8">
        <f t="shared" si="36"/>
        <v>0</v>
      </c>
      <c r="L220" s="8">
        <f t="shared" si="37"/>
        <v>0</v>
      </c>
      <c r="M220" s="8">
        <f t="shared" si="39"/>
        <v>0</v>
      </c>
      <c r="N220" s="7">
        <v>-2.5</v>
      </c>
      <c r="O220" s="7">
        <v>0</v>
      </c>
      <c r="P220" s="1"/>
      <c r="Q220" s="1"/>
    </row>
    <row r="221" spans="1:17" x14ac:dyDescent="0.3">
      <c r="A221" s="25">
        <f t="shared" si="40"/>
        <v>15</v>
      </c>
      <c r="B221" s="25">
        <v>5</v>
      </c>
      <c r="C221" s="11">
        <f>'task1ForecastsPVandDemand_R (2)'!A210</f>
        <v>43393.291666666664</v>
      </c>
      <c r="D221" s="13">
        <f>'task1ForecastsPVandDemand_R (2)'!B210</f>
        <v>2.9732833599999999</v>
      </c>
      <c r="E221" s="14">
        <f t="shared" si="35"/>
        <v>2.9732833599999999</v>
      </c>
      <c r="F221" s="12">
        <f>'task1ForecastsPVandDemand_R (2)'!F208</f>
        <v>0</v>
      </c>
      <c r="G221" s="9">
        <f t="shared" si="38"/>
        <v>0</v>
      </c>
      <c r="H221" s="9">
        <f t="shared" si="41"/>
        <v>0</v>
      </c>
      <c r="I221" s="40">
        <f t="shared" si="42"/>
        <v>0</v>
      </c>
      <c r="J221" s="8">
        <f t="shared" si="43"/>
        <v>0</v>
      </c>
      <c r="K221" s="8">
        <f t="shared" si="36"/>
        <v>0</v>
      </c>
      <c r="L221" s="8">
        <f t="shared" si="37"/>
        <v>0</v>
      </c>
      <c r="M221" s="8">
        <f t="shared" si="39"/>
        <v>0</v>
      </c>
      <c r="N221" s="7">
        <v>-2.5</v>
      </c>
      <c r="O221" s="7">
        <v>0</v>
      </c>
      <c r="P221" s="1"/>
      <c r="Q221" s="1"/>
    </row>
    <row r="222" spans="1:17" x14ac:dyDescent="0.3">
      <c r="A222" s="25">
        <f t="shared" si="40"/>
        <v>16</v>
      </c>
      <c r="B222" s="25">
        <v>5</v>
      </c>
      <c r="C222" s="11">
        <f>'task1ForecastsPVandDemand_R (2)'!A211</f>
        <v>43393.3125</v>
      </c>
      <c r="D222" s="13">
        <f>'task1ForecastsPVandDemand_R (2)'!B211</f>
        <v>3.1033871780000002</v>
      </c>
      <c r="E222" s="14">
        <f t="shared" si="35"/>
        <v>3.1033871780000002</v>
      </c>
      <c r="F222" s="12">
        <f>'task1ForecastsPVandDemand_R (2)'!F209</f>
        <v>0</v>
      </c>
      <c r="G222" s="9">
        <f t="shared" si="38"/>
        <v>0</v>
      </c>
      <c r="H222" s="9">
        <f t="shared" si="41"/>
        <v>0</v>
      </c>
      <c r="I222" s="40">
        <f t="shared" si="42"/>
        <v>0</v>
      </c>
      <c r="J222" s="8">
        <f t="shared" si="43"/>
        <v>0</v>
      </c>
      <c r="K222" s="8">
        <f t="shared" si="36"/>
        <v>0</v>
      </c>
      <c r="L222" s="8">
        <f t="shared" si="37"/>
        <v>0</v>
      </c>
      <c r="M222" s="8">
        <f t="shared" si="39"/>
        <v>0</v>
      </c>
      <c r="N222" s="7">
        <v>-2.5</v>
      </c>
      <c r="O222" s="7">
        <v>0</v>
      </c>
      <c r="P222" s="1"/>
      <c r="Q222" s="1"/>
    </row>
    <row r="223" spans="1:17" x14ac:dyDescent="0.3">
      <c r="A223" s="25">
        <f t="shared" si="40"/>
        <v>17</v>
      </c>
      <c r="B223" s="25">
        <v>5</v>
      </c>
      <c r="C223" s="11">
        <f>'task1ForecastsPVandDemand_R (2)'!A212</f>
        <v>43393.333333333336</v>
      </c>
      <c r="D223" s="13">
        <f>'task1ForecastsPVandDemand_R (2)'!B212</f>
        <v>3.3959252809999998</v>
      </c>
      <c r="E223" s="14">
        <f t="shared" si="35"/>
        <v>3.3959252809999998</v>
      </c>
      <c r="F223" s="12">
        <f>'task1ForecastsPVandDemand_R (2)'!F210</f>
        <v>6.3559141E-2</v>
      </c>
      <c r="G223" s="9">
        <f t="shared" si="38"/>
        <v>0</v>
      </c>
      <c r="H223" s="9">
        <f t="shared" si="41"/>
        <v>0</v>
      </c>
      <c r="I223" s="40">
        <f t="shared" si="42"/>
        <v>0</v>
      </c>
      <c r="J223" s="8">
        <f t="shared" si="43"/>
        <v>0</v>
      </c>
      <c r="K223" s="8">
        <f t="shared" si="36"/>
        <v>0</v>
      </c>
      <c r="L223" s="8">
        <f t="shared" si="37"/>
        <v>0</v>
      </c>
      <c r="M223" s="8">
        <f t="shared" si="39"/>
        <v>0</v>
      </c>
      <c r="N223" s="7">
        <v>-2.5</v>
      </c>
      <c r="O223" s="7">
        <v>0</v>
      </c>
      <c r="P223" s="1"/>
      <c r="Q223" s="1"/>
    </row>
    <row r="224" spans="1:17" x14ac:dyDescent="0.3">
      <c r="A224" s="25">
        <f t="shared" si="40"/>
        <v>18</v>
      </c>
      <c r="B224" s="25">
        <v>5</v>
      </c>
      <c r="C224" s="11">
        <f>'task1ForecastsPVandDemand_R (2)'!A213</f>
        <v>43393.354166666664</v>
      </c>
      <c r="D224" s="13">
        <f>'task1ForecastsPVandDemand_R (2)'!B213</f>
        <v>3.3695640080000002</v>
      </c>
      <c r="E224" s="14">
        <f t="shared" si="35"/>
        <v>3.3695640080000002</v>
      </c>
      <c r="F224" s="12">
        <f>'task1ForecastsPVandDemand_R (2)'!F211</f>
        <v>0.122814652</v>
      </c>
      <c r="G224" s="9">
        <f t="shared" si="38"/>
        <v>0</v>
      </c>
      <c r="H224" s="9">
        <f t="shared" si="41"/>
        <v>0</v>
      </c>
      <c r="I224" s="40">
        <f t="shared" si="42"/>
        <v>0</v>
      </c>
      <c r="J224" s="8">
        <f t="shared" si="43"/>
        <v>0</v>
      </c>
      <c r="K224" s="8">
        <f t="shared" si="36"/>
        <v>0</v>
      </c>
      <c r="L224" s="8">
        <f t="shared" si="37"/>
        <v>0</v>
      </c>
      <c r="M224" s="8">
        <f t="shared" si="39"/>
        <v>0</v>
      </c>
      <c r="N224" s="7">
        <v>-2.5</v>
      </c>
      <c r="O224" s="7">
        <v>0</v>
      </c>
      <c r="P224" s="1"/>
      <c r="Q224" s="1"/>
    </row>
    <row r="225" spans="1:28" x14ac:dyDescent="0.3">
      <c r="A225" s="25">
        <f t="shared" si="40"/>
        <v>19</v>
      </c>
      <c r="B225" s="25">
        <v>5</v>
      </c>
      <c r="C225" s="11">
        <f>'task1ForecastsPVandDemand_R (2)'!A214</f>
        <v>43393.375</v>
      </c>
      <c r="D225" s="13">
        <f>'task1ForecastsPVandDemand_R (2)'!B214</f>
        <v>3.1632073049999998</v>
      </c>
      <c r="E225" s="14">
        <f t="shared" si="35"/>
        <v>3.1632073049999998</v>
      </c>
      <c r="F225" s="12">
        <f>'task1ForecastsPVandDemand_R (2)'!F212</f>
        <v>0.54775119299999997</v>
      </c>
      <c r="G225" s="9">
        <f t="shared" si="38"/>
        <v>0</v>
      </c>
      <c r="H225" s="9">
        <f t="shared" si="41"/>
        <v>0</v>
      </c>
      <c r="I225" s="40">
        <f t="shared" si="42"/>
        <v>0</v>
      </c>
      <c r="J225" s="8">
        <f t="shared" si="43"/>
        <v>0</v>
      </c>
      <c r="K225" s="8">
        <f t="shared" si="36"/>
        <v>0</v>
      </c>
      <c r="L225" s="8">
        <f t="shared" si="37"/>
        <v>0</v>
      </c>
      <c r="M225" s="8">
        <f t="shared" si="39"/>
        <v>0</v>
      </c>
      <c r="N225" s="7">
        <v>-2.5</v>
      </c>
      <c r="O225" s="7">
        <v>0</v>
      </c>
      <c r="P225" s="1"/>
      <c r="Q225" s="1"/>
    </row>
    <row r="226" spans="1:28" x14ac:dyDescent="0.3">
      <c r="A226" s="25">
        <f t="shared" si="40"/>
        <v>20</v>
      </c>
      <c r="B226" s="25">
        <v>5</v>
      </c>
      <c r="C226" s="11">
        <f>'task1ForecastsPVandDemand_R (2)'!A215</f>
        <v>43393.395833333336</v>
      </c>
      <c r="D226" s="13">
        <f>'task1ForecastsPVandDemand_R (2)'!B215</f>
        <v>3.1068974909999998</v>
      </c>
      <c r="E226" s="14">
        <f t="shared" si="35"/>
        <v>3.1068974909999998</v>
      </c>
      <c r="F226" s="12">
        <f>'task1ForecastsPVandDemand_R (2)'!F213</f>
        <v>0.59458732700000005</v>
      </c>
      <c r="G226" s="9">
        <f t="shared" si="38"/>
        <v>0</v>
      </c>
      <c r="H226" s="9">
        <f t="shared" si="41"/>
        <v>0</v>
      </c>
      <c r="I226" s="40">
        <f t="shared" si="42"/>
        <v>0</v>
      </c>
      <c r="J226" s="8">
        <f t="shared" si="43"/>
        <v>0</v>
      </c>
      <c r="K226" s="8">
        <f t="shared" si="36"/>
        <v>0</v>
      </c>
      <c r="L226" s="8">
        <f t="shared" si="37"/>
        <v>0</v>
      </c>
      <c r="M226" s="8">
        <f t="shared" si="39"/>
        <v>0</v>
      </c>
      <c r="N226" s="7">
        <v>-2.5</v>
      </c>
      <c r="O226" s="7">
        <v>0</v>
      </c>
      <c r="P226" s="1"/>
      <c r="Q226" s="1"/>
    </row>
    <row r="227" spans="1:28" x14ac:dyDescent="0.3">
      <c r="A227" s="25">
        <f t="shared" si="40"/>
        <v>21</v>
      </c>
      <c r="B227" s="25">
        <v>5</v>
      </c>
      <c r="C227" s="11">
        <f>'task1ForecastsPVandDemand_R (2)'!A216</f>
        <v>43393.416666666664</v>
      </c>
      <c r="D227" s="13">
        <f>'task1ForecastsPVandDemand_R (2)'!B216</f>
        <v>2.8715066359999999</v>
      </c>
      <c r="E227" s="14">
        <f t="shared" si="35"/>
        <v>3.3237264726664999</v>
      </c>
      <c r="F227" s="12">
        <f>'task1ForecastsPVandDemand_R (2)'!F214</f>
        <v>1.595131699</v>
      </c>
      <c r="G227" s="9">
        <f t="shared" si="38"/>
        <v>0.45221983666650006</v>
      </c>
      <c r="H227" s="9">
        <f t="shared" si="41"/>
        <v>0.22610991833325003</v>
      </c>
      <c r="I227" s="40">
        <f t="shared" si="42"/>
        <v>0</v>
      </c>
      <c r="J227" s="8">
        <f t="shared" si="43"/>
        <v>-0.45221983666650006</v>
      </c>
      <c r="K227" s="8">
        <f t="shared" si="36"/>
        <v>0</v>
      </c>
      <c r="L227" s="8">
        <f t="shared" si="37"/>
        <v>-0.45221983666650006</v>
      </c>
      <c r="M227" s="8">
        <f t="shared" si="39"/>
        <v>0</v>
      </c>
      <c r="N227" s="7">
        <v>-2.5</v>
      </c>
      <c r="O227" s="7">
        <v>0</v>
      </c>
      <c r="P227" s="1"/>
      <c r="Q227" s="1"/>
    </row>
    <row r="228" spans="1:28" x14ac:dyDescent="0.3">
      <c r="A228" s="25">
        <f t="shared" si="40"/>
        <v>22</v>
      </c>
      <c r="B228" s="25">
        <v>5</v>
      </c>
      <c r="C228" s="11">
        <f>'task1ForecastsPVandDemand_R (2)'!A217</f>
        <v>43393.4375</v>
      </c>
      <c r="D228" s="13">
        <f>'task1ForecastsPVandDemand_R (2)'!B217</f>
        <v>2.8351503440000001</v>
      </c>
      <c r="E228" s="14">
        <f t="shared" si="35"/>
        <v>3.2804687414330003</v>
      </c>
      <c r="F228" s="12">
        <f>'task1ForecastsPVandDemand_R (2)'!F215</f>
        <v>1.5707879979999999</v>
      </c>
      <c r="G228" s="9">
        <f t="shared" si="38"/>
        <v>0.44531839743299995</v>
      </c>
      <c r="H228" s="9">
        <f t="shared" si="41"/>
        <v>0.44876911704974998</v>
      </c>
      <c r="I228" s="40">
        <f t="shared" si="42"/>
        <v>0</v>
      </c>
      <c r="J228" s="8">
        <f t="shared" si="43"/>
        <v>-0.44531839743299995</v>
      </c>
      <c r="K228" s="8">
        <f t="shared" si="36"/>
        <v>0</v>
      </c>
      <c r="L228" s="8">
        <f t="shared" si="37"/>
        <v>-0.44531839743299995</v>
      </c>
      <c r="M228" s="8">
        <f t="shared" si="39"/>
        <v>0</v>
      </c>
      <c r="N228" s="7">
        <v>-2.5</v>
      </c>
      <c r="O228" s="7">
        <v>0</v>
      </c>
      <c r="P228" s="1"/>
      <c r="Q228" s="1"/>
    </row>
    <row r="229" spans="1:28" x14ac:dyDescent="0.3">
      <c r="A229" s="25">
        <f t="shared" si="40"/>
        <v>23</v>
      </c>
      <c r="B229" s="25">
        <v>5</v>
      </c>
      <c r="C229" s="11">
        <f>'task1ForecastsPVandDemand_R (2)'!A218</f>
        <v>43393.458333333336</v>
      </c>
      <c r="D229" s="13">
        <f>'task1ForecastsPVandDemand_R (2)'!B218</f>
        <v>2.765476874</v>
      </c>
      <c r="E229" s="14">
        <f t="shared" si="35"/>
        <v>3.9712399843699999</v>
      </c>
      <c r="F229" s="12">
        <f>'task1ForecastsPVandDemand_R (2)'!F216</f>
        <v>1.913909699</v>
      </c>
      <c r="G229" s="9">
        <f t="shared" si="38"/>
        <v>1.2057631103699999</v>
      </c>
      <c r="H229" s="9">
        <f t="shared" si="41"/>
        <v>1.0516506722347501</v>
      </c>
      <c r="I229" s="40">
        <f t="shared" si="42"/>
        <v>0</v>
      </c>
      <c r="J229" s="8">
        <f t="shared" si="43"/>
        <v>-1.2057631103699999</v>
      </c>
      <c r="K229" s="8">
        <f t="shared" si="36"/>
        <v>0</v>
      </c>
      <c r="L229" s="8">
        <f t="shared" si="37"/>
        <v>-1.2057631103699999</v>
      </c>
      <c r="M229" s="8">
        <f t="shared" si="39"/>
        <v>0</v>
      </c>
      <c r="N229" s="7">
        <v>-2.5</v>
      </c>
      <c r="O229" s="7">
        <v>0</v>
      </c>
      <c r="P229" s="1"/>
      <c r="Q229" s="1"/>
    </row>
    <row r="230" spans="1:28" x14ac:dyDescent="0.3">
      <c r="A230" s="25">
        <f t="shared" si="40"/>
        <v>24</v>
      </c>
      <c r="B230" s="25">
        <v>5</v>
      </c>
      <c r="C230" s="11">
        <f>'task1ForecastsPVandDemand_R (2)'!A219</f>
        <v>43393.479166666664</v>
      </c>
      <c r="D230" s="13">
        <f>'task1ForecastsPVandDemand_R (2)'!B219</f>
        <v>2.7240113689999998</v>
      </c>
      <c r="E230" s="14">
        <f t="shared" si="35"/>
        <v>3.9502829474899999</v>
      </c>
      <c r="F230" s="12">
        <f>'task1ForecastsPVandDemand_R (2)'!F217</f>
        <v>1.9464628230000001</v>
      </c>
      <c r="G230" s="9">
        <f t="shared" si="38"/>
        <v>1.22627157849</v>
      </c>
      <c r="H230" s="9">
        <f t="shared" si="41"/>
        <v>1.6647864614797501</v>
      </c>
      <c r="I230" s="40">
        <f t="shared" si="42"/>
        <v>0</v>
      </c>
      <c r="J230" s="8">
        <f t="shared" si="43"/>
        <v>-1.22627157849</v>
      </c>
      <c r="K230" s="8">
        <f t="shared" si="36"/>
        <v>0</v>
      </c>
      <c r="L230" s="8">
        <f t="shared" si="37"/>
        <v>-1.22627157849</v>
      </c>
      <c r="M230" s="8">
        <f t="shared" si="39"/>
        <v>0</v>
      </c>
      <c r="N230" s="7">
        <v>-2.5</v>
      </c>
      <c r="O230" s="7">
        <v>0</v>
      </c>
      <c r="P230" s="1"/>
      <c r="Q230" s="1"/>
    </row>
    <row r="231" spans="1:28" x14ac:dyDescent="0.3">
      <c r="A231" s="25">
        <f t="shared" si="40"/>
        <v>25</v>
      </c>
      <c r="B231" s="25">
        <v>5</v>
      </c>
      <c r="C231" s="11">
        <f>'task1ForecastsPVandDemand_R (2)'!A220</f>
        <v>43393.5</v>
      </c>
      <c r="D231" s="13">
        <f>'task1ForecastsPVandDemand_R (2)'!B220</f>
        <v>2.6315852749999999</v>
      </c>
      <c r="E231" s="14">
        <f t="shared" si="35"/>
        <v>4.2895868545700004</v>
      </c>
      <c r="F231" s="12">
        <f>'task1ForecastsPVandDemand_R (2)'!F218</f>
        <v>2.6317485390000002</v>
      </c>
      <c r="G231" s="9">
        <f t="shared" si="38"/>
        <v>1.6580015795700001</v>
      </c>
      <c r="H231" s="9">
        <f t="shared" si="41"/>
        <v>2.4937872512647501</v>
      </c>
      <c r="I231" s="40">
        <f t="shared" si="42"/>
        <v>0</v>
      </c>
      <c r="J231" s="8">
        <f t="shared" si="43"/>
        <v>-1.6580015795700001</v>
      </c>
      <c r="K231" s="8">
        <f t="shared" si="36"/>
        <v>0</v>
      </c>
      <c r="L231" s="8">
        <f t="shared" si="37"/>
        <v>-1.6580015795700001</v>
      </c>
      <c r="M231" s="8">
        <f t="shared" si="39"/>
        <v>0</v>
      </c>
      <c r="N231" s="7">
        <v>-2.5</v>
      </c>
      <c r="O231" s="7">
        <v>0</v>
      </c>
      <c r="P231" s="1"/>
      <c r="Q231" s="1"/>
    </row>
    <row r="232" spans="1:28" x14ac:dyDescent="0.3">
      <c r="A232" s="25">
        <f t="shared" si="40"/>
        <v>26</v>
      </c>
      <c r="B232" s="25">
        <v>5</v>
      </c>
      <c r="C232" s="11">
        <f>'task1ForecastsPVandDemand_R (2)'!A221</f>
        <v>43393.520833333336</v>
      </c>
      <c r="D232" s="13">
        <f>'task1ForecastsPVandDemand_R (2)'!B221</f>
        <v>2.5762131720000001</v>
      </c>
      <c r="E232" s="14">
        <f t="shared" si="35"/>
        <v>4.2307791549299996</v>
      </c>
      <c r="F232" s="12">
        <f>'task1ForecastsPVandDemand_R (2)'!F219</f>
        <v>2.626295211</v>
      </c>
      <c r="G232" s="9">
        <f t="shared" si="38"/>
        <v>1.6545659829299999</v>
      </c>
      <c r="H232" s="9">
        <f t="shared" si="41"/>
        <v>3.3210702427297498</v>
      </c>
      <c r="I232" s="40">
        <f t="shared" si="42"/>
        <v>0</v>
      </c>
      <c r="J232" s="8">
        <f t="shared" si="43"/>
        <v>-1.6545659829299999</v>
      </c>
      <c r="K232" s="8">
        <f t="shared" si="36"/>
        <v>0</v>
      </c>
      <c r="L232" s="8">
        <f t="shared" si="37"/>
        <v>-1.6545659829299999</v>
      </c>
      <c r="M232" s="8">
        <f t="shared" si="39"/>
        <v>0</v>
      </c>
      <c r="N232" s="7">
        <v>-2.5</v>
      </c>
      <c r="O232" s="7">
        <v>0</v>
      </c>
      <c r="P232" s="1"/>
      <c r="Q232" s="1"/>
    </row>
    <row r="233" spans="1:28" x14ac:dyDescent="0.3">
      <c r="A233" s="25">
        <f t="shared" si="40"/>
        <v>27</v>
      </c>
      <c r="B233" s="25">
        <v>5</v>
      </c>
      <c r="C233" s="11">
        <f>'task1ForecastsPVandDemand_R (2)'!A222</f>
        <v>43393.541666666664</v>
      </c>
      <c r="D233" s="13">
        <f>'task1ForecastsPVandDemand_R (2)'!B222</f>
        <v>2.578048999</v>
      </c>
      <c r="E233" s="14">
        <f t="shared" si="35"/>
        <v>4.2047647804599997</v>
      </c>
      <c r="F233" s="12">
        <f>'task1ForecastsPVandDemand_R (2)'!F220</f>
        <v>2.5820885420000002</v>
      </c>
      <c r="G233" s="9">
        <f t="shared" si="38"/>
        <v>1.6267157814600002</v>
      </c>
      <c r="H233" s="9">
        <f t="shared" si="41"/>
        <v>4.1344281334597497</v>
      </c>
      <c r="I233" s="40">
        <f t="shared" si="42"/>
        <v>0</v>
      </c>
      <c r="J233" s="8">
        <f t="shared" si="43"/>
        <v>-1.6267157814600002</v>
      </c>
      <c r="K233" s="8">
        <f t="shared" si="36"/>
        <v>0</v>
      </c>
      <c r="L233" s="8">
        <f t="shared" si="37"/>
        <v>-1.6267157814600002</v>
      </c>
      <c r="M233" s="8">
        <f t="shared" si="39"/>
        <v>0</v>
      </c>
      <c r="N233" s="7">
        <v>-2.5</v>
      </c>
      <c r="O233" s="7">
        <v>0</v>
      </c>
      <c r="P233" s="1"/>
      <c r="Q233" s="1"/>
    </row>
    <row r="234" spans="1:28" x14ac:dyDescent="0.3">
      <c r="A234" s="25">
        <f t="shared" si="40"/>
        <v>28</v>
      </c>
      <c r="B234" s="25">
        <v>5</v>
      </c>
      <c r="C234" s="11">
        <f>'task1ForecastsPVandDemand_R (2)'!A223</f>
        <v>43393.5625</v>
      </c>
      <c r="D234" s="13">
        <f>'task1ForecastsPVandDemand_R (2)'!B223</f>
        <v>2.5744282709999999</v>
      </c>
      <c r="E234" s="14">
        <f t="shared" si="35"/>
        <v>4.1693402803200001</v>
      </c>
      <c r="F234" s="12">
        <f>'task1ForecastsPVandDemand_R (2)'!F221</f>
        <v>2.5316063639999999</v>
      </c>
      <c r="G234" s="9">
        <f t="shared" si="38"/>
        <v>1.59491200932</v>
      </c>
      <c r="H234" s="9">
        <f t="shared" si="41"/>
        <v>4.9318841381197496</v>
      </c>
      <c r="I234" s="40">
        <f t="shared" si="42"/>
        <v>0</v>
      </c>
      <c r="J234" s="8">
        <f t="shared" si="43"/>
        <v>-1.59491200932</v>
      </c>
      <c r="K234" s="8">
        <f t="shared" si="36"/>
        <v>0</v>
      </c>
      <c r="L234" s="8">
        <f t="shared" si="37"/>
        <v>-1.59491200932</v>
      </c>
      <c r="M234" s="8">
        <f t="shared" si="39"/>
        <v>0</v>
      </c>
      <c r="N234" s="7">
        <v>-2.5</v>
      </c>
      <c r="O234" s="7">
        <v>0</v>
      </c>
      <c r="P234" s="1"/>
      <c r="Q234" s="1"/>
    </row>
    <row r="235" spans="1:28" x14ac:dyDescent="0.3">
      <c r="A235" s="25">
        <f t="shared" si="40"/>
        <v>29</v>
      </c>
      <c r="B235" s="25">
        <v>5</v>
      </c>
      <c r="C235" s="11">
        <f>'task1ForecastsPVandDemand_R (2)'!A224</f>
        <v>43393.583333333336</v>
      </c>
      <c r="D235" s="13">
        <f>'task1ForecastsPVandDemand_R (2)'!B224</f>
        <v>2.7102869360000001</v>
      </c>
      <c r="E235" s="14">
        <f t="shared" si="35"/>
        <v>4.0571476334900005</v>
      </c>
      <c r="F235" s="12">
        <f>'task1ForecastsPVandDemand_R (2)'!F222</f>
        <v>2.137874123</v>
      </c>
      <c r="G235" s="9">
        <f t="shared" si="38"/>
        <v>1.3468606974899999</v>
      </c>
      <c r="H235" s="9">
        <f t="shared" si="41"/>
        <v>5.6053144868647493</v>
      </c>
      <c r="I235" s="40">
        <f t="shared" si="42"/>
        <v>0</v>
      </c>
      <c r="J235" s="8">
        <f t="shared" si="43"/>
        <v>-1.3468606974899999</v>
      </c>
      <c r="K235" s="8">
        <f t="shared" si="36"/>
        <v>0</v>
      </c>
      <c r="L235" s="8">
        <f t="shared" si="37"/>
        <v>-1.3468606974899999</v>
      </c>
      <c r="M235" s="8">
        <f t="shared" si="39"/>
        <v>0</v>
      </c>
      <c r="N235" s="7">
        <v>-2.5</v>
      </c>
      <c r="O235" s="7">
        <v>0</v>
      </c>
      <c r="P235" s="1"/>
      <c r="Q235" s="1"/>
    </row>
    <row r="236" spans="1:28" x14ac:dyDescent="0.3">
      <c r="A236" s="26">
        <f t="shared" si="40"/>
        <v>30</v>
      </c>
      <c r="B236" s="26">
        <v>5</v>
      </c>
      <c r="C236" s="11">
        <f>'task1ForecastsPVandDemand_R (2)'!A225</f>
        <v>43393.604166666664</v>
      </c>
      <c r="D236" s="13">
        <f>'task1ForecastsPVandDemand_R (2)'!B225</f>
        <v>2.823662465</v>
      </c>
      <c r="E236" s="18">
        <f t="shared" si="35"/>
        <v>3.6130334912705013</v>
      </c>
      <c r="F236" s="12">
        <f>'task1ForecastsPVandDemand_R (2)'!F223</f>
        <v>2.083827071</v>
      </c>
      <c r="G236" s="9">
        <f t="shared" si="38"/>
        <v>0.78937102627050137</v>
      </c>
      <c r="H236" s="9">
        <f t="shared" si="41"/>
        <v>6</v>
      </c>
      <c r="I236" s="40">
        <f t="shared" si="42"/>
        <v>0</v>
      </c>
      <c r="J236" s="8">
        <f t="shared" si="43"/>
        <v>-0.78937102627050137</v>
      </c>
      <c r="K236" s="8">
        <f t="shared" si="36"/>
        <v>0</v>
      </c>
      <c r="L236" s="30">
        <f t="shared" si="37"/>
        <v>-0.78937102627050137</v>
      </c>
      <c r="M236" s="30">
        <f t="shared" si="39"/>
        <v>0</v>
      </c>
      <c r="N236" s="17">
        <v>-2.5</v>
      </c>
      <c r="O236" s="17">
        <v>0</v>
      </c>
      <c r="P236" s="1"/>
      <c r="Q236" s="1"/>
    </row>
    <row r="237" spans="1:28" s="157" customFormat="1" ht="15" thickBot="1" x14ac:dyDescent="0.35">
      <c r="A237" s="134">
        <f t="shared" si="40"/>
        <v>31</v>
      </c>
      <c r="B237" s="134">
        <v>5</v>
      </c>
      <c r="C237" s="135">
        <f>'task1ForecastsPVandDemand_R (2)'!A226</f>
        <v>43393.625</v>
      </c>
      <c r="D237" s="136">
        <f>'task1ForecastsPVandDemand_R (2)'!B226</f>
        <v>3.1271954069999999</v>
      </c>
      <c r="E237" s="137">
        <f t="shared" si="35"/>
        <v>3.1271954069999999</v>
      </c>
      <c r="F237" s="138">
        <f>'task1ForecastsPVandDemand_R (2)'!F224</f>
        <v>1.603745591</v>
      </c>
      <c r="G237" s="139">
        <f>-SUM(I237,J237,K237)</f>
        <v>0</v>
      </c>
      <c r="H237" s="139">
        <f t="shared" si="41"/>
        <v>6</v>
      </c>
      <c r="I237" s="140">
        <f t="shared" si="42"/>
        <v>0</v>
      </c>
      <c r="J237" s="132">
        <f t="shared" si="43"/>
        <v>0</v>
      </c>
      <c r="K237" s="132">
        <f t="shared" si="36"/>
        <v>0</v>
      </c>
      <c r="L237" s="132">
        <f t="shared" si="37"/>
        <v>0</v>
      </c>
      <c r="M237" s="132">
        <f t="shared" si="39"/>
        <v>0</v>
      </c>
      <c r="N237" s="141">
        <v>-2.5</v>
      </c>
      <c r="O237" s="141">
        <v>0</v>
      </c>
      <c r="P237" s="149"/>
      <c r="Q237" s="149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</row>
    <row r="238" spans="1:28" s="93" customFormat="1" x14ac:dyDescent="0.3">
      <c r="A238" s="71">
        <f>A237+1</f>
        <v>32</v>
      </c>
      <c r="B238" s="71">
        <v>5</v>
      </c>
      <c r="C238" s="72">
        <f>'task1ForecastsPVandDemand_R (2)'!A227</f>
        <v>43393.645833333336</v>
      </c>
      <c r="D238" s="73">
        <f>'task1ForecastsPVandDemand_R (2)'!B227</f>
        <v>3.3648158970000002</v>
      </c>
      <c r="E238" s="74">
        <f t="shared" si="35"/>
        <v>2.5066109347272723</v>
      </c>
      <c r="F238" s="75">
        <f>'task1ForecastsPVandDemand_R (2)'!F225</f>
        <v>1.606344182</v>
      </c>
      <c r="G238" s="76">
        <f t="shared" si="38"/>
        <v>-0.85820496227272791</v>
      </c>
      <c r="H238" s="76">
        <f t="shared" si="41"/>
        <v>5.570897518863636</v>
      </c>
      <c r="I238" s="78">
        <f t="shared" si="42"/>
        <v>0.85820496227272791</v>
      </c>
      <c r="J238" s="78">
        <f t="shared" si="43"/>
        <v>0</v>
      </c>
      <c r="K238" s="78">
        <f t="shared" si="36"/>
        <v>0</v>
      </c>
      <c r="L238" s="76"/>
      <c r="M238" s="76"/>
      <c r="N238" s="79">
        <v>0</v>
      </c>
      <c r="O238" s="79">
        <v>2.5</v>
      </c>
      <c r="P238" s="92"/>
      <c r="Q238" s="92"/>
    </row>
    <row r="239" spans="1:28" s="93" customFormat="1" x14ac:dyDescent="0.3">
      <c r="A239" s="80">
        <f t="shared" si="40"/>
        <v>33</v>
      </c>
      <c r="B239" s="80">
        <v>5</v>
      </c>
      <c r="C239" s="81">
        <f>'task1ForecastsPVandDemand_R (2)'!A228</f>
        <v>43393.666666666664</v>
      </c>
      <c r="D239" s="82">
        <f>'task1ForecastsPVandDemand_R (2)'!B228</f>
        <v>3.7696352549999999</v>
      </c>
      <c r="E239" s="83">
        <f t="shared" si="35"/>
        <v>2.5066109347272723</v>
      </c>
      <c r="F239" s="84">
        <f>'task1ForecastsPVandDemand_R (2)'!F226</f>
        <v>0.81100288700000001</v>
      </c>
      <c r="G239" s="85">
        <f t="shared" si="38"/>
        <v>-1.2630243202727276</v>
      </c>
      <c r="H239" s="85">
        <f t="shared" si="41"/>
        <v>4.9393853587272725</v>
      </c>
      <c r="I239" s="77">
        <f t="shared" si="42"/>
        <v>1.2630243202727276</v>
      </c>
      <c r="J239" s="77">
        <f t="shared" si="43"/>
        <v>0</v>
      </c>
      <c r="K239" s="77">
        <f t="shared" si="36"/>
        <v>0</v>
      </c>
      <c r="L239" s="85"/>
      <c r="M239" s="85"/>
      <c r="N239" s="86">
        <v>0</v>
      </c>
      <c r="O239" s="86">
        <v>2.5</v>
      </c>
      <c r="P239" s="92"/>
      <c r="Q239" s="92"/>
    </row>
    <row r="240" spans="1:28" s="93" customFormat="1" x14ac:dyDescent="0.3">
      <c r="A240" s="80">
        <f t="shared" si="40"/>
        <v>34</v>
      </c>
      <c r="B240" s="80">
        <v>5</v>
      </c>
      <c r="C240" s="81">
        <f>'task1ForecastsPVandDemand_R (2)'!A229</f>
        <v>43393.6875</v>
      </c>
      <c r="D240" s="82">
        <f>'task1ForecastsPVandDemand_R (2)'!B229</f>
        <v>3.8259873139999998</v>
      </c>
      <c r="E240" s="83">
        <f t="shared" si="35"/>
        <v>2.5066109347272723</v>
      </c>
      <c r="F240" s="84">
        <f>'task1ForecastsPVandDemand_R (2)'!F227</f>
        <v>0.76611674799999996</v>
      </c>
      <c r="G240" s="85">
        <f t="shared" si="38"/>
        <v>-1.3193763792727276</v>
      </c>
      <c r="H240" s="85">
        <f t="shared" si="41"/>
        <v>4.2796971690909089</v>
      </c>
      <c r="I240" s="77">
        <f t="shared" si="42"/>
        <v>1.3193763792727276</v>
      </c>
      <c r="J240" s="77">
        <f t="shared" si="43"/>
        <v>0</v>
      </c>
      <c r="K240" s="77">
        <f t="shared" si="36"/>
        <v>0</v>
      </c>
      <c r="L240" s="85"/>
      <c r="M240" s="85"/>
      <c r="N240" s="86">
        <v>0</v>
      </c>
      <c r="O240" s="86">
        <v>2.5</v>
      </c>
      <c r="P240" s="92"/>
      <c r="Q240" s="92"/>
    </row>
    <row r="241" spans="1:28" s="93" customFormat="1" x14ac:dyDescent="0.3">
      <c r="A241" s="80">
        <f t="shared" si="40"/>
        <v>35</v>
      </c>
      <c r="B241" s="80">
        <v>5</v>
      </c>
      <c r="C241" s="81">
        <f>'task1ForecastsPVandDemand_R (2)'!A230</f>
        <v>43393.708333333336</v>
      </c>
      <c r="D241" s="82">
        <f>'task1ForecastsPVandDemand_R (2)'!B230</f>
        <v>3.9200967169999998</v>
      </c>
      <c r="E241" s="83">
        <f t="shared" si="35"/>
        <v>2.5066109347272723</v>
      </c>
      <c r="F241" s="84">
        <f>'task1ForecastsPVandDemand_R (2)'!F228</f>
        <v>0.46698283000000002</v>
      </c>
      <c r="G241" s="85">
        <f t="shared" si="38"/>
        <v>-1.4134857822727276</v>
      </c>
      <c r="H241" s="85">
        <f t="shared" si="41"/>
        <v>3.5729542779545449</v>
      </c>
      <c r="I241" s="77">
        <f t="shared" si="42"/>
        <v>1.4134857822727276</v>
      </c>
      <c r="J241" s="77">
        <f t="shared" si="43"/>
        <v>0</v>
      </c>
      <c r="K241" s="77">
        <f t="shared" si="36"/>
        <v>0</v>
      </c>
      <c r="L241" s="85"/>
      <c r="M241" s="85"/>
      <c r="N241" s="86">
        <v>0</v>
      </c>
      <c r="O241" s="86">
        <v>2.5</v>
      </c>
      <c r="P241" s="92"/>
      <c r="Q241" s="92"/>
    </row>
    <row r="242" spans="1:28" s="93" customFormat="1" x14ac:dyDescent="0.3">
      <c r="A242" s="80">
        <f t="shared" si="40"/>
        <v>36</v>
      </c>
      <c r="B242" s="80">
        <v>5</v>
      </c>
      <c r="C242" s="81">
        <f>'task1ForecastsPVandDemand_R (2)'!A231</f>
        <v>43393.729166666664</v>
      </c>
      <c r="D242" s="82">
        <f>'task1ForecastsPVandDemand_R (2)'!B231</f>
        <v>3.9302333759999999</v>
      </c>
      <c r="E242" s="83">
        <f t="shared" si="35"/>
        <v>2.5066109347272723</v>
      </c>
      <c r="F242" s="84">
        <f>'task1ForecastsPVandDemand_R (2)'!F229</f>
        <v>0.45530111200000001</v>
      </c>
      <c r="G242" s="85">
        <f t="shared" si="38"/>
        <v>-1.4236224412727276</v>
      </c>
      <c r="H242" s="85">
        <f t="shared" si="41"/>
        <v>2.8611430573181811</v>
      </c>
      <c r="I242" s="77">
        <f t="shared" si="42"/>
        <v>1.4236224412727276</v>
      </c>
      <c r="J242" s="77">
        <f t="shared" si="43"/>
        <v>0</v>
      </c>
      <c r="K242" s="77">
        <f t="shared" si="36"/>
        <v>0</v>
      </c>
      <c r="L242" s="85"/>
      <c r="M242" s="85"/>
      <c r="N242" s="86">
        <v>0</v>
      </c>
      <c r="O242" s="86">
        <v>2.5</v>
      </c>
      <c r="P242" s="92"/>
      <c r="Q242" s="92"/>
    </row>
    <row r="243" spans="1:28" s="93" customFormat="1" x14ac:dyDescent="0.3">
      <c r="A243" s="80">
        <f t="shared" si="40"/>
        <v>37</v>
      </c>
      <c r="B243" s="80">
        <v>5</v>
      </c>
      <c r="C243" s="81">
        <f>'task1ForecastsPVandDemand_R (2)'!A232</f>
        <v>43393.75</v>
      </c>
      <c r="D243" s="82">
        <f>'task1ForecastsPVandDemand_R (2)'!B232</f>
        <v>3.8281199560000001</v>
      </c>
      <c r="E243" s="83">
        <f t="shared" si="35"/>
        <v>2.5066109347272723</v>
      </c>
      <c r="F243" s="84">
        <f>'task1ForecastsPVandDemand_R (2)'!F230</f>
        <v>1.4478615E-2</v>
      </c>
      <c r="G243" s="85">
        <f t="shared" si="38"/>
        <v>-1.3215090212727278</v>
      </c>
      <c r="H243" s="85">
        <f t="shared" si="41"/>
        <v>2.2003885466818174</v>
      </c>
      <c r="I243" s="77">
        <f t="shared" si="42"/>
        <v>1.3215090212727278</v>
      </c>
      <c r="J243" s="77">
        <f t="shared" si="43"/>
        <v>0</v>
      </c>
      <c r="K243" s="77">
        <f t="shared" si="36"/>
        <v>0</v>
      </c>
      <c r="L243" s="85"/>
      <c r="M243" s="85"/>
      <c r="N243" s="86">
        <v>0</v>
      </c>
      <c r="O243" s="86">
        <v>2.5</v>
      </c>
      <c r="P243" s="92"/>
      <c r="Q243" s="92"/>
    </row>
    <row r="244" spans="1:28" s="93" customFormat="1" x14ac:dyDescent="0.3">
      <c r="A244" s="80">
        <f t="shared" si="40"/>
        <v>38</v>
      </c>
      <c r="B244" s="80">
        <v>5</v>
      </c>
      <c r="C244" s="81">
        <f>'task1ForecastsPVandDemand_R (2)'!A233</f>
        <v>43393.770833333336</v>
      </c>
      <c r="D244" s="82">
        <f>'task1ForecastsPVandDemand_R (2)'!B233</f>
        <v>3.732413728</v>
      </c>
      <c r="E244" s="83">
        <f t="shared" si="35"/>
        <v>2.5066109347272723</v>
      </c>
      <c r="F244" s="84">
        <f>'task1ForecastsPVandDemand_R (2)'!F231</f>
        <v>1.4478615E-2</v>
      </c>
      <c r="G244" s="85">
        <f t="shared" si="38"/>
        <v>-1.2258027932727278</v>
      </c>
      <c r="H244" s="85">
        <f t="shared" si="41"/>
        <v>1.5874871500454535</v>
      </c>
      <c r="I244" s="77">
        <f t="shared" si="42"/>
        <v>1.2258027932727278</v>
      </c>
      <c r="J244" s="77">
        <f t="shared" si="43"/>
        <v>0</v>
      </c>
      <c r="K244" s="77">
        <f t="shared" si="36"/>
        <v>0</v>
      </c>
      <c r="L244" s="85"/>
      <c r="M244" s="85"/>
      <c r="N244" s="86">
        <v>0</v>
      </c>
      <c r="O244" s="86">
        <v>2.5</v>
      </c>
      <c r="P244" s="92"/>
      <c r="Q244" s="92"/>
    </row>
    <row r="245" spans="1:28" s="93" customFormat="1" x14ac:dyDescent="0.3">
      <c r="A245" s="80">
        <f t="shared" si="40"/>
        <v>39</v>
      </c>
      <c r="B245" s="80">
        <v>5</v>
      </c>
      <c r="C245" s="81">
        <f>'task1ForecastsPVandDemand_R (2)'!A234</f>
        <v>43393.791666666664</v>
      </c>
      <c r="D245" s="82">
        <f>'task1ForecastsPVandDemand_R (2)'!B234</f>
        <v>3.5877432470000001</v>
      </c>
      <c r="E245" s="83">
        <f t="shared" si="35"/>
        <v>2.5066109347272723</v>
      </c>
      <c r="F245" s="84">
        <f>'task1ForecastsPVandDemand_R (2)'!F232</f>
        <v>0</v>
      </c>
      <c r="G245" s="85">
        <f t="shared" si="38"/>
        <v>-1.0811323122727279</v>
      </c>
      <c r="H245" s="85">
        <f t="shared" si="41"/>
        <v>1.0469209939090895</v>
      </c>
      <c r="I245" s="77">
        <f t="shared" si="42"/>
        <v>1.0811323122727279</v>
      </c>
      <c r="J245" s="77">
        <f t="shared" si="43"/>
        <v>0</v>
      </c>
      <c r="K245" s="77">
        <f t="shared" si="36"/>
        <v>0</v>
      </c>
      <c r="L245" s="85"/>
      <c r="M245" s="85"/>
      <c r="N245" s="86">
        <v>0</v>
      </c>
      <c r="O245" s="86">
        <v>2.5</v>
      </c>
      <c r="P245" s="92"/>
      <c r="Q245" s="92"/>
    </row>
    <row r="246" spans="1:28" s="93" customFormat="1" x14ac:dyDescent="0.3">
      <c r="A246" s="80">
        <f t="shared" si="40"/>
        <v>40</v>
      </c>
      <c r="B246" s="80">
        <v>5</v>
      </c>
      <c r="C246" s="81">
        <f>'task1ForecastsPVandDemand_R (2)'!A235</f>
        <v>43393.8125</v>
      </c>
      <c r="D246" s="82">
        <f>'task1ForecastsPVandDemand_R (2)'!B235</f>
        <v>3.4538837280000001</v>
      </c>
      <c r="E246" s="83">
        <f t="shared" si="35"/>
        <v>2.5066109347272723</v>
      </c>
      <c r="F246" s="84">
        <f>'task1ForecastsPVandDemand_R (2)'!F233</f>
        <v>0</v>
      </c>
      <c r="G246" s="85">
        <f t="shared" si="38"/>
        <v>-0.94727279327272784</v>
      </c>
      <c r="H246" s="85">
        <f t="shared" si="41"/>
        <v>0.57328459727272563</v>
      </c>
      <c r="I246" s="77">
        <f t="shared" si="42"/>
        <v>0.94727279327272784</v>
      </c>
      <c r="J246" s="77">
        <f t="shared" si="43"/>
        <v>0</v>
      </c>
      <c r="K246" s="77">
        <f t="shared" si="36"/>
        <v>0</v>
      </c>
      <c r="L246" s="85"/>
      <c r="M246" s="85"/>
      <c r="N246" s="86">
        <v>0</v>
      </c>
      <c r="O246" s="86">
        <v>2.5</v>
      </c>
      <c r="P246" s="92"/>
      <c r="Q246" s="92"/>
    </row>
    <row r="247" spans="1:28" s="93" customFormat="1" x14ac:dyDescent="0.3">
      <c r="A247" s="94">
        <f t="shared" si="40"/>
        <v>41</v>
      </c>
      <c r="B247" s="94">
        <v>5</v>
      </c>
      <c r="C247" s="81">
        <f>'task1ForecastsPVandDemand_R (2)'!A236</f>
        <v>43393.833333333336</v>
      </c>
      <c r="D247" s="82">
        <f>'task1ForecastsPVandDemand_R (2)'!B236</f>
        <v>3.1630301689999998</v>
      </c>
      <c r="E247" s="95">
        <f t="shared" si="35"/>
        <v>2.5066109347272723</v>
      </c>
      <c r="F247" s="84">
        <f>'task1ForecastsPVandDemand_R (2)'!F234</f>
        <v>0</v>
      </c>
      <c r="G247" s="85">
        <f t="shared" si="38"/>
        <v>-0.65641923427272753</v>
      </c>
      <c r="H247" s="85">
        <f t="shared" si="41"/>
        <v>0.24507498013636186</v>
      </c>
      <c r="I247" s="77">
        <f t="shared" si="42"/>
        <v>0.65641923427272753</v>
      </c>
      <c r="J247" s="77">
        <f t="shared" si="43"/>
        <v>0</v>
      </c>
      <c r="K247" s="77">
        <f t="shared" si="36"/>
        <v>0</v>
      </c>
      <c r="L247" s="96"/>
      <c r="M247" s="96"/>
      <c r="N247" s="97">
        <v>0</v>
      </c>
      <c r="O247" s="97">
        <v>2.5</v>
      </c>
      <c r="P247" s="92"/>
      <c r="Q247" s="92"/>
    </row>
    <row r="248" spans="1:28" s="154" customFormat="1" ht="15" thickBot="1" x14ac:dyDescent="0.35">
      <c r="A248" s="142">
        <f t="shared" si="40"/>
        <v>42</v>
      </c>
      <c r="B248" s="142">
        <v>5</v>
      </c>
      <c r="C248" s="143">
        <f>'task1ForecastsPVandDemand_R (2)'!A237</f>
        <v>43393.854166666664</v>
      </c>
      <c r="D248" s="158">
        <f>'task1ForecastsPVandDemand_R (2)'!B237</f>
        <v>2.9636764709999999</v>
      </c>
      <c r="E248" s="144">
        <f t="shared" si="35"/>
        <v>2.5066109347272723</v>
      </c>
      <c r="F248" s="155">
        <f>'task1ForecastsPVandDemand_R (2)'!F235</f>
        <v>0</v>
      </c>
      <c r="G248" s="145">
        <f t="shared" si="38"/>
        <v>-0.45706553627272761</v>
      </c>
      <c r="H248" s="145">
        <f t="shared" si="41"/>
        <v>1.6542211999998058E-2</v>
      </c>
      <c r="I248" s="133">
        <f t="shared" si="42"/>
        <v>0.45706553627272761</v>
      </c>
      <c r="J248" s="133">
        <f t="shared" si="43"/>
        <v>0</v>
      </c>
      <c r="K248" s="133">
        <f t="shared" si="36"/>
        <v>0</v>
      </c>
      <c r="L248" s="145"/>
      <c r="M248" s="145"/>
      <c r="N248" s="146">
        <v>0</v>
      </c>
      <c r="O248" s="146">
        <v>2.5</v>
      </c>
      <c r="P248" s="152"/>
      <c r="Q248" s="152"/>
      <c r="R248" s="153"/>
      <c r="S248" s="153"/>
      <c r="T248" s="153"/>
      <c r="U248" s="153"/>
      <c r="V248" s="153"/>
      <c r="W248" s="153"/>
      <c r="X248" s="153"/>
      <c r="Y248" s="153"/>
      <c r="Z248" s="153"/>
      <c r="AA248" s="153"/>
      <c r="AB248" s="153"/>
    </row>
    <row r="249" spans="1:28" x14ac:dyDescent="0.3">
      <c r="A249" s="27">
        <f t="shared" si="40"/>
        <v>43</v>
      </c>
      <c r="B249" s="27">
        <v>5</v>
      </c>
      <c r="C249" s="21">
        <f>'task1ForecastsPVandDemand_R (2)'!A238</f>
        <v>43393.875</v>
      </c>
      <c r="D249" s="22">
        <f>'task1ForecastsPVandDemand_R (2)'!B238</f>
        <v>2.7729838199999999</v>
      </c>
      <c r="E249" s="23">
        <f t="shared" si="35"/>
        <v>2.7729838199999999</v>
      </c>
      <c r="F249" s="28">
        <f>'task1ForecastsPVandDemand_R (2)'!F236</f>
        <v>0</v>
      </c>
      <c r="G249" s="52">
        <f t="shared" si="38"/>
        <v>0</v>
      </c>
      <c r="H249" s="52">
        <f t="shared" si="41"/>
        <v>1.6542211999998058E-2</v>
      </c>
      <c r="I249" s="39">
        <f t="shared" si="42"/>
        <v>0</v>
      </c>
      <c r="J249" s="29">
        <f t="shared" si="43"/>
        <v>0</v>
      </c>
      <c r="K249" s="29">
        <f t="shared" si="36"/>
        <v>0</v>
      </c>
      <c r="L249" s="24"/>
      <c r="M249" s="24"/>
      <c r="N249" s="20">
        <v>0</v>
      </c>
      <c r="O249" s="20">
        <v>0</v>
      </c>
      <c r="P249" s="1"/>
      <c r="Q249" s="1"/>
    </row>
    <row r="250" spans="1:28" x14ac:dyDescent="0.3">
      <c r="A250" s="25">
        <f t="shared" si="40"/>
        <v>44</v>
      </c>
      <c r="B250" s="25">
        <v>5</v>
      </c>
      <c r="C250" s="11">
        <f>'task1ForecastsPVandDemand_R (2)'!A239</f>
        <v>43393.895833333336</v>
      </c>
      <c r="D250" s="13">
        <f>'task1ForecastsPVandDemand_R (2)'!B239</f>
        <v>2.4774075510000002</v>
      </c>
      <c r="E250" s="14">
        <f t="shared" si="35"/>
        <v>2.4774075510000002</v>
      </c>
      <c r="F250" s="12">
        <f>'task1ForecastsPVandDemand_R (2)'!F237</f>
        <v>0</v>
      </c>
      <c r="G250" s="9">
        <f t="shared" si="38"/>
        <v>0</v>
      </c>
      <c r="H250" s="9">
        <f t="shared" si="41"/>
        <v>1.6542211999998058E-2</v>
      </c>
      <c r="I250" s="40">
        <f t="shared" si="42"/>
        <v>0</v>
      </c>
      <c r="J250" s="8">
        <f t="shared" si="43"/>
        <v>0</v>
      </c>
      <c r="K250" s="8">
        <f t="shared" si="36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3">
      <c r="A251" s="25">
        <f t="shared" si="40"/>
        <v>45</v>
      </c>
      <c r="B251" s="25">
        <v>5</v>
      </c>
      <c r="C251" s="11">
        <f>'task1ForecastsPVandDemand_R (2)'!A240</f>
        <v>43393.916666666664</v>
      </c>
      <c r="D251" s="13">
        <f>'task1ForecastsPVandDemand_R (2)'!B240</f>
        <v>2.1970659060000002</v>
      </c>
      <c r="E251" s="14">
        <f t="shared" si="35"/>
        <v>2.1970659060000002</v>
      </c>
      <c r="F251" s="12">
        <f>'task1ForecastsPVandDemand_R (2)'!F238</f>
        <v>0</v>
      </c>
      <c r="G251" s="9">
        <f t="shared" si="38"/>
        <v>0</v>
      </c>
      <c r="H251" s="9">
        <f t="shared" si="41"/>
        <v>1.6542211999998058E-2</v>
      </c>
      <c r="I251" s="40">
        <f t="shared" si="42"/>
        <v>0</v>
      </c>
      <c r="J251" s="8">
        <f t="shared" si="43"/>
        <v>0</v>
      </c>
      <c r="K251" s="8">
        <f t="shared" si="36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3">
      <c r="A252" s="25">
        <f t="shared" si="40"/>
        <v>46</v>
      </c>
      <c r="B252" s="25">
        <v>5</v>
      </c>
      <c r="C252" s="11">
        <f>'task1ForecastsPVandDemand_R (2)'!A241</f>
        <v>43393.9375</v>
      </c>
      <c r="D252" s="13">
        <f>'task1ForecastsPVandDemand_R (2)'!B241</f>
        <v>1.983471593</v>
      </c>
      <c r="E252" s="14">
        <f t="shared" si="35"/>
        <v>1.983471593</v>
      </c>
      <c r="F252" s="12">
        <f>'task1ForecastsPVandDemand_R (2)'!F239</f>
        <v>0</v>
      </c>
      <c r="G252" s="9">
        <f t="shared" si="38"/>
        <v>0</v>
      </c>
      <c r="H252" s="9">
        <f t="shared" si="41"/>
        <v>1.6542211999998058E-2</v>
      </c>
      <c r="I252" s="40">
        <f t="shared" si="42"/>
        <v>0</v>
      </c>
      <c r="J252" s="8">
        <f t="shared" si="43"/>
        <v>0</v>
      </c>
      <c r="K252" s="8">
        <f t="shared" si="36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3">
      <c r="A253" s="26">
        <f t="shared" si="40"/>
        <v>47</v>
      </c>
      <c r="B253" s="26">
        <v>5</v>
      </c>
      <c r="C253" s="11">
        <f>'task1ForecastsPVandDemand_R (2)'!A242</f>
        <v>43393.958333333336</v>
      </c>
      <c r="D253" s="13">
        <f>'task1ForecastsPVandDemand_R (2)'!B242</f>
        <v>1.8710200690000001</v>
      </c>
      <c r="E253" s="18">
        <f t="shared" si="35"/>
        <v>1.8710200690000001</v>
      </c>
      <c r="F253" s="12">
        <f>'task1ForecastsPVandDemand_R (2)'!F240</f>
        <v>0</v>
      </c>
      <c r="G253" s="53">
        <f t="shared" si="38"/>
        <v>0</v>
      </c>
      <c r="H253" s="53">
        <f t="shared" si="41"/>
        <v>1.6542211999998058E-2</v>
      </c>
      <c r="I253" s="40">
        <f t="shared" si="42"/>
        <v>0</v>
      </c>
      <c r="J253" s="8">
        <f t="shared" si="43"/>
        <v>0</v>
      </c>
      <c r="K253" s="30">
        <f t="shared" si="36"/>
        <v>0</v>
      </c>
      <c r="L253" s="19"/>
      <c r="M253" s="19"/>
      <c r="N253" s="17">
        <v>0</v>
      </c>
      <c r="O253" s="17">
        <v>0</v>
      </c>
      <c r="P253" s="1"/>
      <c r="Q253" s="1"/>
    </row>
    <row r="254" spans="1:28" s="121" customFormat="1" ht="15" thickBot="1" x14ac:dyDescent="0.35">
      <c r="A254" s="110">
        <f t="shared" si="40"/>
        <v>48</v>
      </c>
      <c r="B254" s="110">
        <v>5</v>
      </c>
      <c r="C254" s="111">
        <f>'task1ForecastsPVandDemand_R (2)'!A243</f>
        <v>43393.979166666664</v>
      </c>
      <c r="D254" s="112">
        <f>'task1ForecastsPVandDemand_R (2)'!B243</f>
        <v>1.7639616389999999</v>
      </c>
      <c r="E254" s="113">
        <f t="shared" si="35"/>
        <v>1.7639616389999999</v>
      </c>
      <c r="F254" s="114">
        <f>'task1ForecastsPVandDemand_R (2)'!F241</f>
        <v>0</v>
      </c>
      <c r="G254" s="115">
        <f t="shared" si="38"/>
        <v>0</v>
      </c>
      <c r="H254" s="115">
        <f t="shared" si="41"/>
        <v>1.6542211999998058E-2</v>
      </c>
      <c r="I254" s="116">
        <f t="shared" si="42"/>
        <v>0</v>
      </c>
      <c r="J254" s="117">
        <f t="shared" si="43"/>
        <v>0</v>
      </c>
      <c r="K254" s="117">
        <f t="shared" si="36"/>
        <v>0</v>
      </c>
      <c r="L254" s="118"/>
      <c r="M254" s="118"/>
      <c r="N254" s="119">
        <v>0</v>
      </c>
      <c r="O254" s="119">
        <v>0</v>
      </c>
      <c r="P254" s="120"/>
      <c r="Q254" s="120"/>
    </row>
    <row r="255" spans="1:28" s="173" customFormat="1" x14ac:dyDescent="0.3">
      <c r="A255" s="163">
        <v>1</v>
      </c>
      <c r="B255" s="163">
        <v>6</v>
      </c>
      <c r="C255" s="164">
        <f>'task1ForecastsPVandDemand_R (2)'!A244</f>
        <v>43394</v>
      </c>
      <c r="D255" s="165">
        <f>'task1ForecastsPVandDemand_R (2)'!B244</f>
        <v>1.8377244509999999</v>
      </c>
      <c r="E255" s="166">
        <f t="shared" si="35"/>
        <v>1.8377244509999999</v>
      </c>
      <c r="F255" s="167">
        <f>'task1ForecastsPVandDemand_R (2)'!F242</f>
        <v>0</v>
      </c>
      <c r="G255" s="168">
        <f t="shared" si="38"/>
        <v>0</v>
      </c>
      <c r="H255" s="168">
        <v>0</v>
      </c>
      <c r="I255" s="169">
        <f t="shared" si="42"/>
        <v>0</v>
      </c>
      <c r="J255" s="169">
        <f t="shared" si="43"/>
        <v>0</v>
      </c>
      <c r="K255" s="169">
        <f t="shared" si="36"/>
        <v>0</v>
      </c>
      <c r="L255" s="169">
        <f t="shared" ref="L255:L285" si="44">MIN(J255,F255)</f>
        <v>0</v>
      </c>
      <c r="M255" s="169">
        <f>J255-L255</f>
        <v>0</v>
      </c>
      <c r="N255" s="171">
        <v>-2.5</v>
      </c>
      <c r="O255" s="171">
        <v>0</v>
      </c>
      <c r="P255" s="172"/>
      <c r="Q255" s="172"/>
    </row>
    <row r="256" spans="1:28" x14ac:dyDescent="0.3">
      <c r="A256" s="25">
        <f>A255+1</f>
        <v>2</v>
      </c>
      <c r="B256" s="25">
        <v>6</v>
      </c>
      <c r="C256" s="11">
        <f>'task1ForecastsPVandDemand_R (2)'!A245</f>
        <v>43394.020833333336</v>
      </c>
      <c r="D256" s="13">
        <f>'task1ForecastsPVandDemand_R (2)'!B245</f>
        <v>1.7693393239999999</v>
      </c>
      <c r="E256" s="14">
        <f t="shared" si="35"/>
        <v>1.7693393239999999</v>
      </c>
      <c r="F256" s="12">
        <f>'task1ForecastsPVandDemand_R (2)'!F243</f>
        <v>0</v>
      </c>
      <c r="G256" s="9">
        <f t="shared" si="38"/>
        <v>0</v>
      </c>
      <c r="H256" s="9">
        <f t="shared" si="41"/>
        <v>0</v>
      </c>
      <c r="I256" s="40">
        <f t="shared" si="42"/>
        <v>0</v>
      </c>
      <c r="J256" s="8">
        <f t="shared" si="43"/>
        <v>0</v>
      </c>
      <c r="K256" s="8">
        <f t="shared" si="36"/>
        <v>0</v>
      </c>
      <c r="L256" s="8">
        <f t="shared" si="44"/>
        <v>0</v>
      </c>
      <c r="M256" s="8">
        <f t="shared" ref="M256:M285" si="45">J256-L256</f>
        <v>0</v>
      </c>
      <c r="N256" s="7">
        <v>-2.5</v>
      </c>
      <c r="O256" s="7">
        <v>0</v>
      </c>
      <c r="P256" s="1"/>
      <c r="Q256" s="1"/>
    </row>
    <row r="257" spans="1:17" x14ac:dyDescent="0.3">
      <c r="A257" s="25">
        <f t="shared" ref="A257:A302" si="46">A256+1</f>
        <v>3</v>
      </c>
      <c r="B257" s="25">
        <v>6</v>
      </c>
      <c r="C257" s="11">
        <f>'task1ForecastsPVandDemand_R (2)'!A246</f>
        <v>43394.041666666664</v>
      </c>
      <c r="D257" s="13">
        <f>'task1ForecastsPVandDemand_R (2)'!B246</f>
        <v>1.668700227</v>
      </c>
      <c r="E257" s="14">
        <f t="shared" si="35"/>
        <v>1.668700227</v>
      </c>
      <c r="F257" s="12">
        <f>'task1ForecastsPVandDemand_R (2)'!F244</f>
        <v>0</v>
      </c>
      <c r="G257" s="9">
        <f t="shared" si="38"/>
        <v>0</v>
      </c>
      <c r="H257" s="9">
        <f t="shared" si="41"/>
        <v>0</v>
      </c>
      <c r="I257" s="40">
        <f t="shared" si="42"/>
        <v>0</v>
      </c>
      <c r="J257" s="8">
        <f t="shared" si="43"/>
        <v>0</v>
      </c>
      <c r="K257" s="8">
        <f t="shared" si="36"/>
        <v>0</v>
      </c>
      <c r="L257" s="8">
        <f t="shared" si="44"/>
        <v>0</v>
      </c>
      <c r="M257" s="8">
        <f t="shared" si="45"/>
        <v>0</v>
      </c>
      <c r="N257" s="7">
        <v>-2.5</v>
      </c>
      <c r="O257" s="7">
        <v>0</v>
      </c>
      <c r="P257" s="1"/>
      <c r="Q257" s="1"/>
    </row>
    <row r="258" spans="1:17" x14ac:dyDescent="0.3">
      <c r="A258" s="25">
        <f t="shared" si="46"/>
        <v>4</v>
      </c>
      <c r="B258" s="25">
        <v>6</v>
      </c>
      <c r="C258" s="11">
        <f>'task1ForecastsPVandDemand_R (2)'!A247</f>
        <v>43394.0625</v>
      </c>
      <c r="D258" s="13">
        <f>'task1ForecastsPVandDemand_R (2)'!B247</f>
        <v>1.6159331560000001</v>
      </c>
      <c r="E258" s="14">
        <f t="shared" si="35"/>
        <v>1.6159331560000001</v>
      </c>
      <c r="F258" s="12">
        <f>'task1ForecastsPVandDemand_R (2)'!F245</f>
        <v>0</v>
      </c>
      <c r="G258" s="9">
        <f t="shared" si="38"/>
        <v>0</v>
      </c>
      <c r="H258" s="9">
        <f t="shared" si="41"/>
        <v>0</v>
      </c>
      <c r="I258" s="40">
        <f t="shared" si="42"/>
        <v>0</v>
      </c>
      <c r="J258" s="8">
        <f t="shared" si="43"/>
        <v>0</v>
      </c>
      <c r="K258" s="8">
        <f t="shared" si="36"/>
        <v>0</v>
      </c>
      <c r="L258" s="8">
        <f t="shared" si="44"/>
        <v>0</v>
      </c>
      <c r="M258" s="8">
        <f t="shared" si="45"/>
        <v>0</v>
      </c>
      <c r="N258" s="7">
        <v>-2.5</v>
      </c>
      <c r="O258" s="7">
        <v>0</v>
      </c>
      <c r="P258" s="1"/>
      <c r="Q258" s="1"/>
    </row>
    <row r="259" spans="1:17" x14ac:dyDescent="0.3">
      <c r="A259" s="25">
        <f t="shared" si="46"/>
        <v>5</v>
      </c>
      <c r="B259" s="25">
        <v>6</v>
      </c>
      <c r="C259" s="11">
        <f>'task1ForecastsPVandDemand_R (2)'!A248</f>
        <v>43394.083333333336</v>
      </c>
      <c r="D259" s="13">
        <f>'task1ForecastsPVandDemand_R (2)'!B248</f>
        <v>1.60338472</v>
      </c>
      <c r="E259" s="14">
        <f t="shared" si="35"/>
        <v>1.60338472</v>
      </c>
      <c r="F259" s="12">
        <f>'task1ForecastsPVandDemand_R (2)'!F246</f>
        <v>0</v>
      </c>
      <c r="G259" s="9">
        <f t="shared" si="38"/>
        <v>0</v>
      </c>
      <c r="H259" s="9">
        <f t="shared" si="41"/>
        <v>0</v>
      </c>
      <c r="I259" s="40">
        <f t="shared" si="42"/>
        <v>0</v>
      </c>
      <c r="J259" s="8">
        <f t="shared" si="43"/>
        <v>0</v>
      </c>
      <c r="K259" s="8">
        <f t="shared" si="36"/>
        <v>0</v>
      </c>
      <c r="L259" s="8">
        <f t="shared" si="44"/>
        <v>0</v>
      </c>
      <c r="M259" s="8">
        <f t="shared" si="45"/>
        <v>0</v>
      </c>
      <c r="N259" s="7">
        <v>-2.5</v>
      </c>
      <c r="O259" s="7">
        <v>0</v>
      </c>
      <c r="P259" s="1"/>
      <c r="Q259" s="1"/>
    </row>
    <row r="260" spans="1:17" x14ac:dyDescent="0.3">
      <c r="A260" s="25">
        <f t="shared" si="46"/>
        <v>6</v>
      </c>
      <c r="B260" s="25">
        <v>6</v>
      </c>
      <c r="C260" s="11">
        <f>'task1ForecastsPVandDemand_R (2)'!A249</f>
        <v>43394.104166666664</v>
      </c>
      <c r="D260" s="13">
        <f>'task1ForecastsPVandDemand_R (2)'!B249</f>
        <v>1.566440716</v>
      </c>
      <c r="E260" s="14">
        <f t="shared" si="35"/>
        <v>1.566440716</v>
      </c>
      <c r="F260" s="12">
        <f>'task1ForecastsPVandDemand_R (2)'!F247</f>
        <v>0</v>
      </c>
      <c r="G260" s="9">
        <f t="shared" si="38"/>
        <v>0</v>
      </c>
      <c r="H260" s="9">
        <f t="shared" si="41"/>
        <v>0</v>
      </c>
      <c r="I260" s="40">
        <f t="shared" si="42"/>
        <v>0</v>
      </c>
      <c r="J260" s="8">
        <f t="shared" si="43"/>
        <v>0</v>
      </c>
      <c r="K260" s="8">
        <f t="shared" si="36"/>
        <v>0</v>
      </c>
      <c r="L260" s="8">
        <f t="shared" si="44"/>
        <v>0</v>
      </c>
      <c r="M260" s="8">
        <f t="shared" si="45"/>
        <v>0</v>
      </c>
      <c r="N260" s="7">
        <v>-2.5</v>
      </c>
      <c r="O260" s="7">
        <v>0</v>
      </c>
      <c r="P260" s="1"/>
      <c r="Q260" s="1"/>
    </row>
    <row r="261" spans="1:17" x14ac:dyDescent="0.3">
      <c r="A261" s="25">
        <f t="shared" si="46"/>
        <v>7</v>
      </c>
      <c r="B261" s="25">
        <v>6</v>
      </c>
      <c r="C261" s="11">
        <f>'task1ForecastsPVandDemand_R (2)'!A250</f>
        <v>43394.125</v>
      </c>
      <c r="D261" s="13">
        <f>'task1ForecastsPVandDemand_R (2)'!B250</f>
        <v>1.5355295099999999</v>
      </c>
      <c r="E261" s="14">
        <f t="shared" si="35"/>
        <v>1.5355295099999999</v>
      </c>
      <c r="F261" s="12">
        <f>'task1ForecastsPVandDemand_R (2)'!F248</f>
        <v>0</v>
      </c>
      <c r="G261" s="9">
        <f t="shared" si="38"/>
        <v>0</v>
      </c>
      <c r="H261" s="9">
        <f t="shared" si="41"/>
        <v>0</v>
      </c>
      <c r="I261" s="40">
        <f t="shared" si="42"/>
        <v>0</v>
      </c>
      <c r="J261" s="8">
        <f t="shared" si="43"/>
        <v>0</v>
      </c>
      <c r="K261" s="8">
        <f t="shared" si="36"/>
        <v>0</v>
      </c>
      <c r="L261" s="8">
        <f t="shared" si="44"/>
        <v>0</v>
      </c>
      <c r="M261" s="8">
        <f t="shared" si="45"/>
        <v>0</v>
      </c>
      <c r="N261" s="7">
        <v>-2.5</v>
      </c>
      <c r="O261" s="7">
        <v>0</v>
      </c>
      <c r="P261" s="1"/>
      <c r="Q261" s="1"/>
    </row>
    <row r="262" spans="1:17" x14ac:dyDescent="0.3">
      <c r="A262" s="25">
        <f t="shared" si="46"/>
        <v>8</v>
      </c>
      <c r="B262" s="25">
        <v>6</v>
      </c>
      <c r="C262" s="11">
        <f>'task1ForecastsPVandDemand_R (2)'!A251</f>
        <v>43394.145833333336</v>
      </c>
      <c r="D262" s="13">
        <f>'task1ForecastsPVandDemand_R (2)'!B251</f>
        <v>1.5084310519999999</v>
      </c>
      <c r="E262" s="14">
        <f t="shared" si="35"/>
        <v>1.5084310519999999</v>
      </c>
      <c r="F262" s="12">
        <f>'task1ForecastsPVandDemand_R (2)'!F249</f>
        <v>0</v>
      </c>
      <c r="G262" s="9">
        <f t="shared" si="38"/>
        <v>0</v>
      </c>
      <c r="H262" s="9">
        <f t="shared" si="41"/>
        <v>0</v>
      </c>
      <c r="I262" s="40">
        <f t="shared" si="42"/>
        <v>0</v>
      </c>
      <c r="J262" s="8">
        <f t="shared" si="43"/>
        <v>0</v>
      </c>
      <c r="K262" s="8">
        <f t="shared" si="36"/>
        <v>0</v>
      </c>
      <c r="L262" s="8">
        <f t="shared" si="44"/>
        <v>0</v>
      </c>
      <c r="M262" s="8">
        <f t="shared" si="45"/>
        <v>0</v>
      </c>
      <c r="N262" s="7">
        <v>-2.5</v>
      </c>
      <c r="O262" s="7">
        <v>0</v>
      </c>
      <c r="P262" s="1"/>
      <c r="Q262" s="1"/>
    </row>
    <row r="263" spans="1:17" x14ac:dyDescent="0.3">
      <c r="A263" s="25">
        <f t="shared" si="46"/>
        <v>9</v>
      </c>
      <c r="B263" s="25">
        <v>6</v>
      </c>
      <c r="C263" s="11">
        <f>'task1ForecastsPVandDemand_R (2)'!A252</f>
        <v>43394.166666666664</v>
      </c>
      <c r="D263" s="13">
        <f>'task1ForecastsPVandDemand_R (2)'!B252</f>
        <v>1.575478028</v>
      </c>
      <c r="E263" s="14">
        <f t="shared" si="35"/>
        <v>1.575478028</v>
      </c>
      <c r="F263" s="12">
        <f>'task1ForecastsPVandDemand_R (2)'!F250</f>
        <v>0</v>
      </c>
      <c r="G263" s="9">
        <f t="shared" si="38"/>
        <v>0</v>
      </c>
      <c r="H263" s="9">
        <f t="shared" si="41"/>
        <v>0</v>
      </c>
      <c r="I263" s="40">
        <f t="shared" si="42"/>
        <v>0</v>
      </c>
      <c r="J263" s="8">
        <f t="shared" si="43"/>
        <v>0</v>
      </c>
      <c r="K263" s="8">
        <f t="shared" si="36"/>
        <v>0</v>
      </c>
      <c r="L263" s="8">
        <f t="shared" si="44"/>
        <v>0</v>
      </c>
      <c r="M263" s="8">
        <f t="shared" si="45"/>
        <v>0</v>
      </c>
      <c r="N263" s="7">
        <v>-2.5</v>
      </c>
      <c r="O263" s="7">
        <v>0</v>
      </c>
      <c r="P263" s="1"/>
      <c r="Q263" s="1"/>
    </row>
    <row r="264" spans="1:17" x14ac:dyDescent="0.3">
      <c r="A264" s="25">
        <f t="shared" si="46"/>
        <v>10</v>
      </c>
      <c r="B264" s="25">
        <v>6</v>
      </c>
      <c r="C264" s="11">
        <f>'task1ForecastsPVandDemand_R (2)'!A253</f>
        <v>43394.1875</v>
      </c>
      <c r="D264" s="13">
        <f>'task1ForecastsPVandDemand_R (2)'!B253</f>
        <v>1.620300622</v>
      </c>
      <c r="E264" s="14">
        <f t="shared" si="35"/>
        <v>1.620300622</v>
      </c>
      <c r="F264" s="12">
        <f>'task1ForecastsPVandDemand_R (2)'!F251</f>
        <v>0</v>
      </c>
      <c r="G264" s="9">
        <f t="shared" si="38"/>
        <v>0</v>
      </c>
      <c r="H264" s="9">
        <f t="shared" si="41"/>
        <v>0</v>
      </c>
      <c r="I264" s="40">
        <f t="shared" si="42"/>
        <v>0</v>
      </c>
      <c r="J264" s="8">
        <f t="shared" si="43"/>
        <v>0</v>
      </c>
      <c r="K264" s="8">
        <f t="shared" si="36"/>
        <v>0</v>
      </c>
      <c r="L264" s="8">
        <f t="shared" si="44"/>
        <v>0</v>
      </c>
      <c r="M264" s="8">
        <f t="shared" si="45"/>
        <v>0</v>
      </c>
      <c r="N264" s="7">
        <v>-2.5</v>
      </c>
      <c r="O264" s="7">
        <v>0</v>
      </c>
      <c r="P264" s="1"/>
      <c r="Q264" s="1"/>
    </row>
    <row r="265" spans="1:17" x14ac:dyDescent="0.3">
      <c r="A265" s="25">
        <f t="shared" si="46"/>
        <v>11</v>
      </c>
      <c r="B265" s="25">
        <v>6</v>
      </c>
      <c r="C265" s="11">
        <f>'task1ForecastsPVandDemand_R (2)'!A254</f>
        <v>43394.208333333336</v>
      </c>
      <c r="D265" s="13">
        <f>'task1ForecastsPVandDemand_R (2)'!B254</f>
        <v>1.784084805</v>
      </c>
      <c r="E265" s="14">
        <f t="shared" si="35"/>
        <v>1.784084805</v>
      </c>
      <c r="F265" s="12">
        <f>'task1ForecastsPVandDemand_R (2)'!F252</f>
        <v>0</v>
      </c>
      <c r="G265" s="9">
        <f t="shared" si="38"/>
        <v>0</v>
      </c>
      <c r="H265" s="9">
        <f t="shared" si="41"/>
        <v>0</v>
      </c>
      <c r="I265" s="40">
        <f t="shared" si="42"/>
        <v>0</v>
      </c>
      <c r="J265" s="8">
        <f t="shared" si="43"/>
        <v>0</v>
      </c>
      <c r="K265" s="8">
        <f t="shared" si="36"/>
        <v>0</v>
      </c>
      <c r="L265" s="8">
        <f t="shared" si="44"/>
        <v>0</v>
      </c>
      <c r="M265" s="8">
        <f t="shared" si="45"/>
        <v>0</v>
      </c>
      <c r="N265" s="7">
        <v>-2.5</v>
      </c>
      <c r="O265" s="7">
        <v>0</v>
      </c>
      <c r="P265" s="1"/>
      <c r="Q265" s="1"/>
    </row>
    <row r="266" spans="1:17" x14ac:dyDescent="0.3">
      <c r="A266" s="25">
        <f t="shared" si="46"/>
        <v>12</v>
      </c>
      <c r="B266" s="25">
        <v>6</v>
      </c>
      <c r="C266" s="11">
        <f>'task1ForecastsPVandDemand_R (2)'!A255</f>
        <v>43394.229166666664</v>
      </c>
      <c r="D266" s="13">
        <f>'task1ForecastsPVandDemand_R (2)'!B255</f>
        <v>1.864523835</v>
      </c>
      <c r="E266" s="14">
        <f t="shared" si="35"/>
        <v>1.864523835</v>
      </c>
      <c r="F266" s="12">
        <f>'task1ForecastsPVandDemand_R (2)'!F253</f>
        <v>0</v>
      </c>
      <c r="G266" s="9">
        <f t="shared" si="38"/>
        <v>0</v>
      </c>
      <c r="H266" s="9">
        <f t="shared" si="41"/>
        <v>0</v>
      </c>
      <c r="I266" s="40">
        <f t="shared" si="42"/>
        <v>0</v>
      </c>
      <c r="J266" s="8">
        <f t="shared" si="43"/>
        <v>0</v>
      </c>
      <c r="K266" s="8">
        <f t="shared" si="36"/>
        <v>0</v>
      </c>
      <c r="L266" s="8">
        <f t="shared" si="44"/>
        <v>0</v>
      </c>
      <c r="M266" s="8">
        <f t="shared" si="45"/>
        <v>0</v>
      </c>
      <c r="N266" s="7">
        <v>-2.5</v>
      </c>
      <c r="O266" s="7">
        <v>0</v>
      </c>
      <c r="P266" s="1"/>
      <c r="Q266" s="1"/>
    </row>
    <row r="267" spans="1:17" x14ac:dyDescent="0.3">
      <c r="A267" s="25">
        <f t="shared" si="46"/>
        <v>13</v>
      </c>
      <c r="B267" s="25">
        <v>6</v>
      </c>
      <c r="C267" s="11">
        <f>'task1ForecastsPVandDemand_R (2)'!A256</f>
        <v>43394.25</v>
      </c>
      <c r="D267" s="13">
        <f>'task1ForecastsPVandDemand_R (2)'!B256</f>
        <v>2.3738591910000002</v>
      </c>
      <c r="E267" s="14">
        <f t="shared" si="35"/>
        <v>2.3738591910000002</v>
      </c>
      <c r="F267" s="12">
        <f>'task1ForecastsPVandDemand_R (2)'!F254</f>
        <v>0</v>
      </c>
      <c r="G267" s="9">
        <f t="shared" si="38"/>
        <v>0</v>
      </c>
      <c r="H267" s="9">
        <f t="shared" si="41"/>
        <v>0</v>
      </c>
      <c r="I267" s="40">
        <f t="shared" si="42"/>
        <v>0</v>
      </c>
      <c r="J267" s="8">
        <f t="shared" si="43"/>
        <v>0</v>
      </c>
      <c r="K267" s="8">
        <f t="shared" si="36"/>
        <v>0</v>
      </c>
      <c r="L267" s="8">
        <f t="shared" si="44"/>
        <v>0</v>
      </c>
      <c r="M267" s="8">
        <f t="shared" si="45"/>
        <v>0</v>
      </c>
      <c r="N267" s="7">
        <v>-2.5</v>
      </c>
      <c r="O267" s="7">
        <v>0</v>
      </c>
      <c r="P267" s="1"/>
      <c r="Q267" s="1"/>
    </row>
    <row r="268" spans="1:17" x14ac:dyDescent="0.3">
      <c r="A268" s="25">
        <f t="shared" si="46"/>
        <v>14</v>
      </c>
      <c r="B268" s="25">
        <v>6</v>
      </c>
      <c r="C268" s="11">
        <f>'task1ForecastsPVandDemand_R (2)'!A257</f>
        <v>43394.270833333336</v>
      </c>
      <c r="D268" s="13">
        <f>'task1ForecastsPVandDemand_R (2)'!B257</f>
        <v>2.6147366710000002</v>
      </c>
      <c r="E268" s="14">
        <f t="shared" si="35"/>
        <v>2.6147366710000002</v>
      </c>
      <c r="F268" s="12">
        <f>'task1ForecastsPVandDemand_R (2)'!F255</f>
        <v>0</v>
      </c>
      <c r="G268" s="9">
        <f t="shared" si="38"/>
        <v>0</v>
      </c>
      <c r="H268" s="9">
        <f t="shared" si="41"/>
        <v>0</v>
      </c>
      <c r="I268" s="40">
        <f t="shared" si="42"/>
        <v>0</v>
      </c>
      <c r="J268" s="8">
        <f t="shared" si="43"/>
        <v>0</v>
      </c>
      <c r="K268" s="8">
        <f t="shared" si="36"/>
        <v>0</v>
      </c>
      <c r="L268" s="8">
        <f t="shared" si="44"/>
        <v>0</v>
      </c>
      <c r="M268" s="8">
        <f t="shared" si="45"/>
        <v>0</v>
      </c>
      <c r="N268" s="7">
        <v>-2.5</v>
      </c>
      <c r="O268" s="7">
        <v>0</v>
      </c>
      <c r="P268" s="1"/>
      <c r="Q268" s="1"/>
    </row>
    <row r="269" spans="1:17" x14ac:dyDescent="0.3">
      <c r="A269" s="25">
        <f t="shared" si="46"/>
        <v>15</v>
      </c>
      <c r="B269" s="25">
        <v>6</v>
      </c>
      <c r="C269" s="11">
        <f>'task1ForecastsPVandDemand_R (2)'!A258</f>
        <v>43394.291666666664</v>
      </c>
      <c r="D269" s="13">
        <f>'task1ForecastsPVandDemand_R (2)'!B258</f>
        <v>2.7620143420000001</v>
      </c>
      <c r="E269" s="14">
        <f t="shared" si="35"/>
        <v>2.7620143420000001</v>
      </c>
      <c r="F269" s="12">
        <f>'task1ForecastsPVandDemand_R (2)'!F256</f>
        <v>0</v>
      </c>
      <c r="G269" s="9">
        <f t="shared" si="38"/>
        <v>0</v>
      </c>
      <c r="H269" s="9">
        <f t="shared" si="41"/>
        <v>0</v>
      </c>
      <c r="I269" s="40">
        <f t="shared" si="42"/>
        <v>0</v>
      </c>
      <c r="J269" s="8">
        <f t="shared" si="43"/>
        <v>0</v>
      </c>
      <c r="K269" s="8">
        <f t="shared" si="36"/>
        <v>0</v>
      </c>
      <c r="L269" s="8">
        <f t="shared" si="44"/>
        <v>0</v>
      </c>
      <c r="M269" s="8">
        <f t="shared" si="45"/>
        <v>0</v>
      </c>
      <c r="N269" s="7">
        <v>-2.5</v>
      </c>
      <c r="O269" s="7">
        <v>0</v>
      </c>
      <c r="P269" s="1"/>
      <c r="Q269" s="1"/>
    </row>
    <row r="270" spans="1:17" x14ac:dyDescent="0.3">
      <c r="A270" s="25">
        <f t="shared" si="46"/>
        <v>16</v>
      </c>
      <c r="B270" s="25">
        <v>6</v>
      </c>
      <c r="C270" s="11">
        <f>'task1ForecastsPVandDemand_R (2)'!A259</f>
        <v>43394.3125</v>
      </c>
      <c r="D270" s="13">
        <f>'task1ForecastsPVandDemand_R (2)'!B259</f>
        <v>2.9417229690000002</v>
      </c>
      <c r="E270" s="14">
        <f t="shared" si="35"/>
        <v>2.9417229690000002</v>
      </c>
      <c r="F270" s="12">
        <f>'task1ForecastsPVandDemand_R (2)'!F257</f>
        <v>0</v>
      </c>
      <c r="G270" s="9">
        <f t="shared" si="38"/>
        <v>0</v>
      </c>
      <c r="H270" s="9">
        <f t="shared" si="41"/>
        <v>0</v>
      </c>
      <c r="I270" s="40">
        <f t="shared" si="42"/>
        <v>0</v>
      </c>
      <c r="J270" s="8">
        <f t="shared" si="43"/>
        <v>0</v>
      </c>
      <c r="K270" s="8">
        <f t="shared" si="36"/>
        <v>0</v>
      </c>
      <c r="L270" s="8">
        <f t="shared" si="44"/>
        <v>0</v>
      </c>
      <c r="M270" s="8">
        <f t="shared" si="45"/>
        <v>0</v>
      </c>
      <c r="N270" s="7">
        <v>-2.5</v>
      </c>
      <c r="O270" s="7">
        <v>0</v>
      </c>
      <c r="P270" s="1"/>
      <c r="Q270" s="1"/>
    </row>
    <row r="271" spans="1:17" x14ac:dyDescent="0.3">
      <c r="A271" s="25">
        <f t="shared" si="46"/>
        <v>17</v>
      </c>
      <c r="B271" s="25">
        <v>6</v>
      </c>
      <c r="C271" s="11">
        <f>'task1ForecastsPVandDemand_R (2)'!A260</f>
        <v>43394.333333333336</v>
      </c>
      <c r="D271" s="13">
        <f>'task1ForecastsPVandDemand_R (2)'!B260</f>
        <v>3.362858991</v>
      </c>
      <c r="E271" s="14">
        <f t="shared" ref="E271:E334" si="47">D271-J271-I271</f>
        <v>3.362858991</v>
      </c>
      <c r="F271" s="12">
        <f>'task1ForecastsPVandDemand_R (2)'!F258</f>
        <v>0.108953538</v>
      </c>
      <c r="G271" s="9">
        <f t="shared" si="38"/>
        <v>0</v>
      </c>
      <c r="H271" s="9">
        <f t="shared" si="41"/>
        <v>0</v>
      </c>
      <c r="I271" s="40">
        <f t="shared" si="42"/>
        <v>0</v>
      </c>
      <c r="J271" s="8">
        <f t="shared" si="43"/>
        <v>0</v>
      </c>
      <c r="K271" s="8">
        <f t="shared" ref="K271:K332" si="48">IF(A271&lt;&gt;31,0,-2*((6-H270+((J271*0.5)))))</f>
        <v>0</v>
      </c>
      <c r="L271" s="8">
        <f t="shared" si="44"/>
        <v>0</v>
      </c>
      <c r="M271" s="8">
        <f t="shared" si="45"/>
        <v>0</v>
      </c>
      <c r="N271" s="7">
        <v>-2.5</v>
      </c>
      <c r="O271" s="7">
        <v>0</v>
      </c>
      <c r="P271" s="1"/>
      <c r="Q271" s="1"/>
    </row>
    <row r="272" spans="1:17" x14ac:dyDescent="0.3">
      <c r="A272" s="25">
        <f t="shared" si="46"/>
        <v>18</v>
      </c>
      <c r="B272" s="25">
        <v>6</v>
      </c>
      <c r="C272" s="11">
        <f>'task1ForecastsPVandDemand_R (2)'!A261</f>
        <v>43394.354166666664</v>
      </c>
      <c r="D272" s="13">
        <f>'task1ForecastsPVandDemand_R (2)'!B261</f>
        <v>3.3792669399999999</v>
      </c>
      <c r="E272" s="14">
        <f t="shared" si="47"/>
        <v>3.3792669399999999</v>
      </c>
      <c r="F272" s="12">
        <f>'task1ForecastsPVandDemand_R (2)'!F259</f>
        <v>0.17231962000000001</v>
      </c>
      <c r="G272" s="9">
        <f t="shared" ref="G272:G335" si="49">-SUM(I272,J272,K272)</f>
        <v>0</v>
      </c>
      <c r="H272" s="9">
        <f t="shared" si="41"/>
        <v>0</v>
      </c>
      <c r="I272" s="40">
        <f t="shared" si="42"/>
        <v>0</v>
      </c>
      <c r="J272" s="8">
        <f t="shared" si="43"/>
        <v>0</v>
      </c>
      <c r="K272" s="8">
        <f t="shared" si="48"/>
        <v>0</v>
      </c>
      <c r="L272" s="8">
        <f t="shared" si="44"/>
        <v>0</v>
      </c>
      <c r="M272" s="8">
        <f t="shared" si="45"/>
        <v>0</v>
      </c>
      <c r="N272" s="7">
        <v>-2.5</v>
      </c>
      <c r="O272" s="7">
        <v>0</v>
      </c>
      <c r="P272" s="1"/>
      <c r="Q272" s="1"/>
    </row>
    <row r="273" spans="1:28" x14ac:dyDescent="0.3">
      <c r="A273" s="25">
        <f t="shared" si="46"/>
        <v>19</v>
      </c>
      <c r="B273" s="25">
        <v>6</v>
      </c>
      <c r="C273" s="11">
        <f>'task1ForecastsPVandDemand_R (2)'!A262</f>
        <v>43394.375</v>
      </c>
      <c r="D273" s="13">
        <f>'task1ForecastsPVandDemand_R (2)'!B262</f>
        <v>3.278688153</v>
      </c>
      <c r="E273" s="14">
        <f t="shared" si="47"/>
        <v>3.278688153</v>
      </c>
      <c r="F273" s="12">
        <f>'task1ForecastsPVandDemand_R (2)'!F260</f>
        <v>0.71786492000000002</v>
      </c>
      <c r="G273" s="9">
        <f t="shared" si="49"/>
        <v>0</v>
      </c>
      <c r="H273" s="9">
        <f t="shared" ref="H273:H336" si="50">H272+((G273*0.5))</f>
        <v>0</v>
      </c>
      <c r="I273" s="40">
        <f t="shared" ref="I273:I336" si="51">MAX(0,MIN(O273,H272*2,(D273-VLOOKUP(B273,$B$2:$D$9,3,FALSE))))</f>
        <v>0</v>
      </c>
      <c r="J273" s="8">
        <f t="shared" ref="J273:J336" si="52">IF(F273&gt;VLOOKUP(B273,$B$2:$F$9,5,FALSE),MAX(N273,-F273*(VLOOKUP(B273,$B$2:$E$9,4,FALSE)),-2*(6-H272),-(VLOOKUP(B273,$B$2:$G$9,6,FALSE)-D273)),0)*(IF(F273&lt;VLOOKUP(B273,$B$1:$Q$9,15,FALSE),VLOOKUP(B273,$B$1:$Q$9,16,FALSE),1))</f>
        <v>0</v>
      </c>
      <c r="K273" s="8">
        <f t="shared" si="48"/>
        <v>0</v>
      </c>
      <c r="L273" s="8">
        <f t="shared" si="44"/>
        <v>0</v>
      </c>
      <c r="M273" s="8">
        <f t="shared" si="45"/>
        <v>0</v>
      </c>
      <c r="N273" s="7">
        <v>-2.5</v>
      </c>
      <c r="O273" s="7">
        <v>0</v>
      </c>
      <c r="P273" s="1"/>
      <c r="Q273" s="1"/>
    </row>
    <row r="274" spans="1:28" x14ac:dyDescent="0.3">
      <c r="A274" s="25">
        <f t="shared" si="46"/>
        <v>20</v>
      </c>
      <c r="B274" s="25">
        <v>6</v>
      </c>
      <c r="C274" s="11">
        <f>'task1ForecastsPVandDemand_R (2)'!A263</f>
        <v>43394.395833333336</v>
      </c>
      <c r="D274" s="13">
        <f>'task1ForecastsPVandDemand_R (2)'!B263</f>
        <v>3.246498543</v>
      </c>
      <c r="E274" s="14">
        <f t="shared" si="47"/>
        <v>3.246498543</v>
      </c>
      <c r="F274" s="12">
        <f>'task1ForecastsPVandDemand_R (2)'!F261</f>
        <v>0.726706831</v>
      </c>
      <c r="G274" s="9">
        <f t="shared" si="49"/>
        <v>0</v>
      </c>
      <c r="H274" s="9">
        <f t="shared" si="50"/>
        <v>0</v>
      </c>
      <c r="I274" s="40">
        <f t="shared" si="51"/>
        <v>0</v>
      </c>
      <c r="J274" s="8">
        <f t="shared" si="52"/>
        <v>0</v>
      </c>
      <c r="K274" s="8">
        <f t="shared" si="48"/>
        <v>0</v>
      </c>
      <c r="L274" s="8">
        <f t="shared" si="44"/>
        <v>0</v>
      </c>
      <c r="M274" s="8">
        <f t="shared" si="45"/>
        <v>0</v>
      </c>
      <c r="N274" s="7">
        <v>-2.5</v>
      </c>
      <c r="O274" s="7">
        <v>0</v>
      </c>
      <c r="P274" s="1"/>
      <c r="Q274" s="1"/>
    </row>
    <row r="275" spans="1:28" x14ac:dyDescent="0.3">
      <c r="A275" s="25">
        <f t="shared" si="46"/>
        <v>21</v>
      </c>
      <c r="B275" s="25">
        <v>6</v>
      </c>
      <c r="C275" s="11">
        <f>'task1ForecastsPVandDemand_R (2)'!A264</f>
        <v>43394.416666666664</v>
      </c>
      <c r="D275" s="13">
        <f>'task1ForecastsPVandDemand_R (2)'!B264</f>
        <v>3.03173403</v>
      </c>
      <c r="E275" s="14">
        <f t="shared" si="47"/>
        <v>3.4490844116299999</v>
      </c>
      <c r="F275" s="12">
        <f>'task1ForecastsPVandDemand_R (2)'!F262</f>
        <v>1.439139247</v>
      </c>
      <c r="G275" s="9">
        <f t="shared" si="49"/>
        <v>0.41735038162999993</v>
      </c>
      <c r="H275" s="9">
        <f t="shared" si="50"/>
        <v>0.20867519081499997</v>
      </c>
      <c r="I275" s="40">
        <f t="shared" si="51"/>
        <v>0</v>
      </c>
      <c r="J275" s="8">
        <f t="shared" si="52"/>
        <v>-0.41735038162999993</v>
      </c>
      <c r="K275" s="8">
        <f t="shared" si="48"/>
        <v>0</v>
      </c>
      <c r="L275" s="8">
        <f t="shared" si="44"/>
        <v>-0.41735038162999993</v>
      </c>
      <c r="M275" s="8">
        <f t="shared" si="45"/>
        <v>0</v>
      </c>
      <c r="N275" s="7">
        <v>-2.5</v>
      </c>
      <c r="O275" s="7">
        <v>0</v>
      </c>
      <c r="P275" s="1"/>
      <c r="Q275" s="1"/>
    </row>
    <row r="276" spans="1:28" x14ac:dyDescent="0.3">
      <c r="A276" s="25">
        <f t="shared" si="46"/>
        <v>22</v>
      </c>
      <c r="B276" s="25">
        <v>6</v>
      </c>
      <c r="C276" s="11">
        <f>'task1ForecastsPVandDemand_R (2)'!A265</f>
        <v>43394.4375</v>
      </c>
      <c r="D276" s="13">
        <f>'task1ForecastsPVandDemand_R (2)'!B265</f>
        <v>3.0148736359999999</v>
      </c>
      <c r="E276" s="14">
        <f t="shared" si="47"/>
        <v>3.4276510928899997</v>
      </c>
      <c r="F276" s="12">
        <f>'task1ForecastsPVandDemand_R (2)'!F263</f>
        <v>1.4233705409999999</v>
      </c>
      <c r="G276" s="9">
        <f t="shared" si="49"/>
        <v>0.41277745688999995</v>
      </c>
      <c r="H276" s="9">
        <f t="shared" si="50"/>
        <v>0.41506391925999997</v>
      </c>
      <c r="I276" s="40">
        <f t="shared" si="51"/>
        <v>0</v>
      </c>
      <c r="J276" s="8">
        <f t="shared" si="52"/>
        <v>-0.41277745688999995</v>
      </c>
      <c r="K276" s="8">
        <f t="shared" si="48"/>
        <v>0</v>
      </c>
      <c r="L276" s="8">
        <f t="shared" si="44"/>
        <v>-0.41277745688999995</v>
      </c>
      <c r="M276" s="8">
        <f t="shared" si="45"/>
        <v>0</v>
      </c>
      <c r="N276" s="7">
        <v>-2.5</v>
      </c>
      <c r="O276" s="7">
        <v>0</v>
      </c>
      <c r="P276" s="1"/>
      <c r="Q276" s="1"/>
    </row>
    <row r="277" spans="1:28" x14ac:dyDescent="0.3">
      <c r="A277" s="25">
        <f t="shared" si="46"/>
        <v>23</v>
      </c>
      <c r="B277" s="25">
        <v>6</v>
      </c>
      <c r="C277" s="11">
        <f>'task1ForecastsPVandDemand_R (2)'!A266</f>
        <v>43394.458333333336</v>
      </c>
      <c r="D277" s="13">
        <f>'task1ForecastsPVandDemand_R (2)'!B266</f>
        <v>2.9328842150000001</v>
      </c>
      <c r="E277" s="14">
        <f t="shared" si="47"/>
        <v>4.0385682729200001</v>
      </c>
      <c r="F277" s="12">
        <f>'task1ForecastsPVandDemand_R (2)'!F264</f>
        <v>1.9063518239999999</v>
      </c>
      <c r="G277" s="9">
        <f t="shared" si="49"/>
        <v>1.1056840579199998</v>
      </c>
      <c r="H277" s="9">
        <f t="shared" si="50"/>
        <v>0.96790594821999987</v>
      </c>
      <c r="I277" s="40">
        <f t="shared" si="51"/>
        <v>0</v>
      </c>
      <c r="J277" s="8">
        <f t="shared" si="52"/>
        <v>-1.1056840579199998</v>
      </c>
      <c r="K277" s="8">
        <f t="shared" si="48"/>
        <v>0</v>
      </c>
      <c r="L277" s="8">
        <f t="shared" si="44"/>
        <v>-1.1056840579199998</v>
      </c>
      <c r="M277" s="8">
        <f t="shared" si="45"/>
        <v>0</v>
      </c>
      <c r="N277" s="7">
        <v>-2.5</v>
      </c>
      <c r="O277" s="7">
        <v>0</v>
      </c>
      <c r="P277" s="1"/>
      <c r="Q277" s="1"/>
    </row>
    <row r="278" spans="1:28" x14ac:dyDescent="0.3">
      <c r="A278" s="25">
        <f t="shared" si="46"/>
        <v>24</v>
      </c>
      <c r="B278" s="25">
        <v>6</v>
      </c>
      <c r="C278" s="11">
        <f>'task1ForecastsPVandDemand_R (2)'!A267</f>
        <v>43394.479166666664</v>
      </c>
      <c r="D278" s="13">
        <f>'task1ForecastsPVandDemand_R (2)'!B267</f>
        <v>2.9000299809999999</v>
      </c>
      <c r="E278" s="14">
        <f t="shared" si="47"/>
        <v>4.0259042895799997</v>
      </c>
      <c r="F278" s="12">
        <f>'task1ForecastsPVandDemand_R (2)'!F265</f>
        <v>1.941162601</v>
      </c>
      <c r="G278" s="9">
        <f t="shared" si="49"/>
        <v>1.12587430858</v>
      </c>
      <c r="H278" s="9">
        <f t="shared" si="50"/>
        <v>1.53084310251</v>
      </c>
      <c r="I278" s="40">
        <f t="shared" si="51"/>
        <v>0</v>
      </c>
      <c r="J278" s="8">
        <f t="shared" si="52"/>
        <v>-1.12587430858</v>
      </c>
      <c r="K278" s="8">
        <f t="shared" si="48"/>
        <v>0</v>
      </c>
      <c r="L278" s="8">
        <f t="shared" si="44"/>
        <v>-1.12587430858</v>
      </c>
      <c r="M278" s="8">
        <f t="shared" si="45"/>
        <v>0</v>
      </c>
      <c r="N278" s="7">
        <v>-2.5</v>
      </c>
      <c r="O278" s="7">
        <v>0</v>
      </c>
      <c r="P278" s="1"/>
      <c r="Q278" s="1"/>
    </row>
    <row r="279" spans="1:28" x14ac:dyDescent="0.3">
      <c r="A279" s="25">
        <f t="shared" si="46"/>
        <v>25</v>
      </c>
      <c r="B279" s="25">
        <v>6</v>
      </c>
      <c r="C279" s="11">
        <f>'task1ForecastsPVandDemand_R (2)'!A268</f>
        <v>43394.5</v>
      </c>
      <c r="D279" s="13">
        <f>'task1ForecastsPVandDemand_R (2)'!B268</f>
        <v>2.7896199880000001</v>
      </c>
      <c r="E279" s="14">
        <f t="shared" si="47"/>
        <v>4.2044386020399998</v>
      </c>
      <c r="F279" s="12">
        <f>'task1ForecastsPVandDemand_R (2)'!F266</f>
        <v>2.4393424380000002</v>
      </c>
      <c r="G279" s="9">
        <f t="shared" si="49"/>
        <v>1.4148186140400001</v>
      </c>
      <c r="H279" s="9">
        <f t="shared" si="50"/>
        <v>2.2382524095300003</v>
      </c>
      <c r="I279" s="40">
        <f t="shared" si="51"/>
        <v>0</v>
      </c>
      <c r="J279" s="8">
        <f t="shared" si="52"/>
        <v>-1.4148186140400001</v>
      </c>
      <c r="K279" s="8">
        <f t="shared" si="48"/>
        <v>0</v>
      </c>
      <c r="L279" s="8">
        <f t="shared" si="44"/>
        <v>-1.4148186140400001</v>
      </c>
      <c r="M279" s="8">
        <f t="shared" si="45"/>
        <v>0</v>
      </c>
      <c r="N279" s="7">
        <v>-2.5</v>
      </c>
      <c r="O279" s="7">
        <v>0</v>
      </c>
      <c r="P279" s="1"/>
      <c r="Q279" s="1"/>
    </row>
    <row r="280" spans="1:28" x14ac:dyDescent="0.3">
      <c r="A280" s="25">
        <f t="shared" si="46"/>
        <v>26</v>
      </c>
      <c r="B280" s="25">
        <v>6</v>
      </c>
      <c r="C280" s="11">
        <f>'task1ForecastsPVandDemand_R (2)'!A269</f>
        <v>43394.520833333336</v>
      </c>
      <c r="D280" s="13">
        <f>'task1ForecastsPVandDemand_R (2)'!B269</f>
        <v>2.7350086889999998</v>
      </c>
      <c r="E280" s="14">
        <f t="shared" si="47"/>
        <v>4.1494627828999997</v>
      </c>
      <c r="F280" s="12">
        <f>'task1ForecastsPVandDemand_R (2)'!F267</f>
        <v>2.4387139549999999</v>
      </c>
      <c r="G280" s="9">
        <f t="shared" si="49"/>
        <v>1.4144540938999999</v>
      </c>
      <c r="H280" s="9">
        <f t="shared" si="50"/>
        <v>2.9454794564800002</v>
      </c>
      <c r="I280" s="40">
        <f t="shared" si="51"/>
        <v>0</v>
      </c>
      <c r="J280" s="8">
        <f t="shared" si="52"/>
        <v>-1.4144540938999999</v>
      </c>
      <c r="K280" s="8">
        <f t="shared" si="48"/>
        <v>0</v>
      </c>
      <c r="L280" s="8">
        <f t="shared" si="44"/>
        <v>-1.4144540938999999</v>
      </c>
      <c r="M280" s="8">
        <f t="shared" si="45"/>
        <v>0</v>
      </c>
      <c r="N280" s="7">
        <v>-2.5</v>
      </c>
      <c r="O280" s="7">
        <v>0</v>
      </c>
      <c r="P280" s="1"/>
      <c r="Q280" s="1"/>
    </row>
    <row r="281" spans="1:28" x14ac:dyDescent="0.3">
      <c r="A281" s="25">
        <f t="shared" si="46"/>
        <v>27</v>
      </c>
      <c r="B281" s="25">
        <v>6</v>
      </c>
      <c r="C281" s="11">
        <f>'task1ForecastsPVandDemand_R (2)'!A270</f>
        <v>43394.541666666664</v>
      </c>
      <c r="D281" s="13">
        <f>'task1ForecastsPVandDemand_R (2)'!B270</f>
        <v>2.745591788</v>
      </c>
      <c r="E281" s="14">
        <f t="shared" si="47"/>
        <v>4.2076943278399996</v>
      </c>
      <c r="F281" s="12">
        <f>'task1ForecastsPVandDemand_R (2)'!F268</f>
        <v>2.520866448</v>
      </c>
      <c r="G281" s="9">
        <f t="shared" si="49"/>
        <v>1.4621025398399998</v>
      </c>
      <c r="H281" s="9">
        <f t="shared" si="50"/>
        <v>3.6765307264000002</v>
      </c>
      <c r="I281" s="40">
        <f t="shared" si="51"/>
        <v>0</v>
      </c>
      <c r="J281" s="8">
        <f t="shared" si="52"/>
        <v>-1.4621025398399998</v>
      </c>
      <c r="K281" s="8">
        <f t="shared" si="48"/>
        <v>0</v>
      </c>
      <c r="L281" s="8">
        <f t="shared" si="44"/>
        <v>-1.4621025398399998</v>
      </c>
      <c r="M281" s="8">
        <f t="shared" si="45"/>
        <v>0</v>
      </c>
      <c r="N281" s="7">
        <v>-2.5</v>
      </c>
      <c r="O281" s="7">
        <v>0</v>
      </c>
      <c r="P281" s="1"/>
      <c r="Q281" s="1"/>
    </row>
    <row r="282" spans="1:28" x14ac:dyDescent="0.3">
      <c r="A282" s="25">
        <f t="shared" si="46"/>
        <v>28</v>
      </c>
      <c r="B282" s="25">
        <v>6</v>
      </c>
      <c r="C282" s="11">
        <f>'task1ForecastsPVandDemand_R (2)'!A271</f>
        <v>43394.5625</v>
      </c>
      <c r="D282" s="13">
        <f>'task1ForecastsPVandDemand_R (2)'!B271</f>
        <v>2.728126907</v>
      </c>
      <c r="E282" s="14">
        <f t="shared" si="47"/>
        <v>4.1597981791</v>
      </c>
      <c r="F282" s="12">
        <f>'task1ForecastsPVandDemand_R (2)'!F269</f>
        <v>2.468398745</v>
      </c>
      <c r="G282" s="9">
        <f t="shared" si="49"/>
        <v>1.4316712721</v>
      </c>
      <c r="H282" s="9">
        <f t="shared" si="50"/>
        <v>4.3923663624499998</v>
      </c>
      <c r="I282" s="40">
        <f t="shared" si="51"/>
        <v>0</v>
      </c>
      <c r="J282" s="8">
        <f t="shared" si="52"/>
        <v>-1.4316712721</v>
      </c>
      <c r="K282" s="8">
        <f t="shared" si="48"/>
        <v>0</v>
      </c>
      <c r="L282" s="8">
        <f t="shared" si="44"/>
        <v>-1.4316712721</v>
      </c>
      <c r="M282" s="8">
        <f t="shared" si="45"/>
        <v>0</v>
      </c>
      <c r="N282" s="7">
        <v>-2.5</v>
      </c>
      <c r="O282" s="7">
        <v>0</v>
      </c>
      <c r="P282" s="1"/>
      <c r="Q282" s="1"/>
    </row>
    <row r="283" spans="1:28" x14ac:dyDescent="0.3">
      <c r="A283" s="25">
        <f t="shared" si="46"/>
        <v>29</v>
      </c>
      <c r="B283" s="25">
        <v>6</v>
      </c>
      <c r="C283" s="11">
        <f>'task1ForecastsPVandDemand_R (2)'!A272</f>
        <v>43394.583333333336</v>
      </c>
      <c r="D283" s="13">
        <f>'task1ForecastsPVandDemand_R (2)'!B272</f>
        <v>2.9568522339999999</v>
      </c>
      <c r="E283" s="14">
        <f t="shared" si="47"/>
        <v>4.0704860271199994</v>
      </c>
      <c r="F283" s="12">
        <f>'task1ForecastsPVandDemand_R (2)'!F270</f>
        <v>1.9200582639999999</v>
      </c>
      <c r="G283" s="9">
        <f t="shared" si="49"/>
        <v>1.1136337931199998</v>
      </c>
      <c r="H283" s="9">
        <f t="shared" si="50"/>
        <v>4.9491832590099998</v>
      </c>
      <c r="I283" s="40">
        <f t="shared" si="51"/>
        <v>0</v>
      </c>
      <c r="J283" s="8">
        <f t="shared" si="52"/>
        <v>-1.1136337931199998</v>
      </c>
      <c r="K283" s="8">
        <f t="shared" si="48"/>
        <v>0</v>
      </c>
      <c r="L283" s="8">
        <f t="shared" si="44"/>
        <v>-1.1136337931199998</v>
      </c>
      <c r="M283" s="8">
        <f t="shared" si="45"/>
        <v>0</v>
      </c>
      <c r="N283" s="7">
        <v>-2.5</v>
      </c>
      <c r="O283" s="7">
        <v>0</v>
      </c>
      <c r="P283" s="1"/>
      <c r="Q283" s="1"/>
    </row>
    <row r="284" spans="1:28" x14ac:dyDescent="0.3">
      <c r="A284" s="26">
        <f t="shared" si="46"/>
        <v>30</v>
      </c>
      <c r="B284" s="26">
        <v>6</v>
      </c>
      <c r="C284" s="11">
        <f>'task1ForecastsPVandDemand_R (2)'!A273</f>
        <v>43394.604166666664</v>
      </c>
      <c r="D284" s="13">
        <f>'task1ForecastsPVandDemand_R (2)'!B273</f>
        <v>3.0329600810000001</v>
      </c>
      <c r="E284" s="18">
        <f t="shared" si="47"/>
        <v>4.1139097935799995</v>
      </c>
      <c r="F284" s="12">
        <f>'task1ForecastsPVandDemand_R (2)'!F271</f>
        <v>1.863706401</v>
      </c>
      <c r="G284" s="9">
        <f t="shared" si="49"/>
        <v>1.0809497125799998</v>
      </c>
      <c r="H284" s="9">
        <f t="shared" si="50"/>
        <v>5.4896581152999993</v>
      </c>
      <c r="I284" s="40">
        <f t="shared" si="51"/>
        <v>0</v>
      </c>
      <c r="J284" s="8">
        <f t="shared" si="52"/>
        <v>-1.0809497125799998</v>
      </c>
      <c r="K284" s="8">
        <f t="shared" si="48"/>
        <v>0</v>
      </c>
      <c r="L284" s="30">
        <f t="shared" si="44"/>
        <v>-1.0809497125799998</v>
      </c>
      <c r="M284" s="30">
        <f t="shared" si="45"/>
        <v>0</v>
      </c>
      <c r="N284" s="17">
        <v>-2.5</v>
      </c>
      <c r="O284" s="17">
        <v>0</v>
      </c>
      <c r="P284" s="1"/>
      <c r="Q284" s="1"/>
    </row>
    <row r="285" spans="1:28" s="157" customFormat="1" ht="15" thickBot="1" x14ac:dyDescent="0.35">
      <c r="A285" s="134">
        <f t="shared" si="46"/>
        <v>31</v>
      </c>
      <c r="B285" s="134">
        <v>6</v>
      </c>
      <c r="C285" s="135">
        <f>'task1ForecastsPVandDemand_R (2)'!A274</f>
        <v>43394.625</v>
      </c>
      <c r="D285" s="136">
        <f>'task1ForecastsPVandDemand_R (2)'!B274</f>
        <v>3.364929069</v>
      </c>
      <c r="E285" s="137">
        <f t="shared" si="47"/>
        <v>4.3856128384000019</v>
      </c>
      <c r="F285" s="138">
        <f>'task1ForecastsPVandDemand_R (2)'!F272</f>
        <v>1.771685102</v>
      </c>
      <c r="G285" s="139">
        <f t="shared" si="49"/>
        <v>1.0206837694000015</v>
      </c>
      <c r="H285" s="139">
        <f t="shared" si="50"/>
        <v>6</v>
      </c>
      <c r="I285" s="140">
        <f t="shared" si="51"/>
        <v>0</v>
      </c>
      <c r="J285" s="132">
        <f t="shared" si="52"/>
        <v>-1.0206837694000015</v>
      </c>
      <c r="K285" s="132">
        <f t="shared" si="48"/>
        <v>0</v>
      </c>
      <c r="L285" s="132">
        <f t="shared" si="44"/>
        <v>-1.0206837694000015</v>
      </c>
      <c r="M285" s="132">
        <f t="shared" si="45"/>
        <v>0</v>
      </c>
      <c r="N285" s="141">
        <v>-2.5</v>
      </c>
      <c r="O285" s="141">
        <v>0</v>
      </c>
      <c r="P285" s="149"/>
      <c r="Q285" s="149"/>
      <c r="R285" s="156"/>
      <c r="S285" s="156"/>
      <c r="T285" s="156"/>
      <c r="U285" s="156"/>
      <c r="V285" s="156"/>
      <c r="W285" s="156"/>
      <c r="X285" s="156"/>
      <c r="Y285" s="156"/>
      <c r="Z285" s="156"/>
      <c r="AA285" s="156"/>
      <c r="AB285" s="156"/>
    </row>
    <row r="286" spans="1:28" s="93" customFormat="1" x14ac:dyDescent="0.3">
      <c r="A286" s="71">
        <f>A285+1</f>
        <v>32</v>
      </c>
      <c r="B286" s="71">
        <v>6</v>
      </c>
      <c r="C286" s="72">
        <f>'task1ForecastsPVandDemand_R (2)'!A275</f>
        <v>43394.645833333336</v>
      </c>
      <c r="D286" s="22">
        <f>'task1ForecastsPVandDemand_R (2)'!B275</f>
        <v>3.5920249480000002</v>
      </c>
      <c r="E286" s="74">
        <f t="shared" si="47"/>
        <v>2.5227623507272723</v>
      </c>
      <c r="F286" s="75">
        <f>'task1ForecastsPVandDemand_R (2)'!F273</f>
        <v>1.7152201170000001</v>
      </c>
      <c r="G286" s="76">
        <f t="shared" si="49"/>
        <v>-1.0692625972727279</v>
      </c>
      <c r="H286" s="76">
        <f t="shared" si="50"/>
        <v>5.4653687013636363</v>
      </c>
      <c r="I286" s="78">
        <f>MAX(0,MIN(O286,H285*2,(D286-VLOOKUP(B286,$B$2:$D$9,3,FALSE))))</f>
        <v>1.0692625972727279</v>
      </c>
      <c r="J286" s="78">
        <f t="shared" si="52"/>
        <v>0</v>
      </c>
      <c r="K286" s="78">
        <f t="shared" si="48"/>
        <v>0</v>
      </c>
      <c r="L286" s="76"/>
      <c r="M286" s="76"/>
      <c r="N286" s="79">
        <v>0</v>
      </c>
      <c r="O286" s="79">
        <v>2.5</v>
      </c>
      <c r="P286" s="92"/>
      <c r="Q286" s="92"/>
    </row>
    <row r="287" spans="1:28" s="93" customFormat="1" x14ac:dyDescent="0.3">
      <c r="A287" s="80">
        <f t="shared" si="46"/>
        <v>33</v>
      </c>
      <c r="B287" s="80">
        <v>6</v>
      </c>
      <c r="C287" s="81">
        <f>'task1ForecastsPVandDemand_R (2)'!A276</f>
        <v>43394.666666666664</v>
      </c>
      <c r="D287" s="13">
        <f>'task1ForecastsPVandDemand_R (2)'!B276</f>
        <v>3.8753197689999999</v>
      </c>
      <c r="E287" s="83">
        <f t="shared" si="47"/>
        <v>2.5227623507272723</v>
      </c>
      <c r="F287" s="84">
        <f>'task1ForecastsPVandDemand_R (2)'!F274</f>
        <v>0.86790779600000001</v>
      </c>
      <c r="G287" s="85">
        <f t="shared" si="49"/>
        <v>-1.3525574182727276</v>
      </c>
      <c r="H287" s="85">
        <f t="shared" si="50"/>
        <v>4.7890899922272725</v>
      </c>
      <c r="I287" s="77">
        <f t="shared" si="51"/>
        <v>1.3525574182727276</v>
      </c>
      <c r="J287" s="77">
        <f t="shared" si="52"/>
        <v>0</v>
      </c>
      <c r="K287" s="77">
        <f t="shared" si="48"/>
        <v>0</v>
      </c>
      <c r="L287" s="85"/>
      <c r="M287" s="85"/>
      <c r="N287" s="86">
        <v>0</v>
      </c>
      <c r="O287" s="86">
        <v>2.5</v>
      </c>
      <c r="P287" s="92"/>
      <c r="Q287" s="92"/>
    </row>
    <row r="288" spans="1:28" s="93" customFormat="1" x14ac:dyDescent="0.3">
      <c r="A288" s="80">
        <f t="shared" si="46"/>
        <v>34</v>
      </c>
      <c r="B288" s="80">
        <v>6</v>
      </c>
      <c r="C288" s="81">
        <f>'task1ForecastsPVandDemand_R (2)'!A277</f>
        <v>43394.6875</v>
      </c>
      <c r="D288" s="13">
        <f>'task1ForecastsPVandDemand_R (2)'!B277</f>
        <v>3.9336310819999998</v>
      </c>
      <c r="E288" s="83">
        <f t="shared" si="47"/>
        <v>2.5227623507272723</v>
      </c>
      <c r="F288" s="84">
        <f>'task1ForecastsPVandDemand_R (2)'!F275</f>
        <v>0.77452803400000003</v>
      </c>
      <c r="G288" s="85">
        <f t="shared" si="49"/>
        <v>-1.4108687312727275</v>
      </c>
      <c r="H288" s="85">
        <f t="shared" si="50"/>
        <v>4.0836556265909092</v>
      </c>
      <c r="I288" s="77">
        <f t="shared" si="51"/>
        <v>1.4108687312727275</v>
      </c>
      <c r="J288" s="77">
        <f t="shared" si="52"/>
        <v>0</v>
      </c>
      <c r="K288" s="77">
        <f t="shared" si="48"/>
        <v>0</v>
      </c>
      <c r="L288" s="85"/>
      <c r="M288" s="85"/>
      <c r="N288" s="86">
        <v>0</v>
      </c>
      <c r="O288" s="86">
        <v>2.5</v>
      </c>
      <c r="P288" s="92"/>
      <c r="Q288" s="92"/>
    </row>
    <row r="289" spans="1:28" s="93" customFormat="1" x14ac:dyDescent="0.3">
      <c r="A289" s="80">
        <f t="shared" si="46"/>
        <v>35</v>
      </c>
      <c r="B289" s="80">
        <v>6</v>
      </c>
      <c r="C289" s="81">
        <f>'task1ForecastsPVandDemand_R (2)'!A278</f>
        <v>43394.708333333336</v>
      </c>
      <c r="D289" s="13">
        <f>'task1ForecastsPVandDemand_R (2)'!B278</f>
        <v>3.9310524189999998</v>
      </c>
      <c r="E289" s="83">
        <f t="shared" si="47"/>
        <v>2.5227623507272723</v>
      </c>
      <c r="F289" s="84">
        <f>'task1ForecastsPVandDemand_R (2)'!F276</f>
        <v>0.18867585100000001</v>
      </c>
      <c r="G289" s="85">
        <f t="shared" si="49"/>
        <v>-1.4082900682727275</v>
      </c>
      <c r="H289" s="85">
        <f t="shared" si="50"/>
        <v>3.3795105924545457</v>
      </c>
      <c r="I289" s="77">
        <f t="shared" si="51"/>
        <v>1.4082900682727275</v>
      </c>
      <c r="J289" s="77">
        <f t="shared" si="52"/>
        <v>0</v>
      </c>
      <c r="K289" s="77">
        <f t="shared" si="48"/>
        <v>0</v>
      </c>
      <c r="L289" s="85"/>
      <c r="M289" s="85"/>
      <c r="N289" s="86">
        <v>0</v>
      </c>
      <c r="O289" s="86">
        <v>2.5</v>
      </c>
      <c r="P289" s="92"/>
      <c r="Q289" s="92"/>
    </row>
    <row r="290" spans="1:28" s="93" customFormat="1" x14ac:dyDescent="0.3">
      <c r="A290" s="80">
        <f t="shared" si="46"/>
        <v>36</v>
      </c>
      <c r="B290" s="80">
        <v>6</v>
      </c>
      <c r="C290" s="81">
        <f>'task1ForecastsPVandDemand_R (2)'!A279</f>
        <v>43394.729166666664</v>
      </c>
      <c r="D290" s="13">
        <f>'task1ForecastsPVandDemand_R (2)'!B279</f>
        <v>3.9507696779999999</v>
      </c>
      <c r="E290" s="83">
        <f t="shared" si="47"/>
        <v>2.5227623507272723</v>
      </c>
      <c r="F290" s="84">
        <f>'task1ForecastsPVandDemand_R (2)'!F277</f>
        <v>0.18285051099999999</v>
      </c>
      <c r="G290" s="85">
        <f t="shared" si="49"/>
        <v>-1.4280073272727276</v>
      </c>
      <c r="H290" s="85">
        <f t="shared" si="50"/>
        <v>2.6655069288181821</v>
      </c>
      <c r="I290" s="77">
        <f t="shared" si="51"/>
        <v>1.4280073272727276</v>
      </c>
      <c r="J290" s="77">
        <f t="shared" si="52"/>
        <v>0</v>
      </c>
      <c r="K290" s="77">
        <f t="shared" si="48"/>
        <v>0</v>
      </c>
      <c r="L290" s="85"/>
      <c r="M290" s="85"/>
      <c r="N290" s="86">
        <v>0</v>
      </c>
      <c r="O290" s="86">
        <v>2.5</v>
      </c>
      <c r="P290" s="92"/>
      <c r="Q290" s="92"/>
    </row>
    <row r="291" spans="1:28" s="93" customFormat="1" x14ac:dyDescent="0.3">
      <c r="A291" s="80">
        <f t="shared" si="46"/>
        <v>37</v>
      </c>
      <c r="B291" s="80">
        <v>6</v>
      </c>
      <c r="C291" s="81">
        <f>'task1ForecastsPVandDemand_R (2)'!A280</f>
        <v>43394.75</v>
      </c>
      <c r="D291" s="13">
        <f>'task1ForecastsPVandDemand_R (2)'!B280</f>
        <v>3.8150666110000002</v>
      </c>
      <c r="E291" s="83">
        <f t="shared" si="47"/>
        <v>2.5227623507272723</v>
      </c>
      <c r="F291" s="84">
        <f>'task1ForecastsPVandDemand_R (2)'!F278</f>
        <v>4.4680070000000004E-3</v>
      </c>
      <c r="G291" s="85">
        <f t="shared" si="49"/>
        <v>-1.2923042602727279</v>
      </c>
      <c r="H291" s="85">
        <f t="shared" si="50"/>
        <v>2.0193547986818183</v>
      </c>
      <c r="I291" s="77">
        <f t="shared" si="51"/>
        <v>1.2923042602727279</v>
      </c>
      <c r="J291" s="77">
        <f t="shared" si="52"/>
        <v>0</v>
      </c>
      <c r="K291" s="77">
        <f t="shared" si="48"/>
        <v>0</v>
      </c>
      <c r="L291" s="85"/>
      <c r="M291" s="85"/>
      <c r="N291" s="86">
        <v>0</v>
      </c>
      <c r="O291" s="86">
        <v>2.5</v>
      </c>
      <c r="P291" s="92"/>
      <c r="Q291" s="92"/>
    </row>
    <row r="292" spans="1:28" s="93" customFormat="1" x14ac:dyDescent="0.3">
      <c r="A292" s="80">
        <f t="shared" si="46"/>
        <v>38</v>
      </c>
      <c r="B292" s="80">
        <v>6</v>
      </c>
      <c r="C292" s="81">
        <f>'task1ForecastsPVandDemand_R (2)'!A281</f>
        <v>43394.770833333336</v>
      </c>
      <c r="D292" s="13">
        <f>'task1ForecastsPVandDemand_R (2)'!B281</f>
        <v>3.70907652</v>
      </c>
      <c r="E292" s="83">
        <f t="shared" si="47"/>
        <v>2.5227623507272723</v>
      </c>
      <c r="F292" s="84">
        <f>'task1ForecastsPVandDemand_R (2)'!F279</f>
        <v>4.4680070000000004E-3</v>
      </c>
      <c r="G292" s="85">
        <f t="shared" si="49"/>
        <v>-1.1863141692727277</v>
      </c>
      <c r="H292" s="85">
        <f t="shared" si="50"/>
        <v>1.4261977140454545</v>
      </c>
      <c r="I292" s="77">
        <f t="shared" si="51"/>
        <v>1.1863141692727277</v>
      </c>
      <c r="J292" s="77">
        <f t="shared" si="52"/>
        <v>0</v>
      </c>
      <c r="K292" s="77">
        <f t="shared" si="48"/>
        <v>0</v>
      </c>
      <c r="L292" s="85"/>
      <c r="M292" s="85"/>
      <c r="N292" s="86">
        <v>0</v>
      </c>
      <c r="O292" s="86">
        <v>2.5</v>
      </c>
      <c r="P292" s="92"/>
      <c r="Q292" s="92"/>
    </row>
    <row r="293" spans="1:28" s="93" customFormat="1" x14ac:dyDescent="0.3">
      <c r="A293" s="80">
        <f t="shared" si="46"/>
        <v>39</v>
      </c>
      <c r="B293" s="80">
        <v>6</v>
      </c>
      <c r="C293" s="81">
        <f>'task1ForecastsPVandDemand_R (2)'!A282</f>
        <v>43394.791666666664</v>
      </c>
      <c r="D293" s="13">
        <f>'task1ForecastsPVandDemand_R (2)'!B282</f>
        <v>3.5455309449999999</v>
      </c>
      <c r="E293" s="83">
        <f t="shared" si="47"/>
        <v>2.5227623507272723</v>
      </c>
      <c r="F293" s="84">
        <f>'task1ForecastsPVandDemand_R (2)'!F280</f>
        <v>0</v>
      </c>
      <c r="G293" s="85">
        <f t="shared" si="49"/>
        <v>-1.0227685942727276</v>
      </c>
      <c r="H293" s="85">
        <f t="shared" si="50"/>
        <v>0.91481341690909068</v>
      </c>
      <c r="I293" s="77">
        <f t="shared" si="51"/>
        <v>1.0227685942727276</v>
      </c>
      <c r="J293" s="77">
        <f t="shared" si="52"/>
        <v>0</v>
      </c>
      <c r="K293" s="77">
        <f t="shared" si="48"/>
        <v>0</v>
      </c>
      <c r="L293" s="85"/>
      <c r="M293" s="85"/>
      <c r="N293" s="86">
        <v>0</v>
      </c>
      <c r="O293" s="86">
        <v>2.5</v>
      </c>
      <c r="P293" s="92"/>
      <c r="Q293" s="92"/>
    </row>
    <row r="294" spans="1:28" s="93" customFormat="1" x14ac:dyDescent="0.3">
      <c r="A294" s="80">
        <f t="shared" si="46"/>
        <v>40</v>
      </c>
      <c r="B294" s="80">
        <v>6</v>
      </c>
      <c r="C294" s="81">
        <f>'task1ForecastsPVandDemand_R (2)'!A283</f>
        <v>43394.8125</v>
      </c>
      <c r="D294" s="13">
        <f>'task1ForecastsPVandDemand_R (2)'!B283</f>
        <v>3.4071928210000002</v>
      </c>
      <c r="E294" s="83">
        <f t="shared" si="47"/>
        <v>2.5227623507272723</v>
      </c>
      <c r="F294" s="84">
        <f>'task1ForecastsPVandDemand_R (2)'!F281</f>
        <v>0</v>
      </c>
      <c r="G294" s="85">
        <f t="shared" si="49"/>
        <v>-0.88443047027272792</v>
      </c>
      <c r="H294" s="85">
        <f t="shared" si="50"/>
        <v>0.47259818177272672</v>
      </c>
      <c r="I294" s="77">
        <f t="shared" si="51"/>
        <v>0.88443047027272792</v>
      </c>
      <c r="J294" s="77">
        <f t="shared" si="52"/>
        <v>0</v>
      </c>
      <c r="K294" s="77">
        <f t="shared" si="48"/>
        <v>0</v>
      </c>
      <c r="L294" s="85"/>
      <c r="M294" s="85"/>
      <c r="N294" s="86">
        <v>0</v>
      </c>
      <c r="O294" s="86">
        <v>2.5</v>
      </c>
      <c r="P294" s="92"/>
      <c r="Q294" s="92"/>
    </row>
    <row r="295" spans="1:28" s="93" customFormat="1" x14ac:dyDescent="0.3">
      <c r="A295" s="94">
        <f t="shared" si="46"/>
        <v>41</v>
      </c>
      <c r="B295" s="94">
        <v>6</v>
      </c>
      <c r="C295" s="81">
        <f>'task1ForecastsPVandDemand_R (2)'!A284</f>
        <v>43394.833333333336</v>
      </c>
      <c r="D295" s="13">
        <f>'task1ForecastsPVandDemand_R (2)'!B284</f>
        <v>3.0898705990000002</v>
      </c>
      <c r="E295" s="95">
        <f t="shared" si="47"/>
        <v>2.5227623507272723</v>
      </c>
      <c r="F295" s="84">
        <f>'task1ForecastsPVandDemand_R (2)'!F282</f>
        <v>0</v>
      </c>
      <c r="G295" s="85">
        <f t="shared" si="49"/>
        <v>-0.56710824827272788</v>
      </c>
      <c r="H295" s="85">
        <f t="shared" si="50"/>
        <v>0.18904405763636278</v>
      </c>
      <c r="I295" s="77">
        <f t="shared" si="51"/>
        <v>0.56710824827272788</v>
      </c>
      <c r="J295" s="77">
        <f t="shared" si="52"/>
        <v>0</v>
      </c>
      <c r="K295" s="77">
        <f t="shared" si="48"/>
        <v>0</v>
      </c>
      <c r="L295" s="96"/>
      <c r="M295" s="96"/>
      <c r="N295" s="97">
        <v>0</v>
      </c>
      <c r="O295" s="97">
        <v>2.5</v>
      </c>
      <c r="P295" s="92"/>
      <c r="Q295" s="92"/>
    </row>
    <row r="296" spans="1:28" s="154" customFormat="1" ht="15" thickBot="1" x14ac:dyDescent="0.35">
      <c r="A296" s="142">
        <f t="shared" si="46"/>
        <v>42</v>
      </c>
      <c r="B296" s="142">
        <v>6</v>
      </c>
      <c r="C296" s="143">
        <f>'task1ForecastsPVandDemand_R (2)'!A285</f>
        <v>43394.854166666664</v>
      </c>
      <c r="D296" s="136">
        <f>'task1ForecastsPVandDemand_R (2)'!B285</f>
        <v>2.9008091679999999</v>
      </c>
      <c r="E296" s="144">
        <f t="shared" si="47"/>
        <v>2.5227623507272723</v>
      </c>
      <c r="F296" s="155">
        <f>'task1ForecastsPVandDemand_R (2)'!F283</f>
        <v>0</v>
      </c>
      <c r="G296" s="145">
        <f t="shared" si="49"/>
        <v>-0.3780468172727276</v>
      </c>
      <c r="H296" s="145">
        <f t="shared" si="50"/>
        <v>2.0648999998984507E-5</v>
      </c>
      <c r="I296" s="133">
        <f t="shared" si="51"/>
        <v>0.3780468172727276</v>
      </c>
      <c r="J296" s="133">
        <f t="shared" si="52"/>
        <v>0</v>
      </c>
      <c r="K296" s="133">
        <f t="shared" si="48"/>
        <v>0</v>
      </c>
      <c r="L296" s="145"/>
      <c r="M296" s="145"/>
      <c r="N296" s="146">
        <v>0</v>
      </c>
      <c r="O296" s="146">
        <v>2.5</v>
      </c>
      <c r="P296" s="152"/>
      <c r="Q296" s="152"/>
      <c r="R296" s="153"/>
      <c r="S296" s="153"/>
      <c r="T296" s="153"/>
      <c r="U296" s="153"/>
      <c r="V296" s="153"/>
      <c r="W296" s="153"/>
      <c r="X296" s="153"/>
      <c r="Y296" s="153"/>
      <c r="Z296" s="153"/>
      <c r="AA296" s="153"/>
      <c r="AB296" s="153"/>
    </row>
    <row r="297" spans="1:28" x14ac:dyDescent="0.3">
      <c r="A297" s="27">
        <f t="shared" si="46"/>
        <v>43</v>
      </c>
      <c r="B297" s="27">
        <v>6</v>
      </c>
      <c r="C297" s="21">
        <f>'task1ForecastsPVandDemand_R (2)'!A286</f>
        <v>43394.875</v>
      </c>
      <c r="D297" s="22">
        <f>'task1ForecastsPVandDemand_R (2)'!B286</f>
        <v>2.6570773660000002</v>
      </c>
      <c r="E297" s="23">
        <f t="shared" si="47"/>
        <v>2.6570773660000002</v>
      </c>
      <c r="F297" s="28">
        <f>'task1ForecastsPVandDemand_R (2)'!F284</f>
        <v>0</v>
      </c>
      <c r="G297" s="52">
        <f t="shared" si="49"/>
        <v>0</v>
      </c>
      <c r="H297" s="52">
        <f t="shared" si="50"/>
        <v>2.0648999998984507E-5</v>
      </c>
      <c r="I297" s="39">
        <f t="shared" si="51"/>
        <v>0</v>
      </c>
      <c r="J297" s="29">
        <f t="shared" si="52"/>
        <v>0</v>
      </c>
      <c r="K297" s="29">
        <f t="shared" si="48"/>
        <v>0</v>
      </c>
      <c r="L297" s="24"/>
      <c r="M297" s="24"/>
      <c r="N297" s="20">
        <v>0</v>
      </c>
      <c r="O297" s="20">
        <v>0</v>
      </c>
      <c r="P297" s="1"/>
      <c r="Q297" s="1"/>
    </row>
    <row r="298" spans="1:28" x14ac:dyDescent="0.3">
      <c r="A298" s="25">
        <f t="shared" si="46"/>
        <v>44</v>
      </c>
      <c r="B298" s="25">
        <v>6</v>
      </c>
      <c r="C298" s="11">
        <f>'task1ForecastsPVandDemand_R (2)'!A287</f>
        <v>43394.895833333336</v>
      </c>
      <c r="D298" s="13">
        <f>'task1ForecastsPVandDemand_R (2)'!B287</f>
        <v>2.410501257</v>
      </c>
      <c r="E298" s="14">
        <f t="shared" si="47"/>
        <v>2.410501257</v>
      </c>
      <c r="F298" s="12">
        <f>'task1ForecastsPVandDemand_R (2)'!F285</f>
        <v>0</v>
      </c>
      <c r="G298" s="9">
        <f t="shared" si="49"/>
        <v>0</v>
      </c>
      <c r="H298" s="9">
        <f t="shared" si="50"/>
        <v>2.0648999998984507E-5</v>
      </c>
      <c r="I298" s="40">
        <f t="shared" si="51"/>
        <v>0</v>
      </c>
      <c r="J298" s="8">
        <f t="shared" si="52"/>
        <v>0</v>
      </c>
      <c r="K298" s="8">
        <f t="shared" si="48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3">
      <c r="A299" s="25">
        <f t="shared" si="46"/>
        <v>45</v>
      </c>
      <c r="B299" s="25">
        <v>6</v>
      </c>
      <c r="C299" s="11">
        <f>'task1ForecastsPVandDemand_R (2)'!A288</f>
        <v>43394.916666666664</v>
      </c>
      <c r="D299" s="13">
        <f>'task1ForecastsPVandDemand_R (2)'!B288</f>
        <v>2.1618801310000002</v>
      </c>
      <c r="E299" s="14">
        <f t="shared" si="47"/>
        <v>2.1618801310000002</v>
      </c>
      <c r="F299" s="12">
        <f>'task1ForecastsPVandDemand_R (2)'!F286</f>
        <v>0</v>
      </c>
      <c r="G299" s="9">
        <f t="shared" si="49"/>
        <v>0</v>
      </c>
      <c r="H299" s="9">
        <f t="shared" si="50"/>
        <v>2.0648999998984507E-5</v>
      </c>
      <c r="I299" s="40">
        <f t="shared" si="51"/>
        <v>0</v>
      </c>
      <c r="J299" s="8">
        <f t="shared" si="52"/>
        <v>0</v>
      </c>
      <c r="K299" s="8">
        <f t="shared" si="48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3">
      <c r="A300" s="25">
        <f t="shared" si="46"/>
        <v>46</v>
      </c>
      <c r="B300" s="25">
        <v>6</v>
      </c>
      <c r="C300" s="11">
        <f>'task1ForecastsPVandDemand_R (2)'!A289</f>
        <v>43394.9375</v>
      </c>
      <c r="D300" s="13">
        <f>'task1ForecastsPVandDemand_R (2)'!B289</f>
        <v>1.925854483</v>
      </c>
      <c r="E300" s="14">
        <f t="shared" si="47"/>
        <v>1.925854483</v>
      </c>
      <c r="F300" s="12">
        <f>'task1ForecastsPVandDemand_R (2)'!F287</f>
        <v>0</v>
      </c>
      <c r="G300" s="9">
        <f t="shared" si="49"/>
        <v>0</v>
      </c>
      <c r="H300" s="9">
        <f t="shared" si="50"/>
        <v>2.0648999998984507E-5</v>
      </c>
      <c r="I300" s="40">
        <f t="shared" si="51"/>
        <v>0</v>
      </c>
      <c r="J300" s="8">
        <f t="shared" si="52"/>
        <v>0</v>
      </c>
      <c r="K300" s="8">
        <f t="shared" si="48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3">
      <c r="A301" s="26">
        <f t="shared" si="46"/>
        <v>47</v>
      </c>
      <c r="B301" s="26">
        <v>6</v>
      </c>
      <c r="C301" s="11">
        <f>'task1ForecastsPVandDemand_R (2)'!A290</f>
        <v>43394.958333333336</v>
      </c>
      <c r="D301" s="13">
        <f>'task1ForecastsPVandDemand_R (2)'!B290</f>
        <v>1.8285773970000001</v>
      </c>
      <c r="E301" s="18">
        <f t="shared" si="47"/>
        <v>1.8285773970000001</v>
      </c>
      <c r="F301" s="12">
        <f>'task1ForecastsPVandDemand_R (2)'!F288</f>
        <v>0</v>
      </c>
      <c r="G301" s="53">
        <f t="shared" si="49"/>
        <v>0</v>
      </c>
      <c r="H301" s="53">
        <f t="shared" si="50"/>
        <v>2.0648999998984507E-5</v>
      </c>
      <c r="I301" s="40">
        <f t="shared" si="51"/>
        <v>0</v>
      </c>
      <c r="J301" s="8">
        <f t="shared" si="52"/>
        <v>0</v>
      </c>
      <c r="K301" s="30">
        <f t="shared" si="48"/>
        <v>0</v>
      </c>
      <c r="L301" s="19"/>
      <c r="M301" s="19"/>
      <c r="N301" s="17">
        <v>0</v>
      </c>
      <c r="O301" s="17">
        <v>0</v>
      </c>
      <c r="P301" s="1"/>
      <c r="Q301" s="1"/>
    </row>
    <row r="302" spans="1:28" s="121" customFormat="1" ht="15" thickBot="1" x14ac:dyDescent="0.35">
      <c r="A302" s="110">
        <f t="shared" si="46"/>
        <v>48</v>
      </c>
      <c r="B302" s="110">
        <v>6</v>
      </c>
      <c r="C302" s="111">
        <f>'task1ForecastsPVandDemand_R (2)'!A291</f>
        <v>43394.979166666664</v>
      </c>
      <c r="D302" s="112">
        <f>'task1ForecastsPVandDemand_R (2)'!B291</f>
        <v>1.7493754909999999</v>
      </c>
      <c r="E302" s="113">
        <f t="shared" si="47"/>
        <v>1.7493754909999999</v>
      </c>
      <c r="F302" s="114">
        <f>'task1ForecastsPVandDemand_R (2)'!F289</f>
        <v>0</v>
      </c>
      <c r="G302" s="115">
        <f t="shared" si="49"/>
        <v>0</v>
      </c>
      <c r="H302" s="115">
        <f t="shared" si="50"/>
        <v>2.0648999998984507E-5</v>
      </c>
      <c r="I302" s="116">
        <f t="shared" si="51"/>
        <v>0</v>
      </c>
      <c r="J302" s="117">
        <f t="shared" si="52"/>
        <v>0</v>
      </c>
      <c r="K302" s="117">
        <f t="shared" si="48"/>
        <v>0</v>
      </c>
      <c r="L302" s="118"/>
      <c r="M302" s="118"/>
      <c r="N302" s="119">
        <v>0</v>
      </c>
      <c r="O302" s="119">
        <v>0</v>
      </c>
      <c r="P302" s="120"/>
      <c r="Q302" s="120"/>
    </row>
    <row r="303" spans="1:28" s="173" customFormat="1" x14ac:dyDescent="0.3">
      <c r="A303" s="163">
        <v>1</v>
      </c>
      <c r="B303" s="163">
        <v>7</v>
      </c>
      <c r="C303" s="164">
        <f>'task1ForecastsPVandDemand_R (2)'!A292</f>
        <v>43395</v>
      </c>
      <c r="D303" s="165">
        <f>'task1ForecastsPVandDemand_R (2)'!B292</f>
        <v>1.817935866</v>
      </c>
      <c r="E303" s="166">
        <f t="shared" si="47"/>
        <v>1.817935866</v>
      </c>
      <c r="F303" s="167">
        <f>'task1ForecastsPVandDemand_R (2)'!F290</f>
        <v>0</v>
      </c>
      <c r="G303" s="168">
        <f t="shared" si="49"/>
        <v>0</v>
      </c>
      <c r="H303" s="168">
        <v>0</v>
      </c>
      <c r="I303" s="169">
        <f t="shared" si="51"/>
        <v>0</v>
      </c>
      <c r="J303" s="169">
        <f t="shared" si="52"/>
        <v>0</v>
      </c>
      <c r="K303" s="169">
        <f t="shared" si="48"/>
        <v>0</v>
      </c>
      <c r="L303" s="169">
        <f t="shared" ref="L303:L333" si="53">MIN(J303,F303)</f>
        <v>0</v>
      </c>
      <c r="M303" s="169">
        <f>J303-L303</f>
        <v>0</v>
      </c>
      <c r="N303" s="171">
        <v>-2.5</v>
      </c>
      <c r="O303" s="171">
        <v>0</v>
      </c>
      <c r="P303" s="172"/>
      <c r="Q303" s="172"/>
    </row>
    <row r="304" spans="1:28" x14ac:dyDescent="0.3">
      <c r="A304" s="25">
        <f>A303+1</f>
        <v>2</v>
      </c>
      <c r="B304" s="25">
        <v>7</v>
      </c>
      <c r="C304" s="11">
        <f>'task1ForecastsPVandDemand_R (2)'!A293</f>
        <v>43395.020833333336</v>
      </c>
      <c r="D304" s="13">
        <f>'task1ForecastsPVandDemand_R (2)'!B293</f>
        <v>1.7492597640000001</v>
      </c>
      <c r="E304" s="14">
        <f t="shared" si="47"/>
        <v>1.7492597640000001</v>
      </c>
      <c r="F304" s="12">
        <f>'task1ForecastsPVandDemand_R (2)'!F291</f>
        <v>0</v>
      </c>
      <c r="G304" s="9">
        <f t="shared" si="49"/>
        <v>0</v>
      </c>
      <c r="H304" s="9">
        <f t="shared" si="50"/>
        <v>0</v>
      </c>
      <c r="I304" s="40">
        <f t="shared" si="51"/>
        <v>0</v>
      </c>
      <c r="J304" s="8">
        <f t="shared" si="52"/>
        <v>0</v>
      </c>
      <c r="K304" s="8">
        <f t="shared" si="48"/>
        <v>0</v>
      </c>
      <c r="L304" s="8">
        <f t="shared" si="53"/>
        <v>0</v>
      </c>
      <c r="M304" s="8">
        <f t="shared" ref="M304:M333" si="54">J304-L304</f>
        <v>0</v>
      </c>
      <c r="N304" s="7">
        <v>-2.5</v>
      </c>
      <c r="O304" s="7">
        <v>0</v>
      </c>
      <c r="P304" s="1"/>
      <c r="Q304" s="1"/>
    </row>
    <row r="305" spans="1:17" x14ac:dyDescent="0.3">
      <c r="A305" s="25">
        <f t="shared" ref="A305:A350" si="55">A304+1</f>
        <v>3</v>
      </c>
      <c r="B305" s="25">
        <v>7</v>
      </c>
      <c r="C305" s="11">
        <f>'task1ForecastsPVandDemand_R (2)'!A294</f>
        <v>43395.041666666664</v>
      </c>
      <c r="D305" s="13">
        <f>'task1ForecastsPVandDemand_R (2)'!B294</f>
        <v>1.6722006650000001</v>
      </c>
      <c r="E305" s="14">
        <f t="shared" si="47"/>
        <v>1.6722006650000001</v>
      </c>
      <c r="F305" s="12">
        <f>'task1ForecastsPVandDemand_R (2)'!F292</f>
        <v>0</v>
      </c>
      <c r="G305" s="9">
        <f t="shared" si="49"/>
        <v>0</v>
      </c>
      <c r="H305" s="9">
        <f t="shared" si="50"/>
        <v>0</v>
      </c>
      <c r="I305" s="40">
        <f t="shared" si="51"/>
        <v>0</v>
      </c>
      <c r="J305" s="8">
        <f t="shared" si="52"/>
        <v>0</v>
      </c>
      <c r="K305" s="8">
        <f t="shared" si="48"/>
        <v>0</v>
      </c>
      <c r="L305" s="8">
        <f t="shared" si="53"/>
        <v>0</v>
      </c>
      <c r="M305" s="8">
        <f t="shared" si="54"/>
        <v>0</v>
      </c>
      <c r="N305" s="7">
        <v>-2.5</v>
      </c>
      <c r="O305" s="7">
        <v>0</v>
      </c>
      <c r="P305" s="1"/>
      <c r="Q305" s="1"/>
    </row>
    <row r="306" spans="1:17" x14ac:dyDescent="0.3">
      <c r="A306" s="25">
        <f t="shared" si="55"/>
        <v>4</v>
      </c>
      <c r="B306" s="25">
        <v>7</v>
      </c>
      <c r="C306" s="11">
        <f>'task1ForecastsPVandDemand_R (2)'!A295</f>
        <v>43395.0625</v>
      </c>
      <c r="D306" s="13">
        <f>'task1ForecastsPVandDemand_R (2)'!B295</f>
        <v>1.621122306</v>
      </c>
      <c r="E306" s="14">
        <f t="shared" si="47"/>
        <v>1.621122306</v>
      </c>
      <c r="F306" s="12">
        <f>'task1ForecastsPVandDemand_R (2)'!F293</f>
        <v>0</v>
      </c>
      <c r="G306" s="9">
        <f t="shared" si="49"/>
        <v>0</v>
      </c>
      <c r="H306" s="9">
        <f t="shared" si="50"/>
        <v>0</v>
      </c>
      <c r="I306" s="40">
        <f t="shared" si="51"/>
        <v>0</v>
      </c>
      <c r="J306" s="8">
        <f t="shared" si="52"/>
        <v>0</v>
      </c>
      <c r="K306" s="8">
        <f t="shared" si="48"/>
        <v>0</v>
      </c>
      <c r="L306" s="8">
        <f t="shared" si="53"/>
        <v>0</v>
      </c>
      <c r="M306" s="8">
        <f t="shared" si="54"/>
        <v>0</v>
      </c>
      <c r="N306" s="7">
        <v>-2.5</v>
      </c>
      <c r="O306" s="7">
        <v>0</v>
      </c>
      <c r="P306" s="1"/>
      <c r="Q306" s="1"/>
    </row>
    <row r="307" spans="1:17" x14ac:dyDescent="0.3">
      <c r="A307" s="25">
        <f t="shared" si="55"/>
        <v>5</v>
      </c>
      <c r="B307" s="25">
        <v>7</v>
      </c>
      <c r="C307" s="11">
        <f>'task1ForecastsPVandDemand_R (2)'!A296</f>
        <v>43395.083333333336</v>
      </c>
      <c r="D307" s="13">
        <f>'task1ForecastsPVandDemand_R (2)'!B296</f>
        <v>1.583488604</v>
      </c>
      <c r="E307" s="14">
        <f t="shared" si="47"/>
        <v>1.583488604</v>
      </c>
      <c r="F307" s="12">
        <f>'task1ForecastsPVandDemand_R (2)'!F294</f>
        <v>0</v>
      </c>
      <c r="G307" s="9">
        <f t="shared" si="49"/>
        <v>0</v>
      </c>
      <c r="H307" s="9">
        <f t="shared" si="50"/>
        <v>0</v>
      </c>
      <c r="I307" s="40">
        <f t="shared" si="51"/>
        <v>0</v>
      </c>
      <c r="J307" s="8">
        <f t="shared" si="52"/>
        <v>0</v>
      </c>
      <c r="K307" s="8">
        <f t="shared" si="48"/>
        <v>0</v>
      </c>
      <c r="L307" s="8">
        <f t="shared" si="53"/>
        <v>0</v>
      </c>
      <c r="M307" s="8">
        <f t="shared" si="54"/>
        <v>0</v>
      </c>
      <c r="N307" s="7">
        <v>-2.5</v>
      </c>
      <c r="O307" s="7">
        <v>0</v>
      </c>
      <c r="P307" s="1"/>
      <c r="Q307" s="1"/>
    </row>
    <row r="308" spans="1:17" x14ac:dyDescent="0.3">
      <c r="A308" s="25">
        <f t="shared" si="55"/>
        <v>6</v>
      </c>
      <c r="B308" s="25">
        <v>7</v>
      </c>
      <c r="C308" s="11">
        <f>'task1ForecastsPVandDemand_R (2)'!A297</f>
        <v>43395.104166666664</v>
      </c>
      <c r="D308" s="13">
        <f>'task1ForecastsPVandDemand_R (2)'!B297</f>
        <v>1.5634746420000001</v>
      </c>
      <c r="E308" s="14">
        <f t="shared" si="47"/>
        <v>1.5634746420000001</v>
      </c>
      <c r="F308" s="12">
        <f>'task1ForecastsPVandDemand_R (2)'!F295</f>
        <v>0</v>
      </c>
      <c r="G308" s="9">
        <f t="shared" si="49"/>
        <v>0</v>
      </c>
      <c r="H308" s="9">
        <f t="shared" si="50"/>
        <v>0</v>
      </c>
      <c r="I308" s="40">
        <f t="shared" si="51"/>
        <v>0</v>
      </c>
      <c r="J308" s="8">
        <f t="shared" si="52"/>
        <v>0</v>
      </c>
      <c r="K308" s="8">
        <f t="shared" si="48"/>
        <v>0</v>
      </c>
      <c r="L308" s="8">
        <f t="shared" si="53"/>
        <v>0</v>
      </c>
      <c r="M308" s="8">
        <f t="shared" si="54"/>
        <v>0</v>
      </c>
      <c r="N308" s="7">
        <v>-2.5</v>
      </c>
      <c r="O308" s="7">
        <v>0</v>
      </c>
      <c r="P308" s="1"/>
      <c r="Q308" s="1"/>
    </row>
    <row r="309" spans="1:17" x14ac:dyDescent="0.3">
      <c r="A309" s="25">
        <f t="shared" si="55"/>
        <v>7</v>
      </c>
      <c r="B309" s="25">
        <v>7</v>
      </c>
      <c r="C309" s="11">
        <f>'task1ForecastsPVandDemand_R (2)'!A298</f>
        <v>43395.125</v>
      </c>
      <c r="D309" s="13">
        <f>'task1ForecastsPVandDemand_R (2)'!B298</f>
        <v>1.525718839</v>
      </c>
      <c r="E309" s="14">
        <f t="shared" si="47"/>
        <v>1.525718839</v>
      </c>
      <c r="F309" s="12">
        <f>'task1ForecastsPVandDemand_R (2)'!F296</f>
        <v>0</v>
      </c>
      <c r="G309" s="9">
        <f t="shared" si="49"/>
        <v>0</v>
      </c>
      <c r="H309" s="9">
        <f t="shared" si="50"/>
        <v>0</v>
      </c>
      <c r="I309" s="40">
        <f t="shared" si="51"/>
        <v>0</v>
      </c>
      <c r="J309" s="8">
        <f t="shared" si="52"/>
        <v>0</v>
      </c>
      <c r="K309" s="8">
        <f t="shared" si="48"/>
        <v>0</v>
      </c>
      <c r="L309" s="8">
        <f t="shared" si="53"/>
        <v>0</v>
      </c>
      <c r="M309" s="8">
        <f t="shared" si="54"/>
        <v>0</v>
      </c>
      <c r="N309" s="7">
        <v>-2.5</v>
      </c>
      <c r="O309" s="7">
        <v>0</v>
      </c>
      <c r="P309" s="1"/>
      <c r="Q309" s="1"/>
    </row>
    <row r="310" spans="1:17" x14ac:dyDescent="0.3">
      <c r="A310" s="25">
        <f t="shared" si="55"/>
        <v>8</v>
      </c>
      <c r="B310" s="25">
        <v>7</v>
      </c>
      <c r="C310" s="11">
        <f>'task1ForecastsPVandDemand_R (2)'!A299</f>
        <v>43395.145833333336</v>
      </c>
      <c r="D310" s="13">
        <f>'task1ForecastsPVandDemand_R (2)'!B299</f>
        <v>1.5082118470000001</v>
      </c>
      <c r="E310" s="14">
        <f t="shared" si="47"/>
        <v>1.5082118470000001</v>
      </c>
      <c r="F310" s="12">
        <f>'task1ForecastsPVandDemand_R (2)'!F297</f>
        <v>0</v>
      </c>
      <c r="G310" s="9">
        <f t="shared" si="49"/>
        <v>0</v>
      </c>
      <c r="H310" s="9">
        <f t="shared" si="50"/>
        <v>0</v>
      </c>
      <c r="I310" s="40">
        <f t="shared" si="51"/>
        <v>0</v>
      </c>
      <c r="J310" s="8">
        <f t="shared" si="52"/>
        <v>0</v>
      </c>
      <c r="K310" s="8">
        <f t="shared" si="48"/>
        <v>0</v>
      </c>
      <c r="L310" s="8">
        <f t="shared" si="53"/>
        <v>0</v>
      </c>
      <c r="M310" s="8">
        <f t="shared" si="54"/>
        <v>0</v>
      </c>
      <c r="N310" s="7">
        <v>-2.5</v>
      </c>
      <c r="O310" s="7">
        <v>0</v>
      </c>
      <c r="P310" s="1"/>
      <c r="Q310" s="1"/>
    </row>
    <row r="311" spans="1:17" x14ac:dyDescent="0.3">
      <c r="A311" s="25">
        <f t="shared" si="55"/>
        <v>9</v>
      </c>
      <c r="B311" s="25">
        <v>7</v>
      </c>
      <c r="C311" s="11">
        <f>'task1ForecastsPVandDemand_R (2)'!A300</f>
        <v>43395.166666666664</v>
      </c>
      <c r="D311" s="13">
        <f>'task1ForecastsPVandDemand_R (2)'!B300</f>
        <v>1.5965905090000001</v>
      </c>
      <c r="E311" s="14">
        <f t="shared" si="47"/>
        <v>1.5965905090000001</v>
      </c>
      <c r="F311" s="12">
        <f>'task1ForecastsPVandDemand_R (2)'!F298</f>
        <v>0</v>
      </c>
      <c r="G311" s="9">
        <f t="shared" si="49"/>
        <v>0</v>
      </c>
      <c r="H311" s="9">
        <f t="shared" si="50"/>
        <v>0</v>
      </c>
      <c r="I311" s="40">
        <f t="shared" si="51"/>
        <v>0</v>
      </c>
      <c r="J311" s="8">
        <f t="shared" si="52"/>
        <v>0</v>
      </c>
      <c r="K311" s="8">
        <f t="shared" si="48"/>
        <v>0</v>
      </c>
      <c r="L311" s="8">
        <f t="shared" si="53"/>
        <v>0</v>
      </c>
      <c r="M311" s="8">
        <f t="shared" si="54"/>
        <v>0</v>
      </c>
      <c r="N311" s="7">
        <v>-2.5</v>
      </c>
      <c r="O311" s="7">
        <v>0</v>
      </c>
      <c r="P311" s="1"/>
      <c r="Q311" s="1"/>
    </row>
    <row r="312" spans="1:17" x14ac:dyDescent="0.3">
      <c r="A312" s="25">
        <f t="shared" si="55"/>
        <v>10</v>
      </c>
      <c r="B312" s="25">
        <v>7</v>
      </c>
      <c r="C312" s="11">
        <f>'task1ForecastsPVandDemand_R (2)'!A301</f>
        <v>43395.1875</v>
      </c>
      <c r="D312" s="13">
        <f>'task1ForecastsPVandDemand_R (2)'!B301</f>
        <v>1.723330974</v>
      </c>
      <c r="E312" s="14">
        <f t="shared" si="47"/>
        <v>1.723330974</v>
      </c>
      <c r="F312" s="12">
        <f>'task1ForecastsPVandDemand_R (2)'!F299</f>
        <v>0</v>
      </c>
      <c r="G312" s="9">
        <f t="shared" si="49"/>
        <v>0</v>
      </c>
      <c r="H312" s="9">
        <f t="shared" si="50"/>
        <v>0</v>
      </c>
      <c r="I312" s="40">
        <f t="shared" si="51"/>
        <v>0</v>
      </c>
      <c r="J312" s="8">
        <f t="shared" si="52"/>
        <v>0</v>
      </c>
      <c r="K312" s="8">
        <f t="shared" si="48"/>
        <v>0</v>
      </c>
      <c r="L312" s="8">
        <f t="shared" si="53"/>
        <v>0</v>
      </c>
      <c r="M312" s="8">
        <f t="shared" si="54"/>
        <v>0</v>
      </c>
      <c r="N312" s="7">
        <v>-2.5</v>
      </c>
      <c r="O312" s="7">
        <v>0</v>
      </c>
      <c r="P312" s="1"/>
      <c r="Q312" s="1"/>
    </row>
    <row r="313" spans="1:17" x14ac:dyDescent="0.3">
      <c r="A313" s="25">
        <f t="shared" si="55"/>
        <v>11</v>
      </c>
      <c r="B313" s="25">
        <v>7</v>
      </c>
      <c r="C313" s="11">
        <f>'task1ForecastsPVandDemand_R (2)'!A302</f>
        <v>43395.208333333336</v>
      </c>
      <c r="D313" s="13">
        <f>'task1ForecastsPVandDemand_R (2)'!B302</f>
        <v>2.1521258140000001</v>
      </c>
      <c r="E313" s="14">
        <f t="shared" si="47"/>
        <v>2.1521258140000001</v>
      </c>
      <c r="F313" s="12">
        <f>'task1ForecastsPVandDemand_R (2)'!F300</f>
        <v>0</v>
      </c>
      <c r="G313" s="9">
        <f t="shared" si="49"/>
        <v>0</v>
      </c>
      <c r="H313" s="9">
        <f t="shared" si="50"/>
        <v>0</v>
      </c>
      <c r="I313" s="40">
        <f t="shared" si="51"/>
        <v>0</v>
      </c>
      <c r="J313" s="8">
        <f t="shared" si="52"/>
        <v>0</v>
      </c>
      <c r="K313" s="8">
        <f t="shared" si="48"/>
        <v>0</v>
      </c>
      <c r="L313" s="8">
        <f t="shared" si="53"/>
        <v>0</v>
      </c>
      <c r="M313" s="8">
        <f t="shared" si="54"/>
        <v>0</v>
      </c>
      <c r="N313" s="7">
        <v>-2.5</v>
      </c>
      <c r="O313" s="7">
        <v>0</v>
      </c>
      <c r="P313" s="1"/>
      <c r="Q313" s="1"/>
    </row>
    <row r="314" spans="1:17" x14ac:dyDescent="0.3">
      <c r="A314" s="25">
        <f t="shared" si="55"/>
        <v>12</v>
      </c>
      <c r="B314" s="25">
        <v>7</v>
      </c>
      <c r="C314" s="11">
        <f>'task1ForecastsPVandDemand_R (2)'!A303</f>
        <v>43395.229166666664</v>
      </c>
      <c r="D314" s="13">
        <f>'task1ForecastsPVandDemand_R (2)'!B303</f>
        <v>2.5572021569999999</v>
      </c>
      <c r="E314" s="14">
        <f t="shared" si="47"/>
        <v>2.5572021569999999</v>
      </c>
      <c r="F314" s="12">
        <f>'task1ForecastsPVandDemand_R (2)'!F301</f>
        <v>0</v>
      </c>
      <c r="G314" s="9">
        <f t="shared" si="49"/>
        <v>0</v>
      </c>
      <c r="H314" s="9">
        <f t="shared" si="50"/>
        <v>0</v>
      </c>
      <c r="I314" s="40">
        <f t="shared" si="51"/>
        <v>0</v>
      </c>
      <c r="J314" s="8">
        <f t="shared" si="52"/>
        <v>0</v>
      </c>
      <c r="K314" s="8">
        <f t="shared" si="48"/>
        <v>0</v>
      </c>
      <c r="L314" s="8">
        <f t="shared" si="53"/>
        <v>0</v>
      </c>
      <c r="M314" s="8">
        <f t="shared" si="54"/>
        <v>0</v>
      </c>
      <c r="N314" s="7">
        <v>-2.5</v>
      </c>
      <c r="O314" s="7">
        <v>0</v>
      </c>
      <c r="P314" s="1"/>
      <c r="Q314" s="1"/>
    </row>
    <row r="315" spans="1:17" x14ac:dyDescent="0.3">
      <c r="A315" s="25">
        <f t="shared" si="55"/>
        <v>13</v>
      </c>
      <c r="B315" s="25">
        <v>7</v>
      </c>
      <c r="C315" s="11">
        <f>'task1ForecastsPVandDemand_R (2)'!A304</f>
        <v>43395.25</v>
      </c>
      <c r="D315" s="13">
        <f>'task1ForecastsPVandDemand_R (2)'!B304</f>
        <v>3.0285498830000002</v>
      </c>
      <c r="E315" s="14">
        <f t="shared" si="47"/>
        <v>3.0285498830000002</v>
      </c>
      <c r="F315" s="12">
        <f>'task1ForecastsPVandDemand_R (2)'!F302</f>
        <v>0</v>
      </c>
      <c r="G315" s="9">
        <f t="shared" si="49"/>
        <v>0</v>
      </c>
      <c r="H315" s="9">
        <f t="shared" si="50"/>
        <v>0</v>
      </c>
      <c r="I315" s="40">
        <f t="shared" si="51"/>
        <v>0</v>
      </c>
      <c r="J315" s="8">
        <f t="shared" si="52"/>
        <v>0</v>
      </c>
      <c r="K315" s="8">
        <f t="shared" si="48"/>
        <v>0</v>
      </c>
      <c r="L315" s="8">
        <f t="shared" si="53"/>
        <v>0</v>
      </c>
      <c r="M315" s="8">
        <f t="shared" si="54"/>
        <v>0</v>
      </c>
      <c r="N315" s="7">
        <v>-2.5</v>
      </c>
      <c r="O315" s="7">
        <v>0</v>
      </c>
      <c r="P315" s="1"/>
      <c r="Q315" s="1"/>
    </row>
    <row r="316" spans="1:17" x14ac:dyDescent="0.3">
      <c r="A316" s="25">
        <f t="shared" si="55"/>
        <v>14</v>
      </c>
      <c r="B316" s="25">
        <v>7</v>
      </c>
      <c r="C316" s="11">
        <f>'task1ForecastsPVandDemand_R (2)'!A305</f>
        <v>43395.270833333336</v>
      </c>
      <c r="D316" s="13">
        <f>'task1ForecastsPVandDemand_R (2)'!B305</f>
        <v>3.282821239</v>
      </c>
      <c r="E316" s="14">
        <f t="shared" si="47"/>
        <v>3.282821239</v>
      </c>
      <c r="F316" s="12">
        <f>'task1ForecastsPVandDemand_R (2)'!F303</f>
        <v>0</v>
      </c>
      <c r="G316" s="9">
        <f t="shared" si="49"/>
        <v>0</v>
      </c>
      <c r="H316" s="9">
        <f t="shared" si="50"/>
        <v>0</v>
      </c>
      <c r="I316" s="40">
        <f t="shared" si="51"/>
        <v>0</v>
      </c>
      <c r="J316" s="8">
        <f t="shared" si="52"/>
        <v>0</v>
      </c>
      <c r="K316" s="8">
        <f t="shared" si="48"/>
        <v>0</v>
      </c>
      <c r="L316" s="8">
        <f t="shared" si="53"/>
        <v>0</v>
      </c>
      <c r="M316" s="8">
        <f t="shared" si="54"/>
        <v>0</v>
      </c>
      <c r="N316" s="7">
        <v>-2.5</v>
      </c>
      <c r="O316" s="7">
        <v>0</v>
      </c>
      <c r="P316" s="1"/>
      <c r="Q316" s="1"/>
    </row>
    <row r="317" spans="1:17" x14ac:dyDescent="0.3">
      <c r="A317" s="25">
        <f t="shared" si="55"/>
        <v>15</v>
      </c>
      <c r="B317" s="25">
        <v>7</v>
      </c>
      <c r="C317" s="11">
        <f>'task1ForecastsPVandDemand_R (2)'!A306</f>
        <v>43395.291666666664</v>
      </c>
      <c r="D317" s="13">
        <f>'task1ForecastsPVandDemand_R (2)'!B306</f>
        <v>3.2708366569999998</v>
      </c>
      <c r="E317" s="14">
        <f t="shared" si="47"/>
        <v>3.2708366569999998</v>
      </c>
      <c r="F317" s="12">
        <f>'task1ForecastsPVandDemand_R (2)'!F304</f>
        <v>0</v>
      </c>
      <c r="G317" s="9">
        <f t="shared" si="49"/>
        <v>0</v>
      </c>
      <c r="H317" s="9">
        <f t="shared" si="50"/>
        <v>0</v>
      </c>
      <c r="I317" s="40">
        <f t="shared" si="51"/>
        <v>0</v>
      </c>
      <c r="J317" s="8">
        <f t="shared" si="52"/>
        <v>0</v>
      </c>
      <c r="K317" s="8">
        <f t="shared" si="48"/>
        <v>0</v>
      </c>
      <c r="L317" s="8">
        <f t="shared" si="53"/>
        <v>0</v>
      </c>
      <c r="M317" s="8">
        <f t="shared" si="54"/>
        <v>0</v>
      </c>
      <c r="N317" s="7">
        <v>-2.5</v>
      </c>
      <c r="O317" s="7">
        <v>0</v>
      </c>
      <c r="P317" s="1"/>
      <c r="Q317" s="1"/>
    </row>
    <row r="318" spans="1:17" x14ac:dyDescent="0.3">
      <c r="A318" s="25">
        <f t="shared" si="55"/>
        <v>16</v>
      </c>
      <c r="B318" s="25">
        <v>7</v>
      </c>
      <c r="C318" s="11">
        <f>'task1ForecastsPVandDemand_R (2)'!A307</f>
        <v>43395.3125</v>
      </c>
      <c r="D318" s="13">
        <f>'task1ForecastsPVandDemand_R (2)'!B307</f>
        <v>3.2958821939999998</v>
      </c>
      <c r="E318" s="14">
        <f t="shared" si="47"/>
        <v>3.2958821939999998</v>
      </c>
      <c r="F318" s="12">
        <f>'task1ForecastsPVandDemand_R (2)'!F305</f>
        <v>0</v>
      </c>
      <c r="G318" s="9">
        <f t="shared" si="49"/>
        <v>0</v>
      </c>
      <c r="H318" s="9">
        <f t="shared" si="50"/>
        <v>0</v>
      </c>
      <c r="I318" s="40">
        <f t="shared" si="51"/>
        <v>0</v>
      </c>
      <c r="J318" s="8">
        <f t="shared" si="52"/>
        <v>0</v>
      </c>
      <c r="K318" s="8">
        <f t="shared" si="48"/>
        <v>0</v>
      </c>
      <c r="L318" s="8">
        <f t="shared" si="53"/>
        <v>0</v>
      </c>
      <c r="M318" s="8">
        <f t="shared" si="54"/>
        <v>0</v>
      </c>
      <c r="N318" s="7">
        <v>-2.5</v>
      </c>
      <c r="O318" s="7">
        <v>0</v>
      </c>
      <c r="P318" s="1"/>
      <c r="Q318" s="1"/>
    </row>
    <row r="319" spans="1:17" x14ac:dyDescent="0.3">
      <c r="A319" s="25">
        <f t="shared" si="55"/>
        <v>17</v>
      </c>
      <c r="B319" s="25">
        <v>7</v>
      </c>
      <c r="C319" s="11">
        <f>'task1ForecastsPVandDemand_R (2)'!A308</f>
        <v>43395.333333333336</v>
      </c>
      <c r="D319" s="13">
        <f>'task1ForecastsPVandDemand_R (2)'!B308</f>
        <v>3.2798351829999999</v>
      </c>
      <c r="E319" s="14">
        <f t="shared" si="47"/>
        <v>3.2798351829999999</v>
      </c>
      <c r="F319" s="12">
        <f>'task1ForecastsPVandDemand_R (2)'!F306</f>
        <v>7.2690334999999995E-2</v>
      </c>
      <c r="G319" s="9">
        <f t="shared" si="49"/>
        <v>0</v>
      </c>
      <c r="H319" s="9">
        <f t="shared" si="50"/>
        <v>0</v>
      </c>
      <c r="I319" s="40">
        <f t="shared" si="51"/>
        <v>0</v>
      </c>
      <c r="J319" s="8">
        <f t="shared" si="52"/>
        <v>0</v>
      </c>
      <c r="K319" s="8">
        <f t="shared" si="48"/>
        <v>0</v>
      </c>
      <c r="L319" s="8">
        <f t="shared" si="53"/>
        <v>0</v>
      </c>
      <c r="M319" s="8">
        <f t="shared" si="54"/>
        <v>0</v>
      </c>
      <c r="N319" s="7">
        <v>-2.5</v>
      </c>
      <c r="O319" s="7">
        <v>0</v>
      </c>
      <c r="P319" s="1"/>
      <c r="Q319" s="1"/>
    </row>
    <row r="320" spans="1:17" x14ac:dyDescent="0.3">
      <c r="A320" s="25">
        <f t="shared" si="55"/>
        <v>18</v>
      </c>
      <c r="B320" s="25">
        <v>7</v>
      </c>
      <c r="C320" s="11">
        <f>'task1ForecastsPVandDemand_R (2)'!A309</f>
        <v>43395.354166666664</v>
      </c>
      <c r="D320" s="13">
        <f>'task1ForecastsPVandDemand_R (2)'!B309</f>
        <v>3.2535440960000002</v>
      </c>
      <c r="E320" s="14">
        <f t="shared" si="47"/>
        <v>3.2535440960000002</v>
      </c>
      <c r="F320" s="12">
        <f>'task1ForecastsPVandDemand_R (2)'!F307</f>
        <v>0.13604332</v>
      </c>
      <c r="G320" s="9">
        <f t="shared" si="49"/>
        <v>0</v>
      </c>
      <c r="H320" s="9">
        <f t="shared" si="50"/>
        <v>0</v>
      </c>
      <c r="I320" s="40">
        <f t="shared" si="51"/>
        <v>0</v>
      </c>
      <c r="J320" s="8">
        <f t="shared" si="52"/>
        <v>0</v>
      </c>
      <c r="K320" s="8">
        <f t="shared" si="48"/>
        <v>0</v>
      </c>
      <c r="L320" s="8">
        <f t="shared" si="53"/>
        <v>0</v>
      </c>
      <c r="M320" s="8">
        <f t="shared" si="54"/>
        <v>0</v>
      </c>
      <c r="N320" s="7">
        <v>-2.5</v>
      </c>
      <c r="O320" s="7">
        <v>0</v>
      </c>
      <c r="P320" s="1"/>
      <c r="Q320" s="1"/>
    </row>
    <row r="321" spans="1:28" x14ac:dyDescent="0.3">
      <c r="A321" s="25">
        <f t="shared" si="55"/>
        <v>19</v>
      </c>
      <c r="B321" s="25">
        <v>7</v>
      </c>
      <c r="C321" s="11">
        <f>'task1ForecastsPVandDemand_R (2)'!A310</f>
        <v>43395.375</v>
      </c>
      <c r="D321" s="13">
        <f>'task1ForecastsPVandDemand_R (2)'!B310</f>
        <v>3.109580512</v>
      </c>
      <c r="E321" s="14">
        <f t="shared" si="47"/>
        <v>3.109580512</v>
      </c>
      <c r="F321" s="12">
        <f>'task1ForecastsPVandDemand_R (2)'!F308</f>
        <v>0.90280613099999996</v>
      </c>
      <c r="G321" s="9">
        <f t="shared" si="49"/>
        <v>0</v>
      </c>
      <c r="H321" s="9">
        <f t="shared" si="50"/>
        <v>0</v>
      </c>
      <c r="I321" s="40">
        <f t="shared" si="51"/>
        <v>0</v>
      </c>
      <c r="J321" s="8">
        <f t="shared" si="52"/>
        <v>0</v>
      </c>
      <c r="K321" s="8">
        <f t="shared" si="48"/>
        <v>0</v>
      </c>
      <c r="L321" s="8">
        <f t="shared" si="53"/>
        <v>0</v>
      </c>
      <c r="M321" s="8">
        <f t="shared" si="54"/>
        <v>0</v>
      </c>
      <c r="N321" s="7">
        <v>-2.5</v>
      </c>
      <c r="O321" s="7">
        <v>0</v>
      </c>
      <c r="P321" s="1"/>
      <c r="Q321" s="1"/>
      <c r="R321">
        <f>VLOOKUP($B$16,$B$2:$F$9,5,FALSE)</f>
        <v>1</v>
      </c>
    </row>
    <row r="322" spans="1:28" x14ac:dyDescent="0.3">
      <c r="A322" s="25">
        <f t="shared" si="55"/>
        <v>20</v>
      </c>
      <c r="B322" s="25">
        <v>7</v>
      </c>
      <c r="C322" s="11">
        <f>'task1ForecastsPVandDemand_R (2)'!A311</f>
        <v>43395.395833333336</v>
      </c>
      <c r="D322" s="13">
        <f>'task1ForecastsPVandDemand_R (2)'!B311</f>
        <v>3.0693477630000001</v>
      </c>
      <c r="E322" s="14">
        <f t="shared" si="47"/>
        <v>3.0693477630000001</v>
      </c>
      <c r="F322" s="12">
        <f>'task1ForecastsPVandDemand_R (2)'!F309</f>
        <v>0.97374731599999997</v>
      </c>
      <c r="G322" s="9">
        <f t="shared" si="49"/>
        <v>0</v>
      </c>
      <c r="H322" s="9">
        <f t="shared" si="50"/>
        <v>0</v>
      </c>
      <c r="I322" s="40">
        <f t="shared" si="51"/>
        <v>0</v>
      </c>
      <c r="J322" s="8">
        <f t="shared" si="52"/>
        <v>0</v>
      </c>
      <c r="K322" s="8">
        <f t="shared" si="48"/>
        <v>0</v>
      </c>
      <c r="L322" s="8">
        <f t="shared" si="53"/>
        <v>0</v>
      </c>
      <c r="M322" s="8">
        <f t="shared" si="54"/>
        <v>0</v>
      </c>
      <c r="N322" s="7">
        <v>-2.5</v>
      </c>
      <c r="O322" s="7">
        <v>0</v>
      </c>
      <c r="P322" s="1"/>
      <c r="Q322" s="1"/>
    </row>
    <row r="323" spans="1:28" x14ac:dyDescent="0.3">
      <c r="A323" s="25">
        <f t="shared" si="55"/>
        <v>21</v>
      </c>
      <c r="B323" s="25">
        <v>7</v>
      </c>
      <c r="C323" s="11">
        <f>'task1ForecastsPVandDemand_R (2)'!A312</f>
        <v>43395.416666666664</v>
      </c>
      <c r="D323" s="13">
        <f>'task1ForecastsPVandDemand_R (2)'!B312</f>
        <v>2.9075608339999999</v>
      </c>
      <c r="E323" s="14">
        <f t="shared" si="47"/>
        <v>3.2307850184161997</v>
      </c>
      <c r="F323" s="12">
        <f>'task1ForecastsPVandDemand_R (2)'!F310</f>
        <v>1.6678234489999999</v>
      </c>
      <c r="G323" s="9">
        <f t="shared" si="49"/>
        <v>0.32322418441619999</v>
      </c>
      <c r="H323" s="9">
        <f t="shared" si="50"/>
        <v>0.16161209220809999</v>
      </c>
      <c r="I323" s="40">
        <f t="shared" si="51"/>
        <v>0</v>
      </c>
      <c r="J323" s="8">
        <f t="shared" si="52"/>
        <v>-0.32322418441619999</v>
      </c>
      <c r="K323" s="8">
        <f t="shared" si="48"/>
        <v>0</v>
      </c>
      <c r="L323" s="8">
        <f t="shared" si="53"/>
        <v>-0.32322418441619999</v>
      </c>
      <c r="M323" s="8">
        <f t="shared" si="54"/>
        <v>0</v>
      </c>
      <c r="N323" s="7">
        <v>-2.5</v>
      </c>
      <c r="O323" s="7">
        <v>0</v>
      </c>
      <c r="P323" s="1"/>
      <c r="Q323" s="1"/>
    </row>
    <row r="324" spans="1:28" x14ac:dyDescent="0.3">
      <c r="A324" s="25">
        <f t="shared" si="55"/>
        <v>22</v>
      </c>
      <c r="B324" s="25">
        <v>7</v>
      </c>
      <c r="C324" s="11">
        <f>'task1ForecastsPVandDemand_R (2)'!A313</f>
        <v>43395.4375</v>
      </c>
      <c r="D324" s="13">
        <f>'task1ForecastsPVandDemand_R (2)'!B313</f>
        <v>2.882584585</v>
      </c>
      <c r="E324" s="14">
        <f t="shared" si="47"/>
        <v>3.2009820265390001</v>
      </c>
      <c r="F324" s="12">
        <f>'task1ForecastsPVandDemand_R (2)'!F311</f>
        <v>1.642917655</v>
      </c>
      <c r="G324" s="9">
        <f t="shared" si="49"/>
        <v>0.31839744153900001</v>
      </c>
      <c r="H324" s="9">
        <f t="shared" si="50"/>
        <v>0.3208108129776</v>
      </c>
      <c r="I324" s="40">
        <f t="shared" si="51"/>
        <v>0</v>
      </c>
      <c r="J324" s="8">
        <f t="shared" si="52"/>
        <v>-0.31839744153900001</v>
      </c>
      <c r="K324" s="8">
        <f t="shared" si="48"/>
        <v>0</v>
      </c>
      <c r="L324" s="8">
        <f t="shared" si="53"/>
        <v>-0.31839744153900001</v>
      </c>
      <c r="M324" s="8">
        <f t="shared" si="54"/>
        <v>0</v>
      </c>
      <c r="N324" s="7">
        <v>-2.5</v>
      </c>
      <c r="O324" s="7">
        <v>0</v>
      </c>
      <c r="P324" s="1"/>
      <c r="Q324" s="1"/>
    </row>
    <row r="325" spans="1:28" x14ac:dyDescent="0.3">
      <c r="A325" s="25">
        <f t="shared" si="55"/>
        <v>23</v>
      </c>
      <c r="B325" s="25">
        <v>7</v>
      </c>
      <c r="C325" s="11">
        <f>'task1ForecastsPVandDemand_R (2)'!A314</f>
        <v>43395.458333333336</v>
      </c>
      <c r="D325" s="13">
        <f>'task1ForecastsPVandDemand_R (2)'!B314</f>
        <v>2.7761741710000001</v>
      </c>
      <c r="E325" s="14">
        <f t="shared" si="47"/>
        <v>4.0037514925600002</v>
      </c>
      <c r="F325" s="12">
        <f>'task1ForecastsPVandDemand_R (2)'!F312</f>
        <v>2.4070143559999999</v>
      </c>
      <c r="G325" s="9">
        <f t="shared" si="49"/>
        <v>1.2275773215599999</v>
      </c>
      <c r="H325" s="9">
        <f t="shared" si="50"/>
        <v>0.9345994737576</v>
      </c>
      <c r="I325" s="40">
        <f t="shared" si="51"/>
        <v>0</v>
      </c>
      <c r="J325" s="8">
        <f t="shared" si="52"/>
        <v>-1.2275773215599999</v>
      </c>
      <c r="K325" s="8">
        <f t="shared" si="48"/>
        <v>0</v>
      </c>
      <c r="L325" s="8">
        <f t="shared" si="53"/>
        <v>-1.2275773215599999</v>
      </c>
      <c r="M325" s="8">
        <f t="shared" si="54"/>
        <v>0</v>
      </c>
      <c r="N325" s="7">
        <v>-2.5</v>
      </c>
      <c r="O325" s="7">
        <v>0</v>
      </c>
      <c r="P325" s="1"/>
      <c r="Q325" s="1"/>
    </row>
    <row r="326" spans="1:28" x14ac:dyDescent="0.3">
      <c r="A326" s="25">
        <f t="shared" si="55"/>
        <v>24</v>
      </c>
      <c r="B326" s="25">
        <v>7</v>
      </c>
      <c r="C326" s="11">
        <f>'task1ForecastsPVandDemand_R (2)'!A315</f>
        <v>43395.479166666664</v>
      </c>
      <c r="D326" s="13">
        <f>'task1ForecastsPVandDemand_R (2)'!B315</f>
        <v>2.7411474309999999</v>
      </c>
      <c r="E326" s="14">
        <f t="shared" si="47"/>
        <v>3.97430965138</v>
      </c>
      <c r="F326" s="12">
        <f>'task1ForecastsPVandDemand_R (2)'!F313</f>
        <v>2.417965138</v>
      </c>
      <c r="G326" s="9">
        <f t="shared" si="49"/>
        <v>1.2331622203800001</v>
      </c>
      <c r="H326" s="9">
        <f t="shared" si="50"/>
        <v>1.5511805839476001</v>
      </c>
      <c r="I326" s="40">
        <f t="shared" si="51"/>
        <v>0</v>
      </c>
      <c r="J326" s="8">
        <f t="shared" si="52"/>
        <v>-1.2331622203800001</v>
      </c>
      <c r="K326" s="8">
        <f t="shared" si="48"/>
        <v>0</v>
      </c>
      <c r="L326" s="8">
        <f t="shared" si="53"/>
        <v>-1.2331622203800001</v>
      </c>
      <c r="M326" s="8">
        <f t="shared" si="54"/>
        <v>0</v>
      </c>
      <c r="N326" s="7">
        <v>-2.5</v>
      </c>
      <c r="O326" s="7">
        <v>0</v>
      </c>
      <c r="P326" s="1"/>
      <c r="Q326" s="1"/>
    </row>
    <row r="327" spans="1:28" x14ac:dyDescent="0.3">
      <c r="A327" s="25">
        <f t="shared" si="55"/>
        <v>25</v>
      </c>
      <c r="B327" s="25">
        <v>7</v>
      </c>
      <c r="C327" s="11">
        <f>'task1ForecastsPVandDemand_R (2)'!A316</f>
        <v>43395.5</v>
      </c>
      <c r="D327" s="13">
        <f>'task1ForecastsPVandDemand_R (2)'!B316</f>
        <v>2.628733585</v>
      </c>
      <c r="E327" s="14">
        <f t="shared" si="47"/>
        <v>4.0132277580700002</v>
      </c>
      <c r="F327" s="12">
        <f>'task1ForecastsPVandDemand_R (2)'!F314</f>
        <v>2.7146944569999998</v>
      </c>
      <c r="G327" s="9">
        <f t="shared" si="49"/>
        <v>1.38449417307</v>
      </c>
      <c r="H327" s="9">
        <f t="shared" si="50"/>
        <v>2.2434276704826002</v>
      </c>
      <c r="I327" s="40">
        <f t="shared" si="51"/>
        <v>0</v>
      </c>
      <c r="J327" s="8">
        <f t="shared" si="52"/>
        <v>-1.38449417307</v>
      </c>
      <c r="K327" s="8">
        <f t="shared" si="48"/>
        <v>0</v>
      </c>
      <c r="L327" s="8">
        <f t="shared" si="53"/>
        <v>-1.38449417307</v>
      </c>
      <c r="M327" s="8">
        <f t="shared" si="54"/>
        <v>0</v>
      </c>
      <c r="N327" s="7">
        <v>-2.5</v>
      </c>
      <c r="O327" s="7">
        <v>0</v>
      </c>
      <c r="P327" s="1"/>
      <c r="Q327" s="1"/>
    </row>
    <row r="328" spans="1:28" x14ac:dyDescent="0.3">
      <c r="A328" s="25">
        <f t="shared" si="55"/>
        <v>26</v>
      </c>
      <c r="B328" s="25">
        <v>7</v>
      </c>
      <c r="C328" s="11">
        <f>'task1ForecastsPVandDemand_R (2)'!A317</f>
        <v>43395.520833333336</v>
      </c>
      <c r="D328" s="13">
        <f>'task1ForecastsPVandDemand_R (2)'!B317</f>
        <v>2.5816977360000002</v>
      </c>
      <c r="E328" s="14">
        <f t="shared" si="47"/>
        <v>3.9658424478900001</v>
      </c>
      <c r="F328" s="12">
        <f>'task1ForecastsPVandDemand_R (2)'!F315</f>
        <v>2.7140092390000001</v>
      </c>
      <c r="G328" s="9">
        <f t="shared" si="49"/>
        <v>1.3841447118900001</v>
      </c>
      <c r="H328" s="9">
        <f t="shared" si="50"/>
        <v>2.9355000264276003</v>
      </c>
      <c r="I328" s="40">
        <f t="shared" si="51"/>
        <v>0</v>
      </c>
      <c r="J328" s="8">
        <f t="shared" si="52"/>
        <v>-1.3841447118900001</v>
      </c>
      <c r="K328" s="8">
        <f t="shared" si="48"/>
        <v>0</v>
      </c>
      <c r="L328" s="8">
        <f t="shared" si="53"/>
        <v>-1.3841447118900001</v>
      </c>
      <c r="M328" s="8">
        <f t="shared" si="54"/>
        <v>0</v>
      </c>
      <c r="N328" s="7">
        <v>-2.5</v>
      </c>
      <c r="O328" s="7">
        <v>0</v>
      </c>
      <c r="P328" s="1"/>
      <c r="Q328" s="1"/>
    </row>
    <row r="329" spans="1:28" x14ac:dyDescent="0.3">
      <c r="A329" s="25">
        <f t="shared" si="55"/>
        <v>27</v>
      </c>
      <c r="B329" s="25">
        <v>7</v>
      </c>
      <c r="C329" s="11">
        <f>'task1ForecastsPVandDemand_R (2)'!A318</f>
        <v>43395.541666666664</v>
      </c>
      <c r="D329" s="13">
        <f>'task1ForecastsPVandDemand_R (2)'!B318</f>
        <v>2.5889380360000001</v>
      </c>
      <c r="E329" s="14">
        <f t="shared" si="47"/>
        <v>3.9688982346100001</v>
      </c>
      <c r="F329" s="12">
        <f>'task1ForecastsPVandDemand_R (2)'!F316</f>
        <v>2.7058043110000001</v>
      </c>
      <c r="G329" s="9">
        <f t="shared" si="49"/>
        <v>1.3799601986100001</v>
      </c>
      <c r="H329" s="9">
        <f t="shared" si="50"/>
        <v>3.6254801257326004</v>
      </c>
      <c r="I329" s="40">
        <f t="shared" si="51"/>
        <v>0</v>
      </c>
      <c r="J329" s="8">
        <f t="shared" si="52"/>
        <v>-1.3799601986100001</v>
      </c>
      <c r="K329" s="8">
        <f t="shared" si="48"/>
        <v>0</v>
      </c>
      <c r="L329" s="8">
        <f t="shared" si="53"/>
        <v>-1.3799601986100001</v>
      </c>
      <c r="M329" s="8">
        <f t="shared" si="54"/>
        <v>0</v>
      </c>
      <c r="N329" s="7">
        <v>-2.5</v>
      </c>
      <c r="O329" s="7">
        <v>0</v>
      </c>
      <c r="P329" s="1"/>
      <c r="Q329" s="1"/>
    </row>
    <row r="330" spans="1:28" x14ac:dyDescent="0.3">
      <c r="A330" s="25">
        <f t="shared" si="55"/>
        <v>28</v>
      </c>
      <c r="B330" s="25">
        <v>7</v>
      </c>
      <c r="C330" s="11">
        <f>'task1ForecastsPVandDemand_R (2)'!A319</f>
        <v>43395.5625</v>
      </c>
      <c r="D330" s="13">
        <f>'task1ForecastsPVandDemand_R (2)'!B319</f>
        <v>2.5858754990000001</v>
      </c>
      <c r="E330" s="14">
        <f t="shared" si="47"/>
        <v>3.9632856491600004</v>
      </c>
      <c r="F330" s="12">
        <f>'task1ForecastsPVandDemand_R (2)'!F317</f>
        <v>2.7008042159999999</v>
      </c>
      <c r="G330" s="9">
        <f t="shared" si="49"/>
        <v>1.37741015016</v>
      </c>
      <c r="H330" s="9">
        <f t="shared" si="50"/>
        <v>4.3141852008126005</v>
      </c>
      <c r="I330" s="40">
        <f t="shared" si="51"/>
        <v>0</v>
      </c>
      <c r="J330" s="8">
        <f t="shared" si="52"/>
        <v>-1.37741015016</v>
      </c>
      <c r="K330" s="8">
        <f t="shared" si="48"/>
        <v>0</v>
      </c>
      <c r="L330" s="8">
        <f t="shared" si="53"/>
        <v>-1.37741015016</v>
      </c>
      <c r="M330" s="8">
        <f t="shared" si="54"/>
        <v>0</v>
      </c>
      <c r="N330" s="7">
        <v>-2.5</v>
      </c>
      <c r="O330" s="7">
        <v>0</v>
      </c>
      <c r="P330" s="1"/>
      <c r="Q330" s="1"/>
    </row>
    <row r="331" spans="1:28" x14ac:dyDescent="0.3">
      <c r="A331" s="25">
        <f t="shared" si="55"/>
        <v>29</v>
      </c>
      <c r="B331" s="25">
        <v>7</v>
      </c>
      <c r="C331" s="11">
        <f>'task1ForecastsPVandDemand_R (2)'!A320</f>
        <v>43395.583333333336</v>
      </c>
      <c r="D331" s="13">
        <f>'task1ForecastsPVandDemand_R (2)'!B320</f>
        <v>2.67520895</v>
      </c>
      <c r="E331" s="14">
        <f t="shared" si="47"/>
        <v>3.8775612829400004</v>
      </c>
      <c r="F331" s="12">
        <f>'task1ForecastsPVandDemand_R (2)'!F318</f>
        <v>2.3575535940000001</v>
      </c>
      <c r="G331" s="9">
        <f t="shared" si="49"/>
        <v>1.2023523329400001</v>
      </c>
      <c r="H331" s="9">
        <f t="shared" si="50"/>
        <v>4.9153613672826006</v>
      </c>
      <c r="I331" s="40">
        <f t="shared" si="51"/>
        <v>0</v>
      </c>
      <c r="J331" s="8">
        <f t="shared" si="52"/>
        <v>-1.2023523329400001</v>
      </c>
      <c r="K331" s="8">
        <f t="shared" si="48"/>
        <v>0</v>
      </c>
      <c r="L331" s="8">
        <f t="shared" si="53"/>
        <v>-1.2023523329400001</v>
      </c>
      <c r="M331" s="8">
        <f t="shared" si="54"/>
        <v>0</v>
      </c>
      <c r="N331" s="7">
        <v>-2.5</v>
      </c>
      <c r="O331" s="7">
        <v>0</v>
      </c>
      <c r="P331" s="1"/>
      <c r="Q331" s="1"/>
    </row>
    <row r="332" spans="1:28" x14ac:dyDescent="0.3">
      <c r="A332" s="26">
        <f t="shared" si="55"/>
        <v>30</v>
      </c>
      <c r="B332" s="26">
        <v>7</v>
      </c>
      <c r="C332" s="11">
        <f>'task1ForecastsPVandDemand_R (2)'!A321</f>
        <v>43395.604166666664</v>
      </c>
      <c r="D332" s="13">
        <f>'task1ForecastsPVandDemand_R (2)'!B321</f>
        <v>2.8128055710000002</v>
      </c>
      <c r="E332" s="18">
        <f t="shared" si="47"/>
        <v>3.9439377105600002</v>
      </c>
      <c r="F332" s="12">
        <f>'task1ForecastsPVandDemand_R (2)'!F319</f>
        <v>2.2179061560000002</v>
      </c>
      <c r="G332" s="9">
        <f t="shared" si="49"/>
        <v>1.13113213956</v>
      </c>
      <c r="H332" s="9">
        <f t="shared" si="50"/>
        <v>5.4809274370626007</v>
      </c>
      <c r="I332" s="40">
        <f t="shared" si="51"/>
        <v>0</v>
      </c>
      <c r="J332" s="8">
        <f t="shared" si="52"/>
        <v>-1.13113213956</v>
      </c>
      <c r="K332" s="8">
        <f t="shared" si="48"/>
        <v>0</v>
      </c>
      <c r="L332" s="30">
        <f t="shared" si="53"/>
        <v>-1.13113213956</v>
      </c>
      <c r="M332" s="30">
        <f t="shared" si="54"/>
        <v>0</v>
      </c>
      <c r="N332" s="17">
        <v>-2.5</v>
      </c>
      <c r="O332" s="17">
        <v>0</v>
      </c>
      <c r="P332" s="1"/>
      <c r="Q332" s="1"/>
    </row>
    <row r="333" spans="1:28" s="157" customFormat="1" ht="15" thickBot="1" x14ac:dyDescent="0.35">
      <c r="A333" s="134">
        <f t="shared" si="55"/>
        <v>31</v>
      </c>
      <c r="B333" s="134">
        <v>7</v>
      </c>
      <c r="C333" s="135">
        <f>'task1ForecastsPVandDemand_R (2)'!A322</f>
        <v>43395.625</v>
      </c>
      <c r="D333" s="136">
        <f>'task1ForecastsPVandDemand_R (2)'!B322</f>
        <v>3.2598725439999998</v>
      </c>
      <c r="E333" s="137">
        <f t="shared" si="47"/>
        <v>4.2980176698747989</v>
      </c>
      <c r="F333" s="138">
        <f>'task1ForecastsPVandDemand_R (2)'!F320</f>
        <v>2.0969403130000002</v>
      </c>
      <c r="G333" s="139">
        <f>-SUM(I333,J333,K333)</f>
        <v>1.0381451258747987</v>
      </c>
      <c r="H333" s="139">
        <f>H332+((G333*0.5))</f>
        <v>6</v>
      </c>
      <c r="I333" s="140">
        <f t="shared" si="51"/>
        <v>0</v>
      </c>
      <c r="J333" s="132">
        <f t="shared" si="52"/>
        <v>-1.0381451258747987</v>
      </c>
      <c r="K333" s="132">
        <f>IF(A333&lt;&gt;31,0,-2*((6-H332+((J333*0.5)))))</f>
        <v>0</v>
      </c>
      <c r="L333" s="132">
        <f t="shared" si="53"/>
        <v>-1.0381451258747987</v>
      </c>
      <c r="M333" s="132">
        <f t="shared" si="54"/>
        <v>0</v>
      </c>
      <c r="N333" s="141">
        <v>-2.5</v>
      </c>
      <c r="O333" s="141">
        <v>0</v>
      </c>
      <c r="P333" s="149"/>
      <c r="Q333" s="149"/>
      <c r="R333" s="156"/>
      <c r="S333" s="156"/>
      <c r="T333" s="156"/>
      <c r="U333" s="156"/>
      <c r="V333" s="156"/>
      <c r="W333" s="156"/>
      <c r="X333" s="156"/>
      <c r="Y333" s="156"/>
      <c r="Z333" s="156"/>
      <c r="AA333" s="156"/>
      <c r="AB333" s="156"/>
    </row>
    <row r="334" spans="1:28" s="93" customFormat="1" x14ac:dyDescent="0.3">
      <c r="A334" s="71">
        <f>A333+1</f>
        <v>32</v>
      </c>
      <c r="B334" s="71">
        <v>7</v>
      </c>
      <c r="C334" s="72">
        <f>'task1ForecastsPVandDemand_R (2)'!A323</f>
        <v>43395.645833333336</v>
      </c>
      <c r="D334" s="22">
        <f>'task1ForecastsPVandDemand_R (2)'!B323</f>
        <v>3.5195437429999998</v>
      </c>
      <c r="E334" s="74">
        <f t="shared" si="47"/>
        <v>2.6302676872727275</v>
      </c>
      <c r="F334" s="75">
        <f>'task1ForecastsPVandDemand_R (2)'!F321</f>
        <v>2.014948629</v>
      </c>
      <c r="G334" s="76">
        <f t="shared" si="49"/>
        <v>-0.88927605572727231</v>
      </c>
      <c r="H334" s="76">
        <f t="shared" si="50"/>
        <v>5.5553619721363638</v>
      </c>
      <c r="I334" s="78">
        <f t="shared" si="51"/>
        <v>0.88927605572727231</v>
      </c>
      <c r="J334" s="78">
        <f t="shared" si="52"/>
        <v>0</v>
      </c>
      <c r="K334" s="78">
        <f t="shared" ref="K334:K350" si="56">IF(A334&lt;&gt;31,0,-2*((6-H333+((J334*0.5)))))</f>
        <v>0</v>
      </c>
      <c r="L334" s="76"/>
      <c r="M334" s="76"/>
      <c r="N334" s="79">
        <v>0</v>
      </c>
      <c r="O334" s="79">
        <v>2.5</v>
      </c>
      <c r="P334" s="92"/>
      <c r="Q334" s="92"/>
    </row>
    <row r="335" spans="1:28" s="93" customFormat="1" x14ac:dyDescent="0.3">
      <c r="A335" s="80">
        <f t="shared" si="55"/>
        <v>33</v>
      </c>
      <c r="B335" s="80">
        <v>7</v>
      </c>
      <c r="C335" s="81">
        <f>'task1ForecastsPVandDemand_R (2)'!A324</f>
        <v>43395.666666666664</v>
      </c>
      <c r="D335" s="13">
        <f>'task1ForecastsPVandDemand_R (2)'!B324</f>
        <v>3.8956178549999998</v>
      </c>
      <c r="E335" s="83">
        <f t="shared" ref="E335:E350" si="57">D335-J335-I335</f>
        <v>2.6302676872727275</v>
      </c>
      <c r="F335" s="84">
        <f>'task1ForecastsPVandDemand_R (2)'!F322</f>
        <v>1.2264109830000001</v>
      </c>
      <c r="G335" s="85">
        <f t="shared" si="49"/>
        <v>-1.2653501677272723</v>
      </c>
      <c r="H335" s="85">
        <f t="shared" si="50"/>
        <v>4.9226868882727279</v>
      </c>
      <c r="I335" s="77">
        <f t="shared" si="51"/>
        <v>1.2653501677272723</v>
      </c>
      <c r="J335" s="77">
        <f t="shared" si="52"/>
        <v>0</v>
      </c>
      <c r="K335" s="77">
        <f t="shared" si="56"/>
        <v>0</v>
      </c>
      <c r="L335" s="85"/>
      <c r="M335" s="85"/>
      <c r="N335" s="86">
        <v>0</v>
      </c>
      <c r="O335" s="86">
        <v>2.5</v>
      </c>
      <c r="P335" s="92"/>
      <c r="Q335" s="92"/>
    </row>
    <row r="336" spans="1:28" s="93" customFormat="1" x14ac:dyDescent="0.3">
      <c r="A336" s="80">
        <f t="shared" si="55"/>
        <v>34</v>
      </c>
      <c r="B336" s="80">
        <v>7</v>
      </c>
      <c r="C336" s="81">
        <f>'task1ForecastsPVandDemand_R (2)'!A325</f>
        <v>43395.6875</v>
      </c>
      <c r="D336" s="13">
        <f>'task1ForecastsPVandDemand_R (2)'!B325</f>
        <v>3.9565231179999998</v>
      </c>
      <c r="E336" s="83">
        <f t="shared" si="57"/>
        <v>2.6302676872727275</v>
      </c>
      <c r="F336" s="84">
        <f>'task1ForecastsPVandDemand_R (2)'!F323</f>
        <v>1.181519904</v>
      </c>
      <c r="G336" s="85">
        <f t="shared" ref="G336:G350" si="58">-SUM(I336,J336,K336)</f>
        <v>-1.3262554307272723</v>
      </c>
      <c r="H336" s="85">
        <f t="shared" si="50"/>
        <v>4.2595591729090918</v>
      </c>
      <c r="I336" s="77">
        <f t="shared" si="51"/>
        <v>1.3262554307272723</v>
      </c>
      <c r="J336" s="77">
        <f t="shared" si="52"/>
        <v>0</v>
      </c>
      <c r="K336" s="77">
        <f t="shared" si="56"/>
        <v>0</v>
      </c>
      <c r="L336" s="85"/>
      <c r="M336" s="85"/>
      <c r="N336" s="86">
        <v>0</v>
      </c>
      <c r="O336" s="86">
        <v>2.5</v>
      </c>
      <c r="P336" s="92"/>
      <c r="Q336" s="92"/>
    </row>
    <row r="337" spans="1:17" s="93" customFormat="1" x14ac:dyDescent="0.3">
      <c r="A337" s="80">
        <f t="shared" si="55"/>
        <v>35</v>
      </c>
      <c r="B337" s="80">
        <v>7</v>
      </c>
      <c r="C337" s="81">
        <f>'task1ForecastsPVandDemand_R (2)'!A326</f>
        <v>43395.708333333336</v>
      </c>
      <c r="D337" s="13">
        <f>'task1ForecastsPVandDemand_R (2)'!B326</f>
        <v>4.0802457690000002</v>
      </c>
      <c r="E337" s="83">
        <f t="shared" si="57"/>
        <v>2.6302676872727275</v>
      </c>
      <c r="F337" s="84">
        <f>'task1ForecastsPVandDemand_R (2)'!F324</f>
        <v>0.30513082200000002</v>
      </c>
      <c r="G337" s="85">
        <f t="shared" si="58"/>
        <v>-1.4499780817272727</v>
      </c>
      <c r="H337" s="85">
        <f t="shared" ref="H337:H350" si="59">H336+((G337*0.5))</f>
        <v>3.5345701320454554</v>
      </c>
      <c r="I337" s="77">
        <f t="shared" ref="I337:I350" si="60">MAX(0,MIN(O337,H336*2,(D337-VLOOKUP(B337,$B$2:$D$9,3,FALSE))))</f>
        <v>1.4499780817272727</v>
      </c>
      <c r="J337" s="77">
        <f t="shared" ref="J337:J350" si="61">IF(F337&gt;VLOOKUP(B337,$B$2:$F$9,5,FALSE),MAX(N337,-F337*(VLOOKUP(B337,$B$2:$E$9,4,FALSE)),-2*(6-H336),-(VLOOKUP(B337,$B$2:$G$9,6,FALSE)-D337)),0)*(IF(F337&lt;VLOOKUP(B337,$B$1:$Q$9,15,FALSE),VLOOKUP(B337,$B$1:$Q$9,16,FALSE),1))</f>
        <v>0</v>
      </c>
      <c r="K337" s="77">
        <f t="shared" si="56"/>
        <v>0</v>
      </c>
      <c r="L337" s="85"/>
      <c r="M337" s="85"/>
      <c r="N337" s="86">
        <v>0</v>
      </c>
      <c r="O337" s="86">
        <v>2.5</v>
      </c>
      <c r="P337" s="92"/>
      <c r="Q337" s="92"/>
    </row>
    <row r="338" spans="1:17" s="93" customFormat="1" x14ac:dyDescent="0.3">
      <c r="A338" s="80">
        <f t="shared" si="55"/>
        <v>36</v>
      </c>
      <c r="B338" s="80">
        <v>7</v>
      </c>
      <c r="C338" s="81">
        <f>'task1ForecastsPVandDemand_R (2)'!A327</f>
        <v>43395.729166666664</v>
      </c>
      <c r="D338" s="13">
        <f>'task1ForecastsPVandDemand_R (2)'!B327</f>
        <v>4.0874184580000001</v>
      </c>
      <c r="E338" s="83">
        <f t="shared" si="57"/>
        <v>2.6302676872727275</v>
      </c>
      <c r="F338" s="84">
        <f>'task1ForecastsPVandDemand_R (2)'!F325</f>
        <v>0.28410366399999998</v>
      </c>
      <c r="G338" s="85">
        <f t="shared" si="58"/>
        <v>-1.4571507707272726</v>
      </c>
      <c r="H338" s="85">
        <f t="shared" si="59"/>
        <v>2.8059947466818191</v>
      </c>
      <c r="I338" s="77">
        <f t="shared" si="60"/>
        <v>1.4571507707272726</v>
      </c>
      <c r="J338" s="77">
        <f t="shared" si="61"/>
        <v>0</v>
      </c>
      <c r="K338" s="77">
        <f t="shared" si="56"/>
        <v>0</v>
      </c>
      <c r="L338" s="85"/>
      <c r="M338" s="85"/>
      <c r="N338" s="86">
        <v>0</v>
      </c>
      <c r="O338" s="86">
        <v>2.5</v>
      </c>
      <c r="P338" s="92"/>
      <c r="Q338" s="92"/>
    </row>
    <row r="339" spans="1:17" s="93" customFormat="1" x14ac:dyDescent="0.3">
      <c r="A339" s="80">
        <f t="shared" si="55"/>
        <v>37</v>
      </c>
      <c r="B339" s="80">
        <v>7</v>
      </c>
      <c r="C339" s="81">
        <f>'task1ForecastsPVandDemand_R (2)'!A328</f>
        <v>43395.75</v>
      </c>
      <c r="D339" s="13">
        <f>'task1ForecastsPVandDemand_R (2)'!B328</f>
        <v>3.9927291440000001</v>
      </c>
      <c r="E339" s="83">
        <f t="shared" si="57"/>
        <v>2.6302676872727275</v>
      </c>
      <c r="F339" s="84">
        <f>'task1ForecastsPVandDemand_R (2)'!F326</f>
        <v>5.37653E-3</v>
      </c>
      <c r="G339" s="85">
        <f t="shared" si="58"/>
        <v>-1.3624614567272726</v>
      </c>
      <c r="H339" s="85">
        <f t="shared" si="59"/>
        <v>2.1247640183181828</v>
      </c>
      <c r="I339" s="77">
        <f t="shared" si="60"/>
        <v>1.3624614567272726</v>
      </c>
      <c r="J339" s="77">
        <f t="shared" si="61"/>
        <v>0</v>
      </c>
      <c r="K339" s="77">
        <f t="shared" si="56"/>
        <v>0</v>
      </c>
      <c r="L339" s="85"/>
      <c r="M339" s="85"/>
      <c r="N339" s="86">
        <v>0</v>
      </c>
      <c r="O339" s="86">
        <v>2.5</v>
      </c>
      <c r="P339" s="92"/>
      <c r="Q339" s="92"/>
    </row>
    <row r="340" spans="1:17" s="93" customFormat="1" x14ac:dyDescent="0.3">
      <c r="A340" s="80">
        <f t="shared" si="55"/>
        <v>38</v>
      </c>
      <c r="B340" s="80">
        <v>7</v>
      </c>
      <c r="C340" s="81">
        <f>'task1ForecastsPVandDemand_R (2)'!A329</f>
        <v>43395.770833333336</v>
      </c>
      <c r="D340" s="13">
        <f>'task1ForecastsPVandDemand_R (2)'!B329</f>
        <v>3.8878250410000001</v>
      </c>
      <c r="E340" s="83">
        <f t="shared" si="57"/>
        <v>2.6302676872727275</v>
      </c>
      <c r="F340" s="84">
        <f>'task1ForecastsPVandDemand_R (2)'!F327</f>
        <v>5.37653E-3</v>
      </c>
      <c r="G340" s="85">
        <f t="shared" si="58"/>
        <v>-1.2575573537272726</v>
      </c>
      <c r="H340" s="85">
        <f t="shared" si="59"/>
        <v>1.4959853414545465</v>
      </c>
      <c r="I340" s="77">
        <f t="shared" si="60"/>
        <v>1.2575573537272726</v>
      </c>
      <c r="J340" s="77">
        <f t="shared" si="61"/>
        <v>0</v>
      </c>
      <c r="K340" s="77">
        <f t="shared" si="56"/>
        <v>0</v>
      </c>
      <c r="L340" s="85"/>
      <c r="M340" s="85"/>
      <c r="N340" s="86">
        <v>0</v>
      </c>
      <c r="O340" s="86">
        <v>2.5</v>
      </c>
      <c r="P340" s="92"/>
      <c r="Q340" s="92"/>
    </row>
    <row r="341" spans="1:17" s="93" customFormat="1" x14ac:dyDescent="0.3">
      <c r="A341" s="80">
        <f t="shared" si="55"/>
        <v>39</v>
      </c>
      <c r="B341" s="80">
        <v>7</v>
      </c>
      <c r="C341" s="81">
        <f>'task1ForecastsPVandDemand_R (2)'!A330</f>
        <v>43395.791666666664</v>
      </c>
      <c r="D341" s="13">
        <f>'task1ForecastsPVandDemand_R (2)'!B330</f>
        <v>3.6855300309999999</v>
      </c>
      <c r="E341" s="83">
        <f t="shared" si="57"/>
        <v>2.6302676872727275</v>
      </c>
      <c r="F341" s="84">
        <f>'task1ForecastsPVandDemand_R (2)'!F328</f>
        <v>0</v>
      </c>
      <c r="G341" s="85">
        <f t="shared" si="58"/>
        <v>-1.0552623437272723</v>
      </c>
      <c r="H341" s="85">
        <f t="shared" si="59"/>
        <v>0.96835416959091036</v>
      </c>
      <c r="I341" s="77">
        <f t="shared" si="60"/>
        <v>1.0552623437272723</v>
      </c>
      <c r="J341" s="77">
        <f t="shared" si="61"/>
        <v>0</v>
      </c>
      <c r="K341" s="77">
        <f t="shared" si="56"/>
        <v>0</v>
      </c>
      <c r="L341" s="85"/>
      <c r="M341" s="85"/>
      <c r="N341" s="86">
        <v>0</v>
      </c>
      <c r="O341" s="86">
        <v>2.5</v>
      </c>
      <c r="P341" s="92"/>
      <c r="Q341" s="92"/>
    </row>
    <row r="342" spans="1:17" s="93" customFormat="1" x14ac:dyDescent="0.3">
      <c r="A342" s="80">
        <f t="shared" si="55"/>
        <v>40</v>
      </c>
      <c r="B342" s="80">
        <v>7</v>
      </c>
      <c r="C342" s="81">
        <f>'task1ForecastsPVandDemand_R (2)'!A331</f>
        <v>43395.8125</v>
      </c>
      <c r="D342" s="13">
        <f>'task1ForecastsPVandDemand_R (2)'!B331</f>
        <v>3.514827473</v>
      </c>
      <c r="E342" s="83">
        <f t="shared" si="57"/>
        <v>2.6302676872727275</v>
      </c>
      <c r="F342" s="84">
        <f>'task1ForecastsPVandDemand_R (2)'!F329</f>
        <v>0</v>
      </c>
      <c r="G342" s="85">
        <f t="shared" si="58"/>
        <v>-0.88455978572727245</v>
      </c>
      <c r="H342" s="85">
        <f t="shared" si="59"/>
        <v>0.52607427672727414</v>
      </c>
      <c r="I342" s="77">
        <f t="shared" si="60"/>
        <v>0.88455978572727245</v>
      </c>
      <c r="J342" s="77">
        <f t="shared" si="61"/>
        <v>0</v>
      </c>
      <c r="K342" s="77">
        <f t="shared" si="56"/>
        <v>0</v>
      </c>
      <c r="L342" s="85"/>
      <c r="M342" s="85"/>
      <c r="N342" s="86">
        <v>0</v>
      </c>
      <c r="O342" s="86">
        <v>2.5</v>
      </c>
      <c r="P342" s="92"/>
      <c r="Q342" s="92"/>
    </row>
    <row r="343" spans="1:17" s="93" customFormat="1" x14ac:dyDescent="0.3">
      <c r="A343" s="94">
        <f t="shared" si="55"/>
        <v>41</v>
      </c>
      <c r="B343" s="94">
        <v>7</v>
      </c>
      <c r="C343" s="81">
        <f>'task1ForecastsPVandDemand_R (2)'!A332</f>
        <v>43395.833333333336</v>
      </c>
      <c r="D343" s="13">
        <f>'task1ForecastsPVandDemand_R (2)'!B332</f>
        <v>3.2732787330000002</v>
      </c>
      <c r="E343" s="95">
        <f t="shared" si="57"/>
        <v>2.6302676872727275</v>
      </c>
      <c r="F343" s="84">
        <f>'task1ForecastsPVandDemand_R (2)'!F330</f>
        <v>0</v>
      </c>
      <c r="G343" s="96">
        <f t="shared" si="58"/>
        <v>-0.64301104572727263</v>
      </c>
      <c r="H343" s="96">
        <f t="shared" si="59"/>
        <v>0.20456875386363782</v>
      </c>
      <c r="I343" s="77">
        <f t="shared" si="60"/>
        <v>0.64301104572727263</v>
      </c>
      <c r="J343" s="77">
        <f t="shared" si="61"/>
        <v>0</v>
      </c>
      <c r="K343" s="103">
        <f t="shared" si="56"/>
        <v>0</v>
      </c>
      <c r="L343" s="96"/>
      <c r="M343" s="96"/>
      <c r="N343" s="97">
        <v>0</v>
      </c>
      <c r="O343" s="97">
        <v>2.5</v>
      </c>
      <c r="P343" s="92"/>
      <c r="Q343" s="92"/>
    </row>
    <row r="344" spans="1:17" s="154" customFormat="1" ht="15" thickBot="1" x14ac:dyDescent="0.35">
      <c r="A344" s="142">
        <f t="shared" si="55"/>
        <v>42</v>
      </c>
      <c r="B344" s="142">
        <v>7</v>
      </c>
      <c r="C344" s="143">
        <f>'task1ForecastsPVandDemand_R (2)'!A333</f>
        <v>43395.854166666664</v>
      </c>
      <c r="D344" s="136">
        <f>'task1ForecastsPVandDemand_R (2)'!B333</f>
        <v>3.0394024599999998</v>
      </c>
      <c r="E344" s="144">
        <f t="shared" si="57"/>
        <v>2.6302676872727275</v>
      </c>
      <c r="F344" s="155">
        <f>'task1ForecastsPVandDemand_R (2)'!F331</f>
        <v>0</v>
      </c>
      <c r="G344" s="145">
        <f t="shared" si="58"/>
        <v>-0.40913477272727228</v>
      </c>
      <c r="H344" s="145">
        <f t="shared" si="59"/>
        <v>1.3675000016810657E-6</v>
      </c>
      <c r="I344" s="133">
        <f t="shared" si="60"/>
        <v>0.40913477272727228</v>
      </c>
      <c r="J344" s="133">
        <f t="shared" si="61"/>
        <v>0</v>
      </c>
      <c r="K344" s="133">
        <f t="shared" si="56"/>
        <v>0</v>
      </c>
      <c r="L344" s="145"/>
      <c r="M344" s="145"/>
      <c r="N344" s="146">
        <v>0</v>
      </c>
      <c r="O344" s="146">
        <v>2.5</v>
      </c>
      <c r="P344" s="159"/>
      <c r="Q344" s="159"/>
    </row>
    <row r="345" spans="1:17" x14ac:dyDescent="0.3">
      <c r="A345" s="27">
        <f t="shared" si="55"/>
        <v>43</v>
      </c>
      <c r="B345" s="27">
        <v>7</v>
      </c>
      <c r="C345" s="21">
        <f>'task1ForecastsPVandDemand_R (2)'!A334</f>
        <v>43395.875</v>
      </c>
      <c r="D345" s="22">
        <f>'task1ForecastsPVandDemand_R (2)'!B334</f>
        <v>2.7883888730000002</v>
      </c>
      <c r="E345" s="23">
        <f t="shared" si="57"/>
        <v>2.7883888730000002</v>
      </c>
      <c r="F345" s="28">
        <f>'task1ForecastsPVandDemand_R (2)'!F332</f>
        <v>0</v>
      </c>
      <c r="G345" s="52">
        <f t="shared" si="58"/>
        <v>0</v>
      </c>
      <c r="H345" s="52">
        <f t="shared" si="59"/>
        <v>1.3675000016810657E-6</v>
      </c>
      <c r="I345" s="39">
        <f t="shared" si="60"/>
        <v>0</v>
      </c>
      <c r="J345" s="29">
        <f t="shared" si="61"/>
        <v>0</v>
      </c>
      <c r="K345" s="29">
        <f t="shared" si="56"/>
        <v>0</v>
      </c>
      <c r="L345" s="24"/>
      <c r="M345" s="24"/>
      <c r="N345" s="20">
        <v>0</v>
      </c>
      <c r="O345" s="20">
        <v>0</v>
      </c>
      <c r="P345" s="1"/>
      <c r="Q345" s="1"/>
    </row>
    <row r="346" spans="1:17" x14ac:dyDescent="0.3">
      <c r="A346" s="25">
        <f t="shared" si="55"/>
        <v>44</v>
      </c>
      <c r="B346" s="25">
        <v>7</v>
      </c>
      <c r="C346" s="11">
        <f>'task1ForecastsPVandDemand_R (2)'!A335</f>
        <v>43395.895833333336</v>
      </c>
      <c r="D346" s="13">
        <f>'task1ForecastsPVandDemand_R (2)'!B335</f>
        <v>2.4427717269999998</v>
      </c>
      <c r="E346" s="14">
        <f t="shared" si="57"/>
        <v>2.4427717269999998</v>
      </c>
      <c r="F346" s="12">
        <f>'task1ForecastsPVandDemand_R (2)'!F333</f>
        <v>0</v>
      </c>
      <c r="G346" s="9">
        <f t="shared" si="58"/>
        <v>0</v>
      </c>
      <c r="H346" s="9">
        <f t="shared" si="59"/>
        <v>1.3675000016810657E-6</v>
      </c>
      <c r="I346" s="40">
        <f t="shared" si="60"/>
        <v>0</v>
      </c>
      <c r="J346" s="8">
        <f t="shared" si="61"/>
        <v>0</v>
      </c>
      <c r="K346" s="8">
        <f t="shared" si="56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3">
      <c r="A347" s="25">
        <f t="shared" si="55"/>
        <v>45</v>
      </c>
      <c r="B347" s="25">
        <v>7</v>
      </c>
      <c r="C347" s="11">
        <f>'task1ForecastsPVandDemand_R (2)'!A336</f>
        <v>43395.916666666664</v>
      </c>
      <c r="D347" s="13">
        <f>'task1ForecastsPVandDemand_R (2)'!B336</f>
        <v>2.1423369669999999</v>
      </c>
      <c r="E347" s="14">
        <f t="shared" si="57"/>
        <v>2.1423369669999999</v>
      </c>
      <c r="F347" s="12">
        <f>'task1ForecastsPVandDemand_R (2)'!F334</f>
        <v>0</v>
      </c>
      <c r="G347" s="9">
        <f t="shared" si="58"/>
        <v>0</v>
      </c>
      <c r="H347" s="9">
        <f t="shared" si="59"/>
        <v>1.3675000016810657E-6</v>
      </c>
      <c r="I347" s="40">
        <f t="shared" si="60"/>
        <v>0</v>
      </c>
      <c r="J347" s="8">
        <f t="shared" si="61"/>
        <v>0</v>
      </c>
      <c r="K347" s="8">
        <f t="shared" si="56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3">
      <c r="A348" s="25">
        <f t="shared" si="55"/>
        <v>46</v>
      </c>
      <c r="B348" s="25">
        <v>7</v>
      </c>
      <c r="C348" s="11">
        <f>'task1ForecastsPVandDemand_R (2)'!A337</f>
        <v>43395.9375</v>
      </c>
      <c r="D348" s="13">
        <f>'task1ForecastsPVandDemand_R (2)'!B337</f>
        <v>1.9342195680000001</v>
      </c>
      <c r="E348" s="14">
        <f t="shared" si="57"/>
        <v>1.9342195680000001</v>
      </c>
      <c r="F348" s="12">
        <f>'task1ForecastsPVandDemand_R (2)'!F335</f>
        <v>0</v>
      </c>
      <c r="G348" s="9">
        <f t="shared" si="58"/>
        <v>0</v>
      </c>
      <c r="H348" s="9">
        <f t="shared" si="59"/>
        <v>1.3675000016810657E-6</v>
      </c>
      <c r="I348" s="40">
        <f t="shared" si="60"/>
        <v>0</v>
      </c>
      <c r="J348" s="8">
        <f t="shared" si="61"/>
        <v>0</v>
      </c>
      <c r="K348" s="8">
        <f t="shared" si="56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3">
      <c r="A349" s="26">
        <f t="shared" si="55"/>
        <v>47</v>
      </c>
      <c r="B349" s="26">
        <v>7</v>
      </c>
      <c r="C349" s="11">
        <f>C348+1/48</f>
        <v>43395.958333333336</v>
      </c>
      <c r="D349" s="13">
        <f>D348</f>
        <v>1.9342195680000001</v>
      </c>
      <c r="E349" s="18">
        <f t="shared" si="57"/>
        <v>1.9342195680000001</v>
      </c>
      <c r="F349" s="12">
        <f>'task1ForecastsPVandDemand_R (2)'!F336</f>
        <v>0</v>
      </c>
      <c r="G349" s="53">
        <f t="shared" si="58"/>
        <v>0</v>
      </c>
      <c r="H349" s="53">
        <f t="shared" si="59"/>
        <v>1.3675000016810657E-6</v>
      </c>
      <c r="I349" s="40">
        <f t="shared" si="60"/>
        <v>0</v>
      </c>
      <c r="J349" s="8">
        <f t="shared" si="61"/>
        <v>0</v>
      </c>
      <c r="K349" s="30">
        <f t="shared" si="56"/>
        <v>0</v>
      </c>
      <c r="L349" s="19"/>
      <c r="M349" s="19"/>
      <c r="N349" s="17">
        <v>0</v>
      </c>
      <c r="O349" s="17">
        <v>0</v>
      </c>
      <c r="P349" s="1"/>
      <c r="Q349" s="1"/>
    </row>
    <row r="350" spans="1:17" s="121" customFormat="1" ht="15" thickBot="1" x14ac:dyDescent="0.35">
      <c r="A350" s="110">
        <f t="shared" si="55"/>
        <v>48</v>
      </c>
      <c r="B350" s="110">
        <v>7</v>
      </c>
      <c r="C350" s="111">
        <f>C349+1/48</f>
        <v>43395.979166666672</v>
      </c>
      <c r="D350" s="112">
        <f>D349</f>
        <v>1.9342195680000001</v>
      </c>
      <c r="E350" s="113">
        <f t="shared" si="57"/>
        <v>1.9342195680000001</v>
      </c>
      <c r="F350" s="114">
        <f>'task1ForecastsPVandDemand_R (2)'!F337</f>
        <v>0</v>
      </c>
      <c r="G350" s="115">
        <f t="shared" si="58"/>
        <v>0</v>
      </c>
      <c r="H350" s="115">
        <f t="shared" si="59"/>
        <v>1.3675000016810657E-6</v>
      </c>
      <c r="I350" s="116">
        <f t="shared" si="60"/>
        <v>0</v>
      </c>
      <c r="J350" s="8">
        <f t="shared" si="61"/>
        <v>0</v>
      </c>
      <c r="K350" s="117">
        <f t="shared" si="56"/>
        <v>0</v>
      </c>
      <c r="L350" s="118"/>
      <c r="M350" s="118"/>
      <c r="N350" s="119">
        <v>0</v>
      </c>
      <c r="O350" s="119">
        <v>0</v>
      </c>
      <c r="P350" s="120"/>
      <c r="Q350" s="120"/>
    </row>
    <row r="351" spans="1:17" x14ac:dyDescent="0.3">
      <c r="P351" s="1"/>
      <c r="Q351" s="1"/>
    </row>
    <row r="352" spans="1:17" x14ac:dyDescent="0.3">
      <c r="P352" s="1"/>
      <c r="Q352" s="1"/>
    </row>
    <row r="353" spans="16:17" x14ac:dyDescent="0.3">
      <c r="P353" s="1"/>
      <c r="Q353" s="1"/>
    </row>
    <row r="354" spans="16:17" x14ac:dyDescent="0.3">
      <c r="P354" s="1"/>
      <c r="Q354" s="1"/>
    </row>
  </sheetData>
  <autoFilter ref="A14:AC350" xr:uid="{5D5006B3-7891-47D6-A95E-DC8BC80B9628}"/>
  <mergeCells count="1">
    <mergeCell ref="L1:L2"/>
  </mergeCells>
  <conditionalFormatting sqref="D14:D10485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H15:H350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F15:F350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{F732A848-478F-4C9D-AA97-547309965672}</x14:id>
        </ext>
      </extLst>
    </cfRule>
  </conditionalFormatting>
  <conditionalFormatting sqref="E15:E6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350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0">
      <colorScale>
        <cfvo type="min"/>
        <cfvo type="max"/>
        <color rgb="FF63BE7B"/>
        <color rgb="FFFFEF9C"/>
      </colorScale>
    </cfRule>
  </conditionalFormatting>
  <conditionalFormatting sqref="K3:K9">
    <cfRule type="cellIs" dxfId="5" priority="6" operator="notEqual">
      <formula>0</formula>
    </cfRule>
  </conditionalFormatting>
  <conditionalFormatting sqref="K15:K350">
    <cfRule type="cellIs" dxfId="4" priority="5" operator="notEqual">
      <formula>0</formula>
    </cfRule>
  </conditionalFormatting>
  <conditionalFormatting sqref="O11">
    <cfRule type="cellIs" dxfId="3" priority="4" operator="lessThan">
      <formula>2.5</formula>
    </cfRule>
  </conditionalFormatting>
  <conditionalFormatting sqref="O12">
    <cfRule type="cellIs" dxfId="2" priority="3" operator="greaterThan">
      <formula>-2.5</formula>
    </cfRule>
  </conditionalFormatting>
  <conditionalFormatting sqref="O13">
    <cfRule type="cellIs" dxfId="1" priority="2" operator="greaterThanOrEqual">
      <formula>6</formula>
    </cfRule>
  </conditionalFormatting>
  <conditionalFormatting sqref="O3:O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F732A848-478F-4C9D-AA97-547309965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AAF7-0144-4B8E-8A47-2FF3CFC557DD}">
  <dimension ref="A1:F337"/>
  <sheetViews>
    <sheetView workbookViewId="0"/>
  </sheetViews>
  <sheetFormatPr defaultRowHeight="14.4" x14ac:dyDescent="0.3"/>
  <cols>
    <col min="1" max="1" width="15.6640625" bestFit="1" customWidth="1"/>
    <col min="2" max="2" width="23.21875" bestFit="1" customWidth="1"/>
    <col min="3" max="3" width="22.33203125" bestFit="1" customWidth="1"/>
    <col min="4" max="4" width="18.44140625" bestFit="1" customWidth="1"/>
    <col min="5" max="5" width="17.5546875" bestFit="1" customWidth="1"/>
    <col min="6" max="6" width="26.88671875" bestFit="1" customWidth="1"/>
  </cols>
  <sheetData>
    <row r="1" spans="1:6" x14ac:dyDescent="0.3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</row>
    <row r="2" spans="1:6" x14ac:dyDescent="0.3">
      <c r="A2" s="105">
        <v>43388.958333333336</v>
      </c>
      <c r="B2">
        <v>1.8419311899999999</v>
      </c>
      <c r="C2">
        <v>1.797997318</v>
      </c>
      <c r="D2">
        <v>-8.5772969999999994E-3</v>
      </c>
      <c r="E2">
        <v>1.831472E-3</v>
      </c>
      <c r="F2">
        <v>0</v>
      </c>
    </row>
    <row r="3" spans="1:6" x14ac:dyDescent="0.3">
      <c r="A3" s="105">
        <v>43388.979166666664</v>
      </c>
      <c r="B3">
        <v>1.75173164</v>
      </c>
      <c r="C3">
        <v>1.7001868529999999</v>
      </c>
      <c r="D3">
        <v>-8.5772969999999994E-3</v>
      </c>
      <c r="E3">
        <v>1.831472E-3</v>
      </c>
      <c r="F3">
        <v>0</v>
      </c>
    </row>
    <row r="4" spans="1:6" x14ac:dyDescent="0.3">
      <c r="A4" s="105">
        <v>43389</v>
      </c>
      <c r="B4">
        <v>1.7953165470000001</v>
      </c>
      <c r="C4">
        <v>1.7046268899999999</v>
      </c>
      <c r="D4">
        <v>-8.5772969999999994E-3</v>
      </c>
      <c r="E4">
        <v>1.831472E-3</v>
      </c>
      <c r="F4">
        <v>0</v>
      </c>
    </row>
    <row r="5" spans="1:6" x14ac:dyDescent="0.3">
      <c r="A5" s="105">
        <v>43389.020833333336</v>
      </c>
      <c r="B5">
        <v>1.727146173</v>
      </c>
      <c r="C5">
        <v>1.636021033</v>
      </c>
      <c r="D5">
        <v>-8.5772969999999994E-3</v>
      </c>
      <c r="E5">
        <v>1.831472E-3</v>
      </c>
      <c r="F5">
        <v>0</v>
      </c>
    </row>
    <row r="6" spans="1:6" x14ac:dyDescent="0.3">
      <c r="A6" s="105">
        <v>43389.041666666664</v>
      </c>
      <c r="B6">
        <v>1.6426247009999999</v>
      </c>
      <c r="C6">
        <v>1.5555227540000001</v>
      </c>
      <c r="D6">
        <v>-9.6715759999999994E-3</v>
      </c>
      <c r="E6">
        <v>1.831472E-3</v>
      </c>
      <c r="F6">
        <v>0</v>
      </c>
    </row>
    <row r="7" spans="1:6" x14ac:dyDescent="0.3">
      <c r="A7" s="105">
        <v>43389.0625</v>
      </c>
      <c r="B7">
        <v>1.597198594</v>
      </c>
      <c r="C7">
        <v>1.5105075139999999</v>
      </c>
      <c r="D7">
        <v>-9.6715759999999994E-3</v>
      </c>
      <c r="E7">
        <v>1.831472E-3</v>
      </c>
      <c r="F7">
        <v>0</v>
      </c>
    </row>
    <row r="8" spans="1:6" x14ac:dyDescent="0.3">
      <c r="A8" s="105">
        <v>43389.083333333336</v>
      </c>
      <c r="B8">
        <v>1.586730771</v>
      </c>
      <c r="C8">
        <v>1.5063630649999999</v>
      </c>
      <c r="D8">
        <v>-9.6715759999999994E-3</v>
      </c>
      <c r="E8">
        <v>1.831472E-3</v>
      </c>
      <c r="F8">
        <v>0</v>
      </c>
    </row>
    <row r="9" spans="1:6" x14ac:dyDescent="0.3">
      <c r="A9" s="105">
        <v>43389.104166666664</v>
      </c>
      <c r="B9">
        <v>1.5549006830000001</v>
      </c>
      <c r="C9">
        <v>1.472254916</v>
      </c>
      <c r="D9">
        <v>-9.6715759999999994E-3</v>
      </c>
      <c r="E9">
        <v>1.831472E-3</v>
      </c>
      <c r="F9">
        <v>0</v>
      </c>
    </row>
    <row r="10" spans="1:6" x14ac:dyDescent="0.3">
      <c r="A10" s="105">
        <v>43389.125</v>
      </c>
      <c r="B10">
        <v>1.540029154</v>
      </c>
      <c r="C10">
        <v>1.468292487</v>
      </c>
      <c r="D10">
        <v>-9.6715759999999994E-3</v>
      </c>
      <c r="E10">
        <v>1.831472E-3</v>
      </c>
      <c r="F10">
        <v>0</v>
      </c>
    </row>
    <row r="11" spans="1:6" x14ac:dyDescent="0.3">
      <c r="A11" s="105">
        <v>43389.145833333336</v>
      </c>
      <c r="B11">
        <v>1.5192101659999999</v>
      </c>
      <c r="C11">
        <v>1.437321802</v>
      </c>
      <c r="D11">
        <v>-9.6715759999999994E-3</v>
      </c>
      <c r="E11">
        <v>1.831472E-3</v>
      </c>
      <c r="F11">
        <v>0</v>
      </c>
    </row>
    <row r="12" spans="1:6" x14ac:dyDescent="0.3">
      <c r="A12" s="105">
        <v>43389.166666666664</v>
      </c>
      <c r="B12">
        <v>1.6271447910000001</v>
      </c>
      <c r="C12">
        <v>1.514569109</v>
      </c>
      <c r="D12">
        <v>-9.6715759999999994E-3</v>
      </c>
      <c r="E12">
        <v>1.831472E-3</v>
      </c>
      <c r="F12">
        <v>0</v>
      </c>
    </row>
    <row r="13" spans="1:6" x14ac:dyDescent="0.3">
      <c r="A13" s="105">
        <v>43389.1875</v>
      </c>
      <c r="B13">
        <v>1.753069521</v>
      </c>
      <c r="C13">
        <v>1.6388242850000001</v>
      </c>
      <c r="D13">
        <v>-9.6715759999999994E-3</v>
      </c>
      <c r="E13">
        <v>1.831472E-3</v>
      </c>
      <c r="F13">
        <v>0</v>
      </c>
    </row>
    <row r="14" spans="1:6" x14ac:dyDescent="0.3">
      <c r="A14" s="105">
        <v>43389.208333333336</v>
      </c>
      <c r="B14">
        <v>2.2036632460000001</v>
      </c>
      <c r="C14">
        <v>2.0014502909999998</v>
      </c>
      <c r="D14">
        <v>-9.6715759999999994E-3</v>
      </c>
      <c r="E14">
        <v>1.831472E-3</v>
      </c>
      <c r="F14">
        <v>0</v>
      </c>
    </row>
    <row r="15" spans="1:6" x14ac:dyDescent="0.3">
      <c r="A15" s="105">
        <v>43389.229166666664</v>
      </c>
      <c r="B15">
        <v>2.5238665849999999</v>
      </c>
      <c r="C15">
        <v>2.289213272</v>
      </c>
      <c r="D15">
        <v>-9.6715759999999994E-3</v>
      </c>
      <c r="E15">
        <v>1.831472E-3</v>
      </c>
      <c r="F15">
        <v>0</v>
      </c>
    </row>
    <row r="16" spans="1:6" x14ac:dyDescent="0.3">
      <c r="A16" s="105">
        <v>43389.25</v>
      </c>
      <c r="B16">
        <v>2.9802094139999999</v>
      </c>
      <c r="C16">
        <v>2.739829952</v>
      </c>
      <c r="D16">
        <v>-9.7527729999999993E-3</v>
      </c>
      <c r="E16">
        <v>-8.1611870000000003E-3</v>
      </c>
      <c r="F16">
        <v>0</v>
      </c>
    </row>
    <row r="17" spans="1:6" x14ac:dyDescent="0.3">
      <c r="A17" s="105">
        <v>43389.270833333336</v>
      </c>
      <c r="B17">
        <v>3.2160928389999999</v>
      </c>
      <c r="C17">
        <v>2.9633657200000001</v>
      </c>
      <c r="D17">
        <v>-3.2510999999999998E-4</v>
      </c>
      <c r="E17">
        <v>1.831472E-3</v>
      </c>
      <c r="F17">
        <v>0</v>
      </c>
    </row>
    <row r="18" spans="1:6" x14ac:dyDescent="0.3">
      <c r="A18" s="105">
        <v>43389.291666666664</v>
      </c>
      <c r="B18">
        <v>3.302639063</v>
      </c>
      <c r="C18">
        <v>3.102786322</v>
      </c>
      <c r="D18">
        <v>0.103343649</v>
      </c>
      <c r="E18">
        <v>0.14530116300000001</v>
      </c>
      <c r="F18">
        <v>0.103343649</v>
      </c>
    </row>
    <row r="19" spans="1:6" x14ac:dyDescent="0.3">
      <c r="A19" s="105">
        <v>43389.3125</v>
      </c>
      <c r="B19">
        <v>3.3171611169999999</v>
      </c>
      <c r="C19">
        <v>3.111366286</v>
      </c>
      <c r="D19">
        <v>0.163783752</v>
      </c>
      <c r="E19">
        <v>0.22116059099999999</v>
      </c>
      <c r="F19">
        <v>0.163783752</v>
      </c>
    </row>
    <row r="20" spans="1:6" x14ac:dyDescent="0.3">
      <c r="A20" s="105">
        <v>43389.333333333336</v>
      </c>
      <c r="B20">
        <v>3.2778599239999999</v>
      </c>
      <c r="C20">
        <v>3.0229212560000001</v>
      </c>
      <c r="D20">
        <v>0.46140379500000001</v>
      </c>
      <c r="E20">
        <v>0.39760726699999999</v>
      </c>
      <c r="F20">
        <v>0.46140379500000001</v>
      </c>
    </row>
    <row r="21" spans="1:6" x14ac:dyDescent="0.3">
      <c r="A21" s="105">
        <v>43389.354166666664</v>
      </c>
      <c r="B21">
        <v>3.2597347459999999</v>
      </c>
      <c r="C21">
        <v>2.9977037489999998</v>
      </c>
      <c r="D21">
        <v>0.47558648100000001</v>
      </c>
      <c r="E21">
        <v>0.64188694999999996</v>
      </c>
      <c r="F21">
        <v>0.47558648100000001</v>
      </c>
    </row>
    <row r="22" spans="1:6" x14ac:dyDescent="0.3">
      <c r="A22" s="105">
        <v>43389.375</v>
      </c>
      <c r="B22">
        <v>3.1448071639999999</v>
      </c>
      <c r="C22">
        <v>2.9253164630000001</v>
      </c>
      <c r="D22">
        <v>1.1436873350000001</v>
      </c>
      <c r="E22">
        <v>0.82053315599999999</v>
      </c>
      <c r="F22">
        <v>1.1436873350000001</v>
      </c>
    </row>
    <row r="23" spans="1:6" x14ac:dyDescent="0.3">
      <c r="A23" s="105">
        <v>43389.395833333336</v>
      </c>
      <c r="B23">
        <v>3.101377104</v>
      </c>
      <c r="C23">
        <v>2.8752829050000002</v>
      </c>
      <c r="D23">
        <v>1.121358117</v>
      </c>
      <c r="E23">
        <v>0.92128294700000002</v>
      </c>
      <c r="F23">
        <v>1.121358117</v>
      </c>
    </row>
    <row r="24" spans="1:6" x14ac:dyDescent="0.3">
      <c r="A24" s="105">
        <v>43389.416666666664</v>
      </c>
      <c r="B24">
        <v>3.0196239409999999</v>
      </c>
      <c r="C24">
        <v>2.8659214529999999</v>
      </c>
      <c r="D24">
        <v>1.6591353790000001</v>
      </c>
      <c r="E24">
        <v>0.94723928000000002</v>
      </c>
      <c r="F24">
        <v>1.6591353790000001</v>
      </c>
    </row>
    <row r="25" spans="1:6" x14ac:dyDescent="0.3">
      <c r="A25" s="105">
        <v>43389.4375</v>
      </c>
      <c r="B25">
        <v>2.9987669330000002</v>
      </c>
      <c r="C25">
        <v>2.8423882589999998</v>
      </c>
      <c r="D25">
        <v>1.71134198</v>
      </c>
      <c r="E25">
        <v>1.02910769</v>
      </c>
      <c r="F25">
        <v>1.71134198</v>
      </c>
    </row>
    <row r="26" spans="1:6" x14ac:dyDescent="0.3">
      <c r="A26" s="105">
        <v>43389.458333333336</v>
      </c>
      <c r="B26">
        <v>2.8522926499999999</v>
      </c>
      <c r="C26">
        <v>2.8833450420000002</v>
      </c>
      <c r="D26">
        <v>1.897548059</v>
      </c>
      <c r="E26">
        <v>1.1967360970000001</v>
      </c>
      <c r="F26">
        <v>1.897548059</v>
      </c>
    </row>
    <row r="27" spans="1:6" x14ac:dyDescent="0.3">
      <c r="A27" s="105">
        <v>43389.479166666664</v>
      </c>
      <c r="B27">
        <v>2.8312737879999998</v>
      </c>
      <c r="C27">
        <v>2.8482425839999999</v>
      </c>
      <c r="D27">
        <v>1.849240075</v>
      </c>
      <c r="E27">
        <v>1.2106076480000001</v>
      </c>
      <c r="F27">
        <v>1.849240075</v>
      </c>
    </row>
    <row r="28" spans="1:6" x14ac:dyDescent="0.3">
      <c r="A28" s="105">
        <v>43389.5</v>
      </c>
      <c r="B28">
        <v>2.6535743119999999</v>
      </c>
      <c r="C28">
        <v>2.7489667799999999</v>
      </c>
      <c r="D28">
        <v>2.4521080959999999</v>
      </c>
      <c r="E28">
        <v>1.5353379250000001</v>
      </c>
      <c r="F28">
        <v>2.4521080959999999</v>
      </c>
    </row>
    <row r="29" spans="1:6" x14ac:dyDescent="0.3">
      <c r="A29" s="105">
        <v>43389.520833333336</v>
      </c>
      <c r="B29">
        <v>2.6125043670000001</v>
      </c>
      <c r="C29">
        <v>2.705462614</v>
      </c>
      <c r="D29">
        <v>2.4415507299999999</v>
      </c>
      <c r="E29">
        <v>1.5013799670000001</v>
      </c>
      <c r="F29">
        <v>2.4415507299999999</v>
      </c>
    </row>
    <row r="30" spans="1:6" x14ac:dyDescent="0.3">
      <c r="A30" s="105">
        <v>43389.541666666664</v>
      </c>
      <c r="B30">
        <v>2.6087271049999998</v>
      </c>
      <c r="C30">
        <v>2.627205091</v>
      </c>
      <c r="D30">
        <v>2.1614962809999998</v>
      </c>
      <c r="E30">
        <v>1.575070024</v>
      </c>
      <c r="F30">
        <v>2.1614962809999998</v>
      </c>
    </row>
    <row r="31" spans="1:6" x14ac:dyDescent="0.3">
      <c r="A31" s="105">
        <v>43389.5625</v>
      </c>
      <c r="B31">
        <v>2.5994383249999999</v>
      </c>
      <c r="C31">
        <v>2.6270097460000001</v>
      </c>
      <c r="D31">
        <v>2.1525614040000001</v>
      </c>
      <c r="E31">
        <v>1.4119470119999999</v>
      </c>
      <c r="F31">
        <v>2.1525614040000001</v>
      </c>
    </row>
    <row r="32" spans="1:6" x14ac:dyDescent="0.3">
      <c r="A32" s="105">
        <v>43389.583333333336</v>
      </c>
      <c r="B32">
        <v>2.7060768140000002</v>
      </c>
      <c r="C32">
        <v>2.6321757909999999</v>
      </c>
      <c r="D32">
        <v>1.9121986879999999</v>
      </c>
      <c r="E32">
        <v>1.4157127140000001</v>
      </c>
      <c r="F32">
        <v>1.9121986879999999</v>
      </c>
    </row>
    <row r="33" spans="1:6" x14ac:dyDescent="0.3">
      <c r="A33" s="105">
        <v>43389.604166666664</v>
      </c>
      <c r="B33">
        <v>2.8362110139999999</v>
      </c>
      <c r="C33">
        <v>2.8300744440000001</v>
      </c>
      <c r="D33">
        <v>1.920436064</v>
      </c>
      <c r="E33">
        <v>1.3096477989999999</v>
      </c>
      <c r="F33">
        <v>1.920436064</v>
      </c>
    </row>
    <row r="34" spans="1:6" x14ac:dyDescent="0.3">
      <c r="A34" s="105">
        <v>43389.625</v>
      </c>
      <c r="B34">
        <v>3.1516391819999998</v>
      </c>
      <c r="C34">
        <v>2.9444714059999999</v>
      </c>
      <c r="D34">
        <v>1.067793829</v>
      </c>
      <c r="E34">
        <v>0.89840519399999996</v>
      </c>
      <c r="F34">
        <v>1.067793829</v>
      </c>
    </row>
    <row r="35" spans="1:6" x14ac:dyDescent="0.3">
      <c r="A35" s="105">
        <v>43389.645833333336</v>
      </c>
      <c r="B35">
        <v>3.3967073239999999</v>
      </c>
      <c r="C35">
        <v>3.2005308979999998</v>
      </c>
      <c r="D35">
        <v>1.027729866</v>
      </c>
      <c r="E35">
        <v>0.75004196199999995</v>
      </c>
      <c r="F35">
        <v>1.027729866</v>
      </c>
    </row>
    <row r="36" spans="1:6" x14ac:dyDescent="0.3">
      <c r="A36" s="105">
        <v>43389.666666666664</v>
      </c>
      <c r="B36">
        <v>3.7836461689999998</v>
      </c>
      <c r="C36">
        <v>3.3255718320000001</v>
      </c>
      <c r="D36">
        <v>0.23672479900000001</v>
      </c>
      <c r="E36">
        <v>0.45301139400000001</v>
      </c>
      <c r="F36">
        <v>0.23672479900000001</v>
      </c>
    </row>
    <row r="37" spans="1:6" x14ac:dyDescent="0.3">
      <c r="A37" s="105">
        <v>43389.6875</v>
      </c>
      <c r="B37">
        <v>3.8324737340000001</v>
      </c>
      <c r="C37">
        <v>3.4347342850000002</v>
      </c>
      <c r="D37">
        <v>0.2299146</v>
      </c>
      <c r="E37">
        <v>0.37765598299999997</v>
      </c>
      <c r="F37">
        <v>0.2299146</v>
      </c>
    </row>
    <row r="38" spans="1:6" x14ac:dyDescent="0.3">
      <c r="A38" s="105">
        <v>43389.708333333336</v>
      </c>
      <c r="B38">
        <v>3.9659588719999999</v>
      </c>
      <c r="C38">
        <v>3.3654510050000002</v>
      </c>
      <c r="D38">
        <v>2.4824503000000001E-2</v>
      </c>
      <c r="E38">
        <v>5.4528773000000003E-2</v>
      </c>
      <c r="F38">
        <v>2.4824503000000001E-2</v>
      </c>
    </row>
    <row r="39" spans="1:6" x14ac:dyDescent="0.3">
      <c r="A39" s="105">
        <v>43389.729166666664</v>
      </c>
      <c r="B39">
        <v>3.9756689590000001</v>
      </c>
      <c r="C39">
        <v>3.3066307070000001</v>
      </c>
      <c r="D39">
        <v>2.4824503000000001E-2</v>
      </c>
      <c r="E39">
        <v>3.3342152999999999E-2</v>
      </c>
      <c r="F39">
        <v>2.4824503000000001E-2</v>
      </c>
    </row>
    <row r="40" spans="1:6" x14ac:dyDescent="0.3">
      <c r="A40" s="105">
        <v>43389.75</v>
      </c>
      <c r="B40">
        <v>3.950107279</v>
      </c>
      <c r="C40">
        <v>3.167768562</v>
      </c>
      <c r="D40">
        <v>-8.5772969999999994E-3</v>
      </c>
      <c r="E40">
        <v>5.3364930000000003E-3</v>
      </c>
      <c r="F40">
        <v>0</v>
      </c>
    </row>
    <row r="41" spans="1:6" x14ac:dyDescent="0.3">
      <c r="A41" s="105">
        <v>43389.770833333336</v>
      </c>
      <c r="B41">
        <v>3.8766618570000002</v>
      </c>
      <c r="C41">
        <v>3.0648889939999999</v>
      </c>
      <c r="D41">
        <v>-8.5772969999999994E-3</v>
      </c>
      <c r="E41">
        <v>3.2221379999999998E-3</v>
      </c>
      <c r="F41">
        <v>0</v>
      </c>
    </row>
    <row r="42" spans="1:6" x14ac:dyDescent="0.3">
      <c r="A42" s="105">
        <v>43389.791666666664</v>
      </c>
      <c r="B42">
        <v>3.8051365399999999</v>
      </c>
      <c r="C42">
        <v>3.2470766489999998</v>
      </c>
      <c r="D42">
        <v>-8.5772969999999994E-3</v>
      </c>
      <c r="E42">
        <v>5.3364930000000003E-3</v>
      </c>
      <c r="F42">
        <v>0</v>
      </c>
    </row>
    <row r="43" spans="1:6" x14ac:dyDescent="0.3">
      <c r="A43" s="105">
        <v>43389.8125</v>
      </c>
      <c r="B43">
        <v>3.636550417</v>
      </c>
      <c r="C43">
        <v>3.0945656370000001</v>
      </c>
      <c r="D43">
        <v>-8.5772969999999994E-3</v>
      </c>
      <c r="E43">
        <v>5.3364930000000003E-3</v>
      </c>
      <c r="F43">
        <v>0</v>
      </c>
    </row>
    <row r="44" spans="1:6" x14ac:dyDescent="0.3">
      <c r="A44" s="105">
        <v>43389.833333333336</v>
      </c>
      <c r="B44">
        <v>3.2586662629999998</v>
      </c>
      <c r="C44">
        <v>3.051917929</v>
      </c>
      <c r="D44">
        <v>-8.5772969999999994E-3</v>
      </c>
      <c r="E44">
        <v>5.3364930000000003E-3</v>
      </c>
      <c r="F44">
        <v>0</v>
      </c>
    </row>
    <row r="45" spans="1:6" x14ac:dyDescent="0.3">
      <c r="A45" s="105">
        <v>43389.854166666664</v>
      </c>
      <c r="B45">
        <v>3.0469662390000001</v>
      </c>
      <c r="C45">
        <v>2.8973865769999998</v>
      </c>
      <c r="D45">
        <v>-8.5772969999999994E-3</v>
      </c>
      <c r="E45">
        <v>5.3364930000000003E-3</v>
      </c>
      <c r="F45">
        <v>0</v>
      </c>
    </row>
    <row r="46" spans="1:6" x14ac:dyDescent="0.3">
      <c r="A46" s="105">
        <v>43389.875</v>
      </c>
      <c r="B46">
        <v>2.717141072</v>
      </c>
      <c r="C46">
        <v>2.7965149230000002</v>
      </c>
      <c r="D46">
        <v>-8.5772969999999994E-3</v>
      </c>
      <c r="E46">
        <v>5.3364930000000003E-3</v>
      </c>
      <c r="F46">
        <v>0</v>
      </c>
    </row>
    <row r="47" spans="1:6" x14ac:dyDescent="0.3">
      <c r="A47" s="105">
        <v>43389.895833333336</v>
      </c>
      <c r="B47">
        <v>2.4538203950000002</v>
      </c>
      <c r="C47">
        <v>2.5321259999999999</v>
      </c>
      <c r="D47">
        <v>-8.5772969999999994E-3</v>
      </c>
      <c r="E47">
        <v>5.3364930000000003E-3</v>
      </c>
      <c r="F47">
        <v>0</v>
      </c>
    </row>
    <row r="48" spans="1:6" x14ac:dyDescent="0.3">
      <c r="A48" s="105">
        <v>43389.916666666664</v>
      </c>
      <c r="B48">
        <v>2.1405363820000001</v>
      </c>
      <c r="C48">
        <v>2.1551456149999999</v>
      </c>
      <c r="D48">
        <v>-8.5772969999999994E-3</v>
      </c>
      <c r="E48">
        <v>5.3364930000000003E-3</v>
      </c>
      <c r="F48">
        <v>0</v>
      </c>
    </row>
    <row r="49" spans="1:6" x14ac:dyDescent="0.3">
      <c r="A49" s="105">
        <v>43389.9375</v>
      </c>
      <c r="B49">
        <v>1.876891847</v>
      </c>
      <c r="C49">
        <v>1.8925563540000001</v>
      </c>
      <c r="D49">
        <v>-8.5772969999999994E-3</v>
      </c>
      <c r="E49">
        <v>5.3364930000000003E-3</v>
      </c>
      <c r="F49">
        <v>0</v>
      </c>
    </row>
    <row r="50" spans="1:6" x14ac:dyDescent="0.3">
      <c r="A50" s="105">
        <v>43389.958333333336</v>
      </c>
      <c r="B50">
        <v>1.8376271340000001</v>
      </c>
      <c r="C50">
        <v>1.7904919509999999</v>
      </c>
      <c r="D50">
        <v>-8.5772969999999994E-3</v>
      </c>
      <c r="E50">
        <v>1.831472E-3</v>
      </c>
      <c r="F50">
        <v>0</v>
      </c>
    </row>
    <row r="51" spans="1:6" x14ac:dyDescent="0.3">
      <c r="A51" s="105">
        <v>43389.979166666664</v>
      </c>
      <c r="B51">
        <v>1.74862399</v>
      </c>
      <c r="C51">
        <v>1.6918400250000001</v>
      </c>
      <c r="D51">
        <v>-8.5772969999999994E-3</v>
      </c>
      <c r="E51">
        <v>1.831472E-3</v>
      </c>
      <c r="F51">
        <v>0</v>
      </c>
    </row>
    <row r="52" spans="1:6" x14ac:dyDescent="0.3">
      <c r="A52" s="105">
        <v>43390</v>
      </c>
      <c r="B52">
        <v>1.7938530399999999</v>
      </c>
      <c r="C52">
        <v>1.6992925839999999</v>
      </c>
      <c r="D52">
        <v>-8.5772969999999994E-3</v>
      </c>
      <c r="E52">
        <v>1.831472E-3</v>
      </c>
      <c r="F52">
        <v>0</v>
      </c>
    </row>
    <row r="53" spans="1:6" x14ac:dyDescent="0.3">
      <c r="A53" s="105">
        <v>43390.020833333336</v>
      </c>
      <c r="B53">
        <v>1.726001133</v>
      </c>
      <c r="C53">
        <v>1.6306867270000001</v>
      </c>
      <c r="D53">
        <v>-8.5772969999999994E-3</v>
      </c>
      <c r="E53">
        <v>1.831472E-3</v>
      </c>
      <c r="F53">
        <v>0</v>
      </c>
    </row>
    <row r="54" spans="1:6" x14ac:dyDescent="0.3">
      <c r="A54" s="105">
        <v>43390.041666666664</v>
      </c>
      <c r="B54">
        <v>1.6409926930000001</v>
      </c>
      <c r="C54">
        <v>1.552535242</v>
      </c>
      <c r="D54">
        <v>-9.6715759999999994E-3</v>
      </c>
      <c r="E54">
        <v>1.831472E-3</v>
      </c>
      <c r="F54">
        <v>0</v>
      </c>
    </row>
    <row r="55" spans="1:6" x14ac:dyDescent="0.3">
      <c r="A55" s="105">
        <v>43390.0625</v>
      </c>
      <c r="B55">
        <v>1.595885054</v>
      </c>
      <c r="C55">
        <v>1.507520003</v>
      </c>
      <c r="D55">
        <v>-9.6715759999999994E-3</v>
      </c>
      <c r="E55">
        <v>1.831472E-3</v>
      </c>
      <c r="F55">
        <v>0</v>
      </c>
    </row>
    <row r="56" spans="1:6" x14ac:dyDescent="0.3">
      <c r="A56" s="105">
        <v>43390.083333333336</v>
      </c>
      <c r="B56">
        <v>1.586563017</v>
      </c>
      <c r="C56">
        <v>1.5033754770000001</v>
      </c>
      <c r="D56">
        <v>-9.6715759999999994E-3</v>
      </c>
      <c r="E56">
        <v>1.831472E-3</v>
      </c>
      <c r="F56">
        <v>0</v>
      </c>
    </row>
    <row r="57" spans="1:6" x14ac:dyDescent="0.3">
      <c r="A57" s="105">
        <v>43390.104166666664</v>
      </c>
      <c r="B57">
        <v>1.5552979950000001</v>
      </c>
      <c r="C57">
        <v>1.4692672520000001</v>
      </c>
      <c r="D57">
        <v>-9.6715759999999994E-3</v>
      </c>
      <c r="E57">
        <v>1.831472E-3</v>
      </c>
      <c r="F57">
        <v>0</v>
      </c>
    </row>
    <row r="58" spans="1:6" x14ac:dyDescent="0.3">
      <c r="A58" s="105">
        <v>43390.125</v>
      </c>
      <c r="B58">
        <v>1.541700173</v>
      </c>
      <c r="C58">
        <v>1.4656762169999999</v>
      </c>
      <c r="D58">
        <v>-9.6715759999999994E-3</v>
      </c>
      <c r="E58">
        <v>1.831472E-3</v>
      </c>
      <c r="F58">
        <v>0</v>
      </c>
    </row>
    <row r="59" spans="1:6" x14ac:dyDescent="0.3">
      <c r="A59" s="105">
        <v>43390.145833333336</v>
      </c>
      <c r="B59">
        <v>1.521199653</v>
      </c>
      <c r="C59">
        <v>1.434705302</v>
      </c>
      <c r="D59">
        <v>-9.6715759999999994E-3</v>
      </c>
      <c r="E59">
        <v>1.831472E-3</v>
      </c>
      <c r="F59">
        <v>0</v>
      </c>
    </row>
    <row r="60" spans="1:6" x14ac:dyDescent="0.3">
      <c r="A60" s="105">
        <v>43390.166666666664</v>
      </c>
      <c r="B60">
        <v>1.6234052510000001</v>
      </c>
      <c r="C60">
        <v>1.5158907530000001</v>
      </c>
      <c r="D60">
        <v>-9.6715759999999994E-3</v>
      </c>
      <c r="E60">
        <v>1.831472E-3</v>
      </c>
      <c r="F60">
        <v>0</v>
      </c>
    </row>
    <row r="61" spans="1:6" x14ac:dyDescent="0.3">
      <c r="A61" s="105">
        <v>43390.1875</v>
      </c>
      <c r="B61">
        <v>1.747419641</v>
      </c>
      <c r="C61">
        <v>1.640145929</v>
      </c>
      <c r="D61">
        <v>-9.6715759999999994E-3</v>
      </c>
      <c r="E61">
        <v>1.831472E-3</v>
      </c>
      <c r="F61">
        <v>0</v>
      </c>
    </row>
    <row r="62" spans="1:6" x14ac:dyDescent="0.3">
      <c r="A62" s="105">
        <v>43390.208333333336</v>
      </c>
      <c r="B62">
        <v>2.193035219</v>
      </c>
      <c r="C62">
        <v>2.0084894800000002</v>
      </c>
      <c r="D62">
        <v>-9.6715759999999994E-3</v>
      </c>
      <c r="E62">
        <v>1.831472E-3</v>
      </c>
      <c r="F62">
        <v>0</v>
      </c>
    </row>
    <row r="63" spans="1:6" x14ac:dyDescent="0.3">
      <c r="A63" s="105">
        <v>43390.229166666664</v>
      </c>
      <c r="B63">
        <v>2.5147935459999999</v>
      </c>
      <c r="C63">
        <v>2.2895022429999998</v>
      </c>
      <c r="D63">
        <v>-9.6715759999999994E-3</v>
      </c>
      <c r="E63">
        <v>1.831472E-3</v>
      </c>
      <c r="F63">
        <v>0</v>
      </c>
    </row>
    <row r="64" spans="1:6" x14ac:dyDescent="0.3">
      <c r="A64" s="105">
        <v>43390.25</v>
      </c>
      <c r="B64">
        <v>3.0121692809999998</v>
      </c>
      <c r="C64">
        <v>2.760270325</v>
      </c>
      <c r="D64">
        <v>-9.6715759999999994E-3</v>
      </c>
      <c r="E64">
        <v>-8.1611870000000003E-3</v>
      </c>
      <c r="F64">
        <v>0</v>
      </c>
    </row>
    <row r="65" spans="1:6" x14ac:dyDescent="0.3">
      <c r="A65" s="105">
        <v>43390.270833333336</v>
      </c>
      <c r="B65">
        <v>3.2053898369999998</v>
      </c>
      <c r="C65">
        <v>3.0009079669999998</v>
      </c>
      <c r="D65">
        <v>-2.4391300000000001E-4</v>
      </c>
      <c r="E65">
        <v>1.831472E-3</v>
      </c>
      <c r="F65">
        <v>0</v>
      </c>
    </row>
    <row r="66" spans="1:6" x14ac:dyDescent="0.3">
      <c r="A66" s="105">
        <v>43390.291666666664</v>
      </c>
      <c r="B66">
        <v>3.299573987</v>
      </c>
      <c r="C66">
        <v>3.0651285650000002</v>
      </c>
      <c r="D66">
        <v>3.5624533999999999E-2</v>
      </c>
      <c r="E66">
        <v>3.8766861E-2</v>
      </c>
      <c r="F66">
        <v>3.5624533999999999E-2</v>
      </c>
    </row>
    <row r="67" spans="1:6" x14ac:dyDescent="0.3">
      <c r="A67" s="105">
        <v>43390.3125</v>
      </c>
      <c r="B67">
        <v>3.3188354169999998</v>
      </c>
      <c r="C67">
        <v>3.0991359190000001</v>
      </c>
      <c r="D67">
        <v>7.2265124E-2</v>
      </c>
      <c r="E67">
        <v>0.12084418500000001</v>
      </c>
      <c r="F67">
        <v>7.2265124E-2</v>
      </c>
    </row>
    <row r="68" spans="1:6" x14ac:dyDescent="0.3">
      <c r="A68" s="105">
        <v>43390.333333333336</v>
      </c>
      <c r="B68">
        <v>3.3277054270000002</v>
      </c>
      <c r="C68">
        <v>3.0652881449999998</v>
      </c>
      <c r="D68">
        <v>0.13137236699999999</v>
      </c>
      <c r="E68">
        <v>0.172228456</v>
      </c>
      <c r="F68">
        <v>0.13137236699999999</v>
      </c>
    </row>
    <row r="69" spans="1:6" x14ac:dyDescent="0.3">
      <c r="A69" s="105">
        <v>43390.354166666664</v>
      </c>
      <c r="B69">
        <v>3.3232189980000002</v>
      </c>
      <c r="C69">
        <v>3.0657624490000002</v>
      </c>
      <c r="D69">
        <v>0.154943531</v>
      </c>
      <c r="E69">
        <v>0.29764786399999998</v>
      </c>
      <c r="F69">
        <v>0.154943531</v>
      </c>
    </row>
    <row r="70" spans="1:6" x14ac:dyDescent="0.3">
      <c r="A70" s="105">
        <v>43390.375</v>
      </c>
      <c r="B70">
        <v>3.2168387200000002</v>
      </c>
      <c r="C70">
        <v>2.9320276320000001</v>
      </c>
      <c r="D70">
        <v>0.56443963100000005</v>
      </c>
      <c r="E70">
        <v>0.36337745199999999</v>
      </c>
      <c r="F70">
        <v>0.56443963100000005</v>
      </c>
    </row>
    <row r="71" spans="1:6" x14ac:dyDescent="0.3">
      <c r="A71" s="105">
        <v>43390.395833333336</v>
      </c>
      <c r="B71">
        <v>3.190754654</v>
      </c>
      <c r="C71">
        <v>2.8829307380000002</v>
      </c>
      <c r="D71">
        <v>0.59958713100000005</v>
      </c>
      <c r="E71">
        <v>0.39861995</v>
      </c>
      <c r="F71">
        <v>0.59958713100000005</v>
      </c>
    </row>
    <row r="72" spans="1:6" x14ac:dyDescent="0.3">
      <c r="A72" s="105">
        <v>43390.416666666664</v>
      </c>
      <c r="B72">
        <v>3.083152713</v>
      </c>
      <c r="C72">
        <v>2.9221606859999998</v>
      </c>
      <c r="D72">
        <v>1.0100123839999999</v>
      </c>
      <c r="E72">
        <v>0.72688686800000002</v>
      </c>
      <c r="F72">
        <v>1.0100123839999999</v>
      </c>
    </row>
    <row r="73" spans="1:6" x14ac:dyDescent="0.3">
      <c r="A73" s="105">
        <v>43390.4375</v>
      </c>
      <c r="B73">
        <v>3.0788964700000001</v>
      </c>
      <c r="C73">
        <v>2.9012530349999999</v>
      </c>
      <c r="D73">
        <v>1.060890122</v>
      </c>
      <c r="E73">
        <v>0.72127020399999997</v>
      </c>
      <c r="F73">
        <v>1.060890122</v>
      </c>
    </row>
    <row r="74" spans="1:6" x14ac:dyDescent="0.3">
      <c r="A74" s="105">
        <v>43390.458333333336</v>
      </c>
      <c r="B74">
        <v>3.0086330499999998</v>
      </c>
      <c r="C74">
        <v>2.9272529770000002</v>
      </c>
      <c r="D74">
        <v>1.6075584709999999</v>
      </c>
      <c r="E74">
        <v>0.87790524999999997</v>
      </c>
      <c r="F74">
        <v>1.6075584709999999</v>
      </c>
    </row>
    <row r="75" spans="1:6" x14ac:dyDescent="0.3">
      <c r="A75" s="105">
        <v>43390.479166666664</v>
      </c>
      <c r="B75">
        <v>2.9863363289999998</v>
      </c>
      <c r="C75">
        <v>2.8765411429999999</v>
      </c>
      <c r="D75">
        <v>1.5771387189999999</v>
      </c>
      <c r="E75">
        <v>0.86228424299999995</v>
      </c>
      <c r="F75">
        <v>1.5771387189999999</v>
      </c>
    </row>
    <row r="76" spans="1:6" x14ac:dyDescent="0.3">
      <c r="A76" s="105">
        <v>43390.5</v>
      </c>
      <c r="B76">
        <v>2.866145328</v>
      </c>
      <c r="C76">
        <v>2.8763286610000001</v>
      </c>
      <c r="D76">
        <v>1.585119932</v>
      </c>
      <c r="E76">
        <v>1.0047183040000001</v>
      </c>
      <c r="F76">
        <v>1.585119932</v>
      </c>
    </row>
    <row r="77" spans="1:6" x14ac:dyDescent="0.3">
      <c r="A77" s="105">
        <v>43390.520833333336</v>
      </c>
      <c r="B77">
        <v>2.826292048</v>
      </c>
      <c r="C77">
        <v>2.8124677679999999</v>
      </c>
      <c r="D77">
        <v>1.5391532210000001</v>
      </c>
      <c r="E77">
        <v>0.97076046500000002</v>
      </c>
      <c r="F77">
        <v>1.5391532210000001</v>
      </c>
    </row>
    <row r="78" spans="1:6" x14ac:dyDescent="0.3">
      <c r="A78" s="105">
        <v>43390.541666666664</v>
      </c>
      <c r="B78">
        <v>2.7514629140000002</v>
      </c>
      <c r="C78">
        <v>2.7212020880000001</v>
      </c>
      <c r="D78">
        <v>1.5097548510000001</v>
      </c>
      <c r="E78">
        <v>0.88193500000000002</v>
      </c>
      <c r="F78">
        <v>1.5097548510000001</v>
      </c>
    </row>
    <row r="79" spans="1:6" x14ac:dyDescent="0.3">
      <c r="A79" s="105">
        <v>43390.5625</v>
      </c>
      <c r="B79">
        <v>2.7449739119999998</v>
      </c>
      <c r="C79">
        <v>2.7195106870000001</v>
      </c>
      <c r="D79">
        <v>1.505344596</v>
      </c>
      <c r="E79">
        <v>0.84390687900000005</v>
      </c>
      <c r="F79">
        <v>1.505344596</v>
      </c>
    </row>
    <row r="80" spans="1:6" x14ac:dyDescent="0.3">
      <c r="A80" s="105">
        <v>43390.583333333336</v>
      </c>
      <c r="B80">
        <v>2.8969370109999999</v>
      </c>
      <c r="C80">
        <v>2.6216716789999999</v>
      </c>
      <c r="D80">
        <v>1.0567170779999999</v>
      </c>
      <c r="E80">
        <v>0.81381875299999995</v>
      </c>
      <c r="F80">
        <v>1.0567170779999999</v>
      </c>
    </row>
    <row r="81" spans="1:6" x14ac:dyDescent="0.3">
      <c r="A81" s="105">
        <v>43390.604166666664</v>
      </c>
      <c r="B81">
        <v>3.0670405110000001</v>
      </c>
      <c r="C81">
        <v>2.859675824</v>
      </c>
      <c r="D81">
        <v>0.94569694999999998</v>
      </c>
      <c r="E81">
        <v>0.723375082</v>
      </c>
      <c r="F81">
        <v>0.94569694999999998</v>
      </c>
    </row>
    <row r="82" spans="1:6" x14ac:dyDescent="0.3">
      <c r="A82" s="105">
        <v>43390.625</v>
      </c>
      <c r="B82">
        <v>3.25473211</v>
      </c>
      <c r="C82">
        <v>2.968810897</v>
      </c>
      <c r="D82">
        <v>0.50550150699999996</v>
      </c>
      <c r="E82">
        <v>0.51088595400000003</v>
      </c>
      <c r="F82">
        <v>0.50550150699999996</v>
      </c>
    </row>
    <row r="83" spans="1:6" x14ac:dyDescent="0.3">
      <c r="A83" s="105">
        <v>43390.645833333336</v>
      </c>
      <c r="B83">
        <v>3.520652127</v>
      </c>
      <c r="C83">
        <v>3.204370172</v>
      </c>
      <c r="D83">
        <v>0.47895335300000003</v>
      </c>
      <c r="E83">
        <v>0.35437026599999999</v>
      </c>
      <c r="F83">
        <v>0.47895335300000003</v>
      </c>
    </row>
    <row r="84" spans="1:6" x14ac:dyDescent="0.3">
      <c r="A84" s="105">
        <v>43390.666666666664</v>
      </c>
      <c r="B84">
        <v>3.8378794649999999</v>
      </c>
      <c r="C84">
        <v>3.3421273970000001</v>
      </c>
      <c r="D84">
        <v>0.193131155</v>
      </c>
      <c r="E84">
        <v>0.58313900200000002</v>
      </c>
      <c r="F84">
        <v>0.193131155</v>
      </c>
    </row>
    <row r="85" spans="1:6" x14ac:dyDescent="0.3">
      <c r="A85" s="105">
        <v>43390.6875</v>
      </c>
      <c r="B85">
        <v>3.9050612490000001</v>
      </c>
      <c r="C85">
        <v>3.4772991919999998</v>
      </c>
      <c r="D85">
        <v>0.131061978</v>
      </c>
      <c r="E85">
        <v>0.28386285900000002</v>
      </c>
      <c r="F85">
        <v>0.131061978</v>
      </c>
    </row>
    <row r="86" spans="1:6" x14ac:dyDescent="0.3">
      <c r="A86" s="105">
        <v>43390.708333333336</v>
      </c>
      <c r="B86">
        <v>3.9711252529999999</v>
      </c>
      <c r="C86">
        <v>3.3806128580000001</v>
      </c>
      <c r="D86">
        <v>-2.5254909999999999E-3</v>
      </c>
      <c r="E86">
        <v>2.9201925E-2</v>
      </c>
      <c r="F86">
        <v>0</v>
      </c>
    </row>
    <row r="87" spans="1:6" x14ac:dyDescent="0.3">
      <c r="A87" s="105">
        <v>43390.729166666664</v>
      </c>
      <c r="B87">
        <v>3.977536341</v>
      </c>
      <c r="C87">
        <v>3.319700063</v>
      </c>
      <c r="D87">
        <v>-2.5254909999999999E-3</v>
      </c>
      <c r="E87">
        <v>8.0153050000000003E-3</v>
      </c>
      <c r="F87">
        <v>0</v>
      </c>
    </row>
    <row r="88" spans="1:6" x14ac:dyDescent="0.3">
      <c r="A88" s="105">
        <v>43390.75</v>
      </c>
      <c r="B88">
        <v>3.8784754709999998</v>
      </c>
      <c r="C88">
        <v>3.1513982340000002</v>
      </c>
      <c r="D88">
        <v>-8.5772969999999994E-3</v>
      </c>
      <c r="E88">
        <v>5.3364930000000003E-3</v>
      </c>
      <c r="F88">
        <v>0</v>
      </c>
    </row>
    <row r="89" spans="1:6" x14ac:dyDescent="0.3">
      <c r="A89" s="105">
        <v>43390.770833333336</v>
      </c>
      <c r="B89">
        <v>3.8058698359999998</v>
      </c>
      <c r="C89">
        <v>3.0651085569999998</v>
      </c>
      <c r="D89">
        <v>-8.5772969999999994E-3</v>
      </c>
      <c r="E89">
        <v>3.2221379999999998E-3</v>
      </c>
      <c r="F89">
        <v>0</v>
      </c>
    </row>
    <row r="90" spans="1:6" x14ac:dyDescent="0.3">
      <c r="A90" s="105">
        <v>43390.791666666664</v>
      </c>
      <c r="B90">
        <v>3.707786542</v>
      </c>
      <c r="C90">
        <v>3.2111513199999999</v>
      </c>
      <c r="D90">
        <v>-8.5772969999999994E-3</v>
      </c>
      <c r="E90">
        <v>5.3364930000000003E-3</v>
      </c>
      <c r="F90">
        <v>0</v>
      </c>
    </row>
    <row r="91" spans="1:6" x14ac:dyDescent="0.3">
      <c r="A91" s="105">
        <v>43390.8125</v>
      </c>
      <c r="B91">
        <v>3.5408647329999998</v>
      </c>
      <c r="C91">
        <v>3.0634179129999999</v>
      </c>
      <c r="D91">
        <v>-8.5772969999999994E-3</v>
      </c>
      <c r="E91">
        <v>5.3364930000000003E-3</v>
      </c>
      <c r="F91">
        <v>0</v>
      </c>
    </row>
    <row r="92" spans="1:6" x14ac:dyDescent="0.3">
      <c r="A92" s="105">
        <v>43390.833333333336</v>
      </c>
      <c r="B92">
        <v>3.221027013</v>
      </c>
      <c r="C92">
        <v>2.9729336059999998</v>
      </c>
      <c r="D92">
        <v>-8.5772969999999994E-3</v>
      </c>
      <c r="E92">
        <v>5.3364930000000003E-3</v>
      </c>
      <c r="F92">
        <v>0</v>
      </c>
    </row>
    <row r="93" spans="1:6" x14ac:dyDescent="0.3">
      <c r="A93" s="105">
        <v>43390.854166666664</v>
      </c>
      <c r="B93">
        <v>3.0101667760000002</v>
      </c>
      <c r="C93">
        <v>2.8300892430000002</v>
      </c>
      <c r="D93">
        <v>-8.5772969999999994E-3</v>
      </c>
      <c r="E93">
        <v>5.3364930000000003E-3</v>
      </c>
      <c r="F93">
        <v>0</v>
      </c>
    </row>
    <row r="94" spans="1:6" x14ac:dyDescent="0.3">
      <c r="A94" s="105">
        <v>43390.875</v>
      </c>
      <c r="B94">
        <v>2.7113052020000001</v>
      </c>
      <c r="C94">
        <v>2.8236995330000001</v>
      </c>
      <c r="D94">
        <v>-8.5772969999999994E-3</v>
      </c>
      <c r="E94">
        <v>5.3364930000000003E-3</v>
      </c>
      <c r="F94">
        <v>0</v>
      </c>
    </row>
    <row r="95" spans="1:6" x14ac:dyDescent="0.3">
      <c r="A95" s="105">
        <v>43390.895833333336</v>
      </c>
      <c r="B95">
        <v>2.4445530259999999</v>
      </c>
      <c r="C95">
        <v>2.5669185080000001</v>
      </c>
      <c r="D95">
        <v>-8.5772969999999994E-3</v>
      </c>
      <c r="E95">
        <v>5.3364930000000003E-3</v>
      </c>
      <c r="F95">
        <v>0</v>
      </c>
    </row>
    <row r="96" spans="1:6" x14ac:dyDescent="0.3">
      <c r="A96" s="105">
        <v>43390.916666666664</v>
      </c>
      <c r="B96">
        <v>2.1367515909999999</v>
      </c>
      <c r="C96">
        <v>2.1647812599999998</v>
      </c>
      <c r="D96">
        <v>-8.5772969999999994E-3</v>
      </c>
      <c r="E96">
        <v>5.3364930000000003E-3</v>
      </c>
      <c r="F96">
        <v>0</v>
      </c>
    </row>
    <row r="97" spans="1:6" x14ac:dyDescent="0.3">
      <c r="A97" s="105">
        <v>43390.9375</v>
      </c>
      <c r="B97">
        <v>1.897211918</v>
      </c>
      <c r="C97">
        <v>1.915367313</v>
      </c>
      <c r="D97">
        <v>-8.5772969999999994E-3</v>
      </c>
      <c r="E97">
        <v>5.3364930000000003E-3</v>
      </c>
      <c r="F97">
        <v>0</v>
      </c>
    </row>
    <row r="98" spans="1:6" x14ac:dyDescent="0.3">
      <c r="A98" s="105">
        <v>43390.958333333336</v>
      </c>
      <c r="B98">
        <v>1.8381419880000001</v>
      </c>
      <c r="C98">
        <v>1.791332036</v>
      </c>
      <c r="D98">
        <v>-8.5772969999999994E-3</v>
      </c>
      <c r="E98">
        <v>1.831472E-3</v>
      </c>
      <c r="F98">
        <v>0</v>
      </c>
    </row>
    <row r="99" spans="1:6" x14ac:dyDescent="0.3">
      <c r="A99" s="105">
        <v>43390.979166666664</v>
      </c>
      <c r="B99">
        <v>1.7478875380000001</v>
      </c>
      <c r="C99">
        <v>1.6949301750000001</v>
      </c>
      <c r="D99">
        <v>-8.5772969999999994E-3</v>
      </c>
      <c r="E99">
        <v>1.831472E-3</v>
      </c>
      <c r="F99">
        <v>0</v>
      </c>
    </row>
    <row r="100" spans="1:6" x14ac:dyDescent="0.3">
      <c r="A100" s="105">
        <v>43391</v>
      </c>
      <c r="B100">
        <v>1.7913096289999999</v>
      </c>
      <c r="C100">
        <v>1.6957943150000001</v>
      </c>
      <c r="D100">
        <v>-8.5772969999999994E-3</v>
      </c>
      <c r="E100">
        <v>1.831472E-3</v>
      </c>
      <c r="F100">
        <v>0</v>
      </c>
    </row>
    <row r="101" spans="1:6" x14ac:dyDescent="0.3">
      <c r="A101" s="105">
        <v>43391.020833333336</v>
      </c>
      <c r="B101">
        <v>1.7216036299999999</v>
      </c>
      <c r="C101">
        <v>1.627188458</v>
      </c>
      <c r="D101">
        <v>-8.5772969999999994E-3</v>
      </c>
      <c r="E101">
        <v>1.831472E-3</v>
      </c>
      <c r="F101">
        <v>0</v>
      </c>
    </row>
    <row r="102" spans="1:6" x14ac:dyDescent="0.3">
      <c r="A102" s="105">
        <v>43391.041666666664</v>
      </c>
      <c r="B102">
        <v>1.635977284</v>
      </c>
      <c r="C102">
        <v>1.552213163</v>
      </c>
      <c r="D102">
        <v>-9.6715759999999994E-3</v>
      </c>
      <c r="E102">
        <v>1.831472E-3</v>
      </c>
      <c r="F102">
        <v>0</v>
      </c>
    </row>
    <row r="103" spans="1:6" x14ac:dyDescent="0.3">
      <c r="A103" s="105">
        <v>43391.0625</v>
      </c>
      <c r="B103">
        <v>1.590551177</v>
      </c>
      <c r="C103">
        <v>1.5071979230000001</v>
      </c>
      <c r="D103">
        <v>-9.6715759999999994E-3</v>
      </c>
      <c r="E103">
        <v>1.831472E-3</v>
      </c>
      <c r="F103">
        <v>0</v>
      </c>
    </row>
    <row r="104" spans="1:6" x14ac:dyDescent="0.3">
      <c r="A104" s="105">
        <v>43391.083333333336</v>
      </c>
      <c r="B104">
        <v>1.5763098950000001</v>
      </c>
      <c r="C104">
        <v>1.49861303</v>
      </c>
      <c r="D104">
        <v>-9.6715759999999994E-3</v>
      </c>
      <c r="E104">
        <v>1.831472E-3</v>
      </c>
      <c r="F104">
        <v>0</v>
      </c>
    </row>
    <row r="105" spans="1:6" x14ac:dyDescent="0.3">
      <c r="A105" s="105">
        <v>43391.104166666664</v>
      </c>
      <c r="B105">
        <v>1.5447264060000001</v>
      </c>
      <c r="C105">
        <v>1.4645046749999999</v>
      </c>
      <c r="D105">
        <v>-9.6715759999999994E-3</v>
      </c>
      <c r="E105">
        <v>1.831472E-3</v>
      </c>
      <c r="F105">
        <v>0</v>
      </c>
    </row>
    <row r="106" spans="1:6" x14ac:dyDescent="0.3">
      <c r="A106" s="105">
        <v>43391.125</v>
      </c>
      <c r="B106">
        <v>1.529125144</v>
      </c>
      <c r="C106">
        <v>1.479263955</v>
      </c>
      <c r="D106">
        <v>-9.6715759999999994E-3</v>
      </c>
      <c r="E106">
        <v>1.831472E-3</v>
      </c>
      <c r="F106">
        <v>0</v>
      </c>
    </row>
    <row r="107" spans="1:6" x14ac:dyDescent="0.3">
      <c r="A107" s="105">
        <v>43391.145833333336</v>
      </c>
      <c r="B107">
        <v>1.506121686</v>
      </c>
      <c r="C107">
        <v>1.449104342</v>
      </c>
      <c r="D107">
        <v>-9.6715759999999994E-3</v>
      </c>
      <c r="E107">
        <v>1.831472E-3</v>
      </c>
      <c r="F107">
        <v>0</v>
      </c>
    </row>
    <row r="108" spans="1:6" x14ac:dyDescent="0.3">
      <c r="A108" s="105">
        <v>43391.166666666664</v>
      </c>
      <c r="B108">
        <v>1.6074680079999999</v>
      </c>
      <c r="C108">
        <v>1.506202496</v>
      </c>
      <c r="D108">
        <v>-9.6715759999999994E-3</v>
      </c>
      <c r="E108">
        <v>1.831472E-3</v>
      </c>
      <c r="F108">
        <v>0</v>
      </c>
    </row>
    <row r="109" spans="1:6" x14ac:dyDescent="0.3">
      <c r="A109" s="105">
        <v>43391.1875</v>
      </c>
      <c r="B109">
        <v>1.742049382</v>
      </c>
      <c r="C109">
        <v>1.6123849349999999</v>
      </c>
      <c r="D109">
        <v>-9.6715759999999994E-3</v>
      </c>
      <c r="E109">
        <v>1.831472E-3</v>
      </c>
      <c r="F109">
        <v>0</v>
      </c>
    </row>
    <row r="110" spans="1:6" x14ac:dyDescent="0.3">
      <c r="A110" s="105">
        <v>43391.208333333336</v>
      </c>
      <c r="B110">
        <v>2.1798146890000001</v>
      </c>
      <c r="C110">
        <v>1.9818306189999999</v>
      </c>
      <c r="D110">
        <v>-9.6715759999999994E-3</v>
      </c>
      <c r="E110">
        <v>1.831472E-3</v>
      </c>
      <c r="F110">
        <v>0</v>
      </c>
    </row>
    <row r="111" spans="1:6" x14ac:dyDescent="0.3">
      <c r="A111" s="105">
        <v>43391.229166666664</v>
      </c>
      <c r="B111">
        <v>2.5657585219999999</v>
      </c>
      <c r="C111">
        <v>2.3291749180000001</v>
      </c>
      <c r="D111">
        <v>-9.6715759999999994E-3</v>
      </c>
      <c r="E111">
        <v>1.831472E-3</v>
      </c>
      <c r="F111">
        <v>0</v>
      </c>
    </row>
    <row r="112" spans="1:6" x14ac:dyDescent="0.3">
      <c r="A112" s="105">
        <v>43391.25</v>
      </c>
      <c r="B112">
        <v>3.0477748440000001</v>
      </c>
      <c r="C112">
        <v>2.897659092</v>
      </c>
      <c r="D112">
        <v>-9.6715759999999994E-3</v>
      </c>
      <c r="E112">
        <v>-8.1611870000000003E-3</v>
      </c>
      <c r="F112">
        <v>0</v>
      </c>
    </row>
    <row r="113" spans="1:6" x14ac:dyDescent="0.3">
      <c r="A113" s="105">
        <v>43391.270833333336</v>
      </c>
      <c r="B113">
        <v>3.298243426</v>
      </c>
      <c r="C113">
        <v>3.2022017790000001</v>
      </c>
      <c r="D113">
        <v>-2.4391300000000001E-4</v>
      </c>
      <c r="E113">
        <v>1.831472E-3</v>
      </c>
      <c r="F113">
        <v>0</v>
      </c>
    </row>
    <row r="114" spans="1:6" x14ac:dyDescent="0.3">
      <c r="A114" s="105">
        <v>43391.291666666664</v>
      </c>
      <c r="B114">
        <v>3.270227432</v>
      </c>
      <c r="C114">
        <v>3.2148490989999998</v>
      </c>
      <c r="D114">
        <v>0.103859074</v>
      </c>
      <c r="E114">
        <v>9.6719682000000001E-2</v>
      </c>
      <c r="F114">
        <v>0.103859074</v>
      </c>
    </row>
    <row r="115" spans="1:6" x14ac:dyDescent="0.3">
      <c r="A115" s="105">
        <v>43391.3125</v>
      </c>
      <c r="B115">
        <v>3.2838735190000001</v>
      </c>
      <c r="C115">
        <v>3.2356899700000001</v>
      </c>
      <c r="D115">
        <v>0.17041874600000001</v>
      </c>
      <c r="E115">
        <v>0.17257911000000001</v>
      </c>
      <c r="F115">
        <v>0.17041874600000001</v>
      </c>
    </row>
    <row r="116" spans="1:6" x14ac:dyDescent="0.3">
      <c r="A116" s="105">
        <v>43391.333333333336</v>
      </c>
      <c r="B116">
        <v>3.3249917629999999</v>
      </c>
      <c r="C116">
        <v>3.0577060340000002</v>
      </c>
      <c r="D116">
        <v>0.80310655500000006</v>
      </c>
      <c r="E116">
        <v>0.43036717200000002</v>
      </c>
      <c r="F116">
        <v>0.80310655500000006</v>
      </c>
    </row>
    <row r="117" spans="1:6" x14ac:dyDescent="0.3">
      <c r="A117" s="105">
        <v>43391.354166666664</v>
      </c>
      <c r="B117">
        <v>3.2832479829999999</v>
      </c>
      <c r="C117">
        <v>3.03553819</v>
      </c>
      <c r="D117">
        <v>0.823247489</v>
      </c>
      <c r="E117">
        <v>0.55578654999999999</v>
      </c>
      <c r="F117">
        <v>0.823247489</v>
      </c>
    </row>
    <row r="118" spans="1:6" x14ac:dyDescent="0.3">
      <c r="A118" s="105">
        <v>43391.375</v>
      </c>
      <c r="B118">
        <v>3.150813672</v>
      </c>
      <c r="C118">
        <v>2.9585208870000002</v>
      </c>
      <c r="D118">
        <v>1.212743157</v>
      </c>
      <c r="E118">
        <v>0.93168348099999998</v>
      </c>
      <c r="F118">
        <v>1.212743157</v>
      </c>
    </row>
    <row r="119" spans="1:6" x14ac:dyDescent="0.3">
      <c r="A119" s="105">
        <v>43391.395833333336</v>
      </c>
      <c r="B119">
        <v>3.0948215480000001</v>
      </c>
      <c r="C119">
        <v>2.9112506009999999</v>
      </c>
      <c r="D119">
        <v>1.198324151</v>
      </c>
      <c r="E119">
        <v>1.069985628</v>
      </c>
      <c r="F119">
        <v>1.198324151</v>
      </c>
    </row>
    <row r="120" spans="1:6" x14ac:dyDescent="0.3">
      <c r="A120" s="105">
        <v>43391.416666666664</v>
      </c>
      <c r="B120">
        <v>2.9105966200000002</v>
      </c>
      <c r="C120">
        <v>2.8909618699999999</v>
      </c>
      <c r="D120">
        <v>1.7972526680000001</v>
      </c>
      <c r="E120">
        <v>1.311891556</v>
      </c>
      <c r="F120">
        <v>1.7972526680000001</v>
      </c>
    </row>
    <row r="121" spans="1:6" x14ac:dyDescent="0.3">
      <c r="A121" s="105">
        <v>43391.4375</v>
      </c>
      <c r="B121">
        <v>2.8816832739999998</v>
      </c>
      <c r="C121">
        <v>2.8576194529999999</v>
      </c>
      <c r="D121">
        <v>1.819746777</v>
      </c>
      <c r="E121">
        <v>1.3530869480000001</v>
      </c>
      <c r="F121">
        <v>1.819746777</v>
      </c>
    </row>
    <row r="122" spans="1:6" x14ac:dyDescent="0.3">
      <c r="A122" s="105">
        <v>43391.458333333336</v>
      </c>
      <c r="B122">
        <v>2.7555363910000001</v>
      </c>
      <c r="C122">
        <v>2.7768953359999999</v>
      </c>
      <c r="D122">
        <v>2.5705096329999999</v>
      </c>
      <c r="E122">
        <v>1.457836747</v>
      </c>
      <c r="F122">
        <v>2.5705096329999999</v>
      </c>
    </row>
    <row r="123" spans="1:6" x14ac:dyDescent="0.3">
      <c r="A123" s="105">
        <v>43391.479166666664</v>
      </c>
      <c r="B123">
        <v>2.7250071849999999</v>
      </c>
      <c r="C123">
        <v>2.7414915459999998</v>
      </c>
      <c r="D123">
        <v>2.569824348</v>
      </c>
      <c r="E123">
        <v>1.504648566</v>
      </c>
      <c r="F123">
        <v>2.569824348</v>
      </c>
    </row>
    <row r="124" spans="1:6" x14ac:dyDescent="0.3">
      <c r="A124" s="105">
        <v>43391.5</v>
      </c>
      <c r="B124">
        <v>2.6574249999999999</v>
      </c>
      <c r="C124">
        <v>2.6734869990000001</v>
      </c>
      <c r="D124">
        <v>2.153142157</v>
      </c>
      <c r="E124">
        <v>1.5896090270000001</v>
      </c>
      <c r="F124">
        <v>2.153142157</v>
      </c>
    </row>
    <row r="125" spans="1:6" x14ac:dyDescent="0.3">
      <c r="A125" s="105">
        <v>43391.520833333336</v>
      </c>
      <c r="B125">
        <v>2.6048851019999999</v>
      </c>
      <c r="C125">
        <v>2.604295327</v>
      </c>
      <c r="D125">
        <v>2.1558341159999999</v>
      </c>
      <c r="E125">
        <v>1.5739880799999999</v>
      </c>
      <c r="F125">
        <v>2.1558341159999999</v>
      </c>
    </row>
    <row r="126" spans="1:6" x14ac:dyDescent="0.3">
      <c r="A126" s="105">
        <v>43391.541666666664</v>
      </c>
      <c r="B126">
        <v>2.5800721320000002</v>
      </c>
      <c r="C126">
        <v>2.578817044</v>
      </c>
      <c r="D126">
        <v>2.0443262670000002</v>
      </c>
      <c r="E126">
        <v>1.553376079</v>
      </c>
      <c r="F126">
        <v>2.0443262670000002</v>
      </c>
    </row>
    <row r="127" spans="1:6" x14ac:dyDescent="0.3">
      <c r="A127" s="105">
        <v>43391.5625</v>
      </c>
      <c r="B127">
        <v>2.5682285920000001</v>
      </c>
      <c r="C127">
        <v>2.5786450169999999</v>
      </c>
      <c r="D127">
        <v>1.995521326</v>
      </c>
      <c r="E127">
        <v>1.390252829</v>
      </c>
      <c r="F127">
        <v>1.995521326</v>
      </c>
    </row>
    <row r="128" spans="1:6" x14ac:dyDescent="0.3">
      <c r="A128" s="105">
        <v>43391.583333333336</v>
      </c>
      <c r="B128">
        <v>2.6433996849999999</v>
      </c>
      <c r="C128">
        <v>2.5920222759999998</v>
      </c>
      <c r="D128">
        <v>1.8215791180000001</v>
      </c>
      <c r="E128">
        <v>1.2905356880000001</v>
      </c>
      <c r="F128">
        <v>1.8215791180000001</v>
      </c>
    </row>
    <row r="129" spans="1:6" x14ac:dyDescent="0.3">
      <c r="A129" s="105">
        <v>43391.604166666664</v>
      </c>
      <c r="B129">
        <v>2.799343607</v>
      </c>
      <c r="C129">
        <v>2.8057496569999998</v>
      </c>
      <c r="D129">
        <v>1.8239364499999999</v>
      </c>
      <c r="E129">
        <v>1.184470892</v>
      </c>
      <c r="F129">
        <v>1.8239364499999999</v>
      </c>
    </row>
    <row r="130" spans="1:6" x14ac:dyDescent="0.3">
      <c r="A130" s="105">
        <v>43391.625</v>
      </c>
      <c r="B130">
        <v>3.1348036750000001</v>
      </c>
      <c r="C130">
        <v>2.9040547000000001</v>
      </c>
      <c r="D130">
        <v>1.051418765</v>
      </c>
      <c r="E130">
        <v>0.91367590399999998</v>
      </c>
      <c r="F130">
        <v>1.051418765</v>
      </c>
    </row>
    <row r="131" spans="1:6" x14ac:dyDescent="0.3">
      <c r="A131" s="105">
        <v>43391.645833333336</v>
      </c>
      <c r="B131">
        <v>3.3951866549999998</v>
      </c>
      <c r="C131">
        <v>3.1747005700000002</v>
      </c>
      <c r="D131">
        <v>1.002727409</v>
      </c>
      <c r="E131">
        <v>0.765312612</v>
      </c>
      <c r="F131">
        <v>1.002727409</v>
      </c>
    </row>
    <row r="132" spans="1:6" x14ac:dyDescent="0.3">
      <c r="A132" s="105">
        <v>43391.666666666664</v>
      </c>
      <c r="B132">
        <v>3.7789465729999998</v>
      </c>
      <c r="C132">
        <v>3.300998528</v>
      </c>
      <c r="D132">
        <v>0.43981283700000001</v>
      </c>
      <c r="E132">
        <v>0.44338449800000002</v>
      </c>
      <c r="F132">
        <v>0.43981283700000001</v>
      </c>
    </row>
    <row r="133" spans="1:6" x14ac:dyDescent="0.3">
      <c r="A133" s="105">
        <v>43391.6875</v>
      </c>
      <c r="B133">
        <v>3.8295853819999999</v>
      </c>
      <c r="C133">
        <v>3.4119050770000001</v>
      </c>
      <c r="D133">
        <v>0.45103009900000002</v>
      </c>
      <c r="E133">
        <v>0.368029147</v>
      </c>
      <c r="F133">
        <v>0.45103009900000002</v>
      </c>
    </row>
    <row r="134" spans="1:6" x14ac:dyDescent="0.3">
      <c r="A134" s="105">
        <v>43391.708333333336</v>
      </c>
      <c r="B134">
        <v>3.9242668979999999</v>
      </c>
      <c r="C134">
        <v>3.2816101089999998</v>
      </c>
      <c r="D134">
        <v>1.9422866E-2</v>
      </c>
      <c r="E134">
        <v>5.4528773000000003E-2</v>
      </c>
      <c r="F134">
        <v>1.9422866E-2</v>
      </c>
    </row>
    <row r="135" spans="1:6" x14ac:dyDescent="0.3">
      <c r="A135" s="105">
        <v>43391.729166666664</v>
      </c>
      <c r="B135">
        <v>3.9408234119999999</v>
      </c>
      <c r="C135">
        <v>3.243389949</v>
      </c>
      <c r="D135">
        <v>1.9422866E-2</v>
      </c>
      <c r="E135">
        <v>3.3342152999999999E-2</v>
      </c>
      <c r="F135">
        <v>1.9422866E-2</v>
      </c>
    </row>
    <row r="136" spans="1:6" x14ac:dyDescent="0.3">
      <c r="A136" s="105">
        <v>43391.75</v>
      </c>
      <c r="B136">
        <v>3.9724756349999999</v>
      </c>
      <c r="C136">
        <v>3.2466689240000002</v>
      </c>
      <c r="D136">
        <v>-8.5772969999999994E-3</v>
      </c>
      <c r="E136">
        <v>5.3364930000000003E-3</v>
      </c>
      <c r="F136">
        <v>0</v>
      </c>
    </row>
    <row r="137" spans="1:6" x14ac:dyDescent="0.3">
      <c r="A137" s="105">
        <v>43391.770833333336</v>
      </c>
      <c r="B137">
        <v>3.8770093590000001</v>
      </c>
      <c r="C137">
        <v>3.1452031649999999</v>
      </c>
      <c r="D137">
        <v>-8.5772969999999994E-3</v>
      </c>
      <c r="E137">
        <v>3.2221379999999998E-3</v>
      </c>
      <c r="F137">
        <v>0</v>
      </c>
    </row>
    <row r="138" spans="1:6" x14ac:dyDescent="0.3">
      <c r="A138" s="105">
        <v>43391.791666666664</v>
      </c>
      <c r="B138">
        <v>3.7306364730000001</v>
      </c>
      <c r="C138">
        <v>3.3017380670000001</v>
      </c>
      <c r="D138">
        <v>-8.5772969999999994E-3</v>
      </c>
      <c r="E138">
        <v>5.3364930000000003E-3</v>
      </c>
      <c r="F138">
        <v>0</v>
      </c>
    </row>
    <row r="139" spans="1:6" x14ac:dyDescent="0.3">
      <c r="A139" s="105">
        <v>43391.8125</v>
      </c>
      <c r="B139">
        <v>3.5721344479999999</v>
      </c>
      <c r="C139">
        <v>3.146623446</v>
      </c>
      <c r="D139">
        <v>-8.5772969999999994E-3</v>
      </c>
      <c r="E139">
        <v>5.3364930000000003E-3</v>
      </c>
      <c r="F139">
        <v>0</v>
      </c>
    </row>
    <row r="140" spans="1:6" x14ac:dyDescent="0.3">
      <c r="A140" s="105">
        <v>43391.833333333336</v>
      </c>
      <c r="B140">
        <v>3.2926160800000002</v>
      </c>
      <c r="C140">
        <v>3.2009644599999998</v>
      </c>
      <c r="D140">
        <v>-8.5772969999999994E-3</v>
      </c>
      <c r="E140">
        <v>5.3364930000000003E-3</v>
      </c>
      <c r="F140">
        <v>0</v>
      </c>
    </row>
    <row r="141" spans="1:6" x14ac:dyDescent="0.3">
      <c r="A141" s="105">
        <v>43391.854166666664</v>
      </c>
      <c r="B141">
        <v>3.0543836440000001</v>
      </c>
      <c r="C141">
        <v>3.004427669</v>
      </c>
      <c r="D141">
        <v>-8.5772969999999994E-3</v>
      </c>
      <c r="E141">
        <v>5.3364930000000003E-3</v>
      </c>
      <c r="F141">
        <v>0</v>
      </c>
    </row>
    <row r="142" spans="1:6" x14ac:dyDescent="0.3">
      <c r="A142" s="105">
        <v>43391.875</v>
      </c>
      <c r="B142">
        <v>2.8027964349999999</v>
      </c>
      <c r="C142">
        <v>2.7773383549999999</v>
      </c>
      <c r="D142">
        <v>-8.5772969999999994E-3</v>
      </c>
      <c r="E142">
        <v>5.3364930000000003E-3</v>
      </c>
      <c r="F142">
        <v>0</v>
      </c>
    </row>
    <row r="143" spans="1:6" x14ac:dyDescent="0.3">
      <c r="A143" s="105">
        <v>43391.895833333336</v>
      </c>
      <c r="B143">
        <v>2.4604177009999999</v>
      </c>
      <c r="C143">
        <v>2.5260324669999998</v>
      </c>
      <c r="D143">
        <v>-8.5772969999999994E-3</v>
      </c>
      <c r="E143">
        <v>5.3364930000000003E-3</v>
      </c>
      <c r="F143">
        <v>0</v>
      </c>
    </row>
    <row r="144" spans="1:6" x14ac:dyDescent="0.3">
      <c r="A144" s="105">
        <v>43391.916666666664</v>
      </c>
      <c r="B144">
        <v>2.160488634</v>
      </c>
      <c r="C144">
        <v>2.2263894409999998</v>
      </c>
      <c r="D144">
        <v>-8.5772969999999994E-3</v>
      </c>
      <c r="E144">
        <v>5.3364930000000003E-3</v>
      </c>
      <c r="F144">
        <v>0</v>
      </c>
    </row>
    <row r="145" spans="1:6" x14ac:dyDescent="0.3">
      <c r="A145" s="105">
        <v>43391.9375</v>
      </c>
      <c r="B145">
        <v>1.959596138</v>
      </c>
      <c r="C145">
        <v>2.0013485700000002</v>
      </c>
      <c r="D145">
        <v>-8.5772969999999994E-3</v>
      </c>
      <c r="E145">
        <v>5.3364930000000003E-3</v>
      </c>
      <c r="F145">
        <v>0</v>
      </c>
    </row>
    <row r="146" spans="1:6" x14ac:dyDescent="0.3">
      <c r="A146" s="105">
        <v>43391.958333333336</v>
      </c>
      <c r="B146">
        <v>1.8407723680000001</v>
      </c>
      <c r="C146">
        <v>1.8754184679999999</v>
      </c>
      <c r="D146">
        <v>-8.5772969999999994E-3</v>
      </c>
      <c r="E146">
        <v>1.831472E-3</v>
      </c>
      <c r="F146">
        <v>0</v>
      </c>
    </row>
    <row r="147" spans="1:6" x14ac:dyDescent="0.3">
      <c r="A147" s="105">
        <v>43391.979166666664</v>
      </c>
      <c r="B147">
        <v>1.7502541380000001</v>
      </c>
      <c r="C147">
        <v>1.79469732</v>
      </c>
      <c r="D147">
        <v>-8.5772969999999994E-3</v>
      </c>
      <c r="E147">
        <v>1.831472E-3</v>
      </c>
      <c r="F147">
        <v>0</v>
      </c>
    </row>
    <row r="148" spans="1:6" x14ac:dyDescent="0.3">
      <c r="A148" s="105">
        <v>43392</v>
      </c>
      <c r="B148">
        <v>1.8098276529999999</v>
      </c>
      <c r="C148">
        <v>1.8262736180000001</v>
      </c>
      <c r="D148">
        <v>-8.5772969999999994E-3</v>
      </c>
      <c r="E148">
        <v>1.831472E-3</v>
      </c>
      <c r="F148">
        <v>0</v>
      </c>
    </row>
    <row r="149" spans="1:6" x14ac:dyDescent="0.3">
      <c r="A149" s="105">
        <v>43392.020833333336</v>
      </c>
      <c r="B149">
        <v>1.7381349109999999</v>
      </c>
      <c r="C149">
        <v>1.779927297</v>
      </c>
      <c r="D149">
        <v>-8.5772969999999994E-3</v>
      </c>
      <c r="E149">
        <v>1.831472E-3</v>
      </c>
      <c r="F149">
        <v>0</v>
      </c>
    </row>
    <row r="150" spans="1:6" x14ac:dyDescent="0.3">
      <c r="A150" s="105">
        <v>43392.041666666664</v>
      </c>
      <c r="B150">
        <v>1.649004221</v>
      </c>
      <c r="C150">
        <v>1.8039674290000001</v>
      </c>
      <c r="D150">
        <v>-9.6715759999999994E-3</v>
      </c>
      <c r="E150">
        <v>1.831472E-3</v>
      </c>
      <c r="F150">
        <v>0</v>
      </c>
    </row>
    <row r="151" spans="1:6" x14ac:dyDescent="0.3">
      <c r="A151" s="105">
        <v>43392.0625</v>
      </c>
      <c r="B151">
        <v>1.597865619</v>
      </c>
      <c r="C151">
        <v>1.758167421</v>
      </c>
      <c r="D151">
        <v>-9.6715759999999994E-3</v>
      </c>
      <c r="E151">
        <v>1.831472E-3</v>
      </c>
      <c r="F151">
        <v>0</v>
      </c>
    </row>
    <row r="152" spans="1:6" x14ac:dyDescent="0.3">
      <c r="A152" s="105">
        <v>43392.083333333336</v>
      </c>
      <c r="B152">
        <v>1.5897024609999999</v>
      </c>
      <c r="C152">
        <v>1.6881988450000001</v>
      </c>
      <c r="D152">
        <v>-9.6715759999999994E-3</v>
      </c>
      <c r="E152">
        <v>1.831472E-3</v>
      </c>
      <c r="F152">
        <v>0</v>
      </c>
    </row>
    <row r="153" spans="1:6" x14ac:dyDescent="0.3">
      <c r="A153" s="105">
        <v>43392.104166666664</v>
      </c>
      <c r="B153">
        <v>1.5581188779999999</v>
      </c>
      <c r="C153">
        <v>1.6552766249999999</v>
      </c>
      <c r="D153">
        <v>-9.6715759999999994E-3</v>
      </c>
      <c r="E153">
        <v>1.831472E-3</v>
      </c>
      <c r="F153">
        <v>0</v>
      </c>
    </row>
    <row r="154" spans="1:6" x14ac:dyDescent="0.3">
      <c r="A154" s="105">
        <v>43392.125</v>
      </c>
      <c r="B154">
        <v>1.531642269</v>
      </c>
      <c r="C154">
        <v>1.639048839</v>
      </c>
      <c r="D154">
        <v>-9.6715759999999994E-3</v>
      </c>
      <c r="E154">
        <v>1.831472E-3</v>
      </c>
      <c r="F154">
        <v>0</v>
      </c>
    </row>
    <row r="155" spans="1:6" x14ac:dyDescent="0.3">
      <c r="A155" s="105">
        <v>43392.145833333336</v>
      </c>
      <c r="B155">
        <v>1.5086387640000001</v>
      </c>
      <c r="C155">
        <v>1.6088843779999999</v>
      </c>
      <c r="D155">
        <v>-9.6715759999999994E-3</v>
      </c>
      <c r="E155">
        <v>1.831472E-3</v>
      </c>
      <c r="F155">
        <v>0</v>
      </c>
    </row>
    <row r="156" spans="1:6" x14ac:dyDescent="0.3">
      <c r="A156" s="105">
        <v>43392.166666666664</v>
      </c>
      <c r="B156">
        <v>1.619594663</v>
      </c>
      <c r="C156">
        <v>1.6516117880000001</v>
      </c>
      <c r="D156">
        <v>-9.6715759999999994E-3</v>
      </c>
      <c r="E156">
        <v>1.831472E-3</v>
      </c>
      <c r="F156">
        <v>0</v>
      </c>
    </row>
    <row r="157" spans="1:6" x14ac:dyDescent="0.3">
      <c r="A157" s="105">
        <v>43392.1875</v>
      </c>
      <c r="B157">
        <v>1.7522826979999999</v>
      </c>
      <c r="C157">
        <v>1.7541412860000001</v>
      </c>
      <c r="D157">
        <v>-9.6715759999999994E-3</v>
      </c>
      <c r="E157">
        <v>1.831472E-3</v>
      </c>
      <c r="F157">
        <v>0</v>
      </c>
    </row>
    <row r="158" spans="1:6" x14ac:dyDescent="0.3">
      <c r="A158" s="105">
        <v>43392.208333333336</v>
      </c>
      <c r="B158">
        <v>2.1726989460000001</v>
      </c>
      <c r="C158">
        <v>1.9716463289999999</v>
      </c>
      <c r="D158">
        <v>-9.6715759999999994E-3</v>
      </c>
      <c r="E158">
        <v>1.831472E-3</v>
      </c>
      <c r="F158">
        <v>0</v>
      </c>
    </row>
    <row r="159" spans="1:6" x14ac:dyDescent="0.3">
      <c r="A159" s="105">
        <v>43392.229166666664</v>
      </c>
      <c r="B159">
        <v>2.53944064</v>
      </c>
      <c r="C159">
        <v>2.2896697850000001</v>
      </c>
      <c r="D159">
        <v>-9.6715759999999994E-3</v>
      </c>
      <c r="E159">
        <v>1.831472E-3</v>
      </c>
      <c r="F159">
        <v>0</v>
      </c>
    </row>
    <row r="160" spans="1:6" x14ac:dyDescent="0.3">
      <c r="A160" s="105">
        <v>43392.25</v>
      </c>
      <c r="B160">
        <v>3.0962114559999998</v>
      </c>
      <c r="C160">
        <v>2.9104205379999999</v>
      </c>
      <c r="D160">
        <v>-9.6715759999999994E-3</v>
      </c>
      <c r="E160">
        <v>-8.1611870000000003E-3</v>
      </c>
      <c r="F160">
        <v>0</v>
      </c>
    </row>
    <row r="161" spans="1:6" x14ac:dyDescent="0.3">
      <c r="A161" s="105">
        <v>43392.270833333336</v>
      </c>
      <c r="B161">
        <v>3.3354854550000002</v>
      </c>
      <c r="C161">
        <v>3.2262526669999998</v>
      </c>
      <c r="D161">
        <v>-2.4391300000000001E-4</v>
      </c>
      <c r="E161">
        <v>1.831472E-3</v>
      </c>
      <c r="F161">
        <v>0</v>
      </c>
    </row>
    <row r="162" spans="1:6" x14ac:dyDescent="0.3">
      <c r="A162" s="105">
        <v>43392.291666666664</v>
      </c>
      <c r="B162">
        <v>3.3892240990000002</v>
      </c>
      <c r="C162">
        <v>3.2119416009999999</v>
      </c>
      <c r="D162">
        <v>0.14780476400000001</v>
      </c>
      <c r="E162">
        <v>0.11051029</v>
      </c>
      <c r="F162">
        <v>0.14780476400000001</v>
      </c>
    </row>
    <row r="163" spans="1:6" x14ac:dyDescent="0.3">
      <c r="A163" s="105">
        <v>43392.3125</v>
      </c>
      <c r="B163">
        <v>3.3985526309999998</v>
      </c>
      <c r="C163">
        <v>3.227180572</v>
      </c>
      <c r="D163">
        <v>0.203508939</v>
      </c>
      <c r="E163">
        <v>0.18636971699999999</v>
      </c>
      <c r="F163">
        <v>0.203508939</v>
      </c>
    </row>
    <row r="164" spans="1:6" x14ac:dyDescent="0.3">
      <c r="A164" s="105">
        <v>43392.333333333336</v>
      </c>
      <c r="B164">
        <v>3.4008403619999998</v>
      </c>
      <c r="C164">
        <v>3.073242257</v>
      </c>
      <c r="D164">
        <v>0.38228701100000001</v>
      </c>
      <c r="E164">
        <v>0.324628413</v>
      </c>
      <c r="F164">
        <v>0.38228701100000001</v>
      </c>
    </row>
    <row r="165" spans="1:6" x14ac:dyDescent="0.3">
      <c r="A165" s="105">
        <v>43392.354166666664</v>
      </c>
      <c r="B165">
        <v>3.3794166329999999</v>
      </c>
      <c r="C165">
        <v>3.0573605559999999</v>
      </c>
      <c r="D165">
        <v>0.41759041099999999</v>
      </c>
      <c r="E165">
        <v>0.45004770199999999</v>
      </c>
      <c r="F165">
        <v>0.41759041099999999</v>
      </c>
    </row>
    <row r="166" spans="1:6" x14ac:dyDescent="0.3">
      <c r="A166" s="105">
        <v>43392.375</v>
      </c>
      <c r="B166">
        <v>3.1733207459999999</v>
      </c>
      <c r="C166">
        <v>2.9398242350000001</v>
      </c>
      <c r="D166">
        <v>0.84773914900000003</v>
      </c>
      <c r="E166">
        <v>0.58281385900000005</v>
      </c>
      <c r="F166">
        <v>0.84773914900000003</v>
      </c>
    </row>
    <row r="167" spans="1:6" x14ac:dyDescent="0.3">
      <c r="A167" s="105">
        <v>43392.395833333336</v>
      </c>
      <c r="B167">
        <v>3.1314456829999999</v>
      </c>
      <c r="C167">
        <v>2.8881515279999999</v>
      </c>
      <c r="D167">
        <v>0.88073525399999997</v>
      </c>
      <c r="E167">
        <v>0.693063498</v>
      </c>
      <c r="F167">
        <v>0.88073525399999997</v>
      </c>
    </row>
    <row r="168" spans="1:6" x14ac:dyDescent="0.3">
      <c r="A168" s="105">
        <v>43392.416666666664</v>
      </c>
      <c r="B168">
        <v>3.1217450109999998</v>
      </c>
      <c r="C168">
        <v>2.9345115370000001</v>
      </c>
      <c r="D168">
        <v>1.054167383</v>
      </c>
      <c r="E168">
        <v>0.74191778900000005</v>
      </c>
      <c r="F168">
        <v>1.054167383</v>
      </c>
    </row>
    <row r="169" spans="1:6" x14ac:dyDescent="0.3">
      <c r="A169" s="105">
        <v>43392.4375</v>
      </c>
      <c r="B169">
        <v>3.1011053550000001</v>
      </c>
      <c r="C169">
        <v>2.9090582880000002</v>
      </c>
      <c r="D169">
        <v>1.2009027299999999</v>
      </c>
      <c r="E169">
        <v>0.75362062500000004</v>
      </c>
      <c r="F169">
        <v>1.2009027299999999</v>
      </c>
    </row>
    <row r="170" spans="1:6" x14ac:dyDescent="0.3">
      <c r="A170" s="105">
        <v>43392.458333333336</v>
      </c>
      <c r="B170">
        <v>3.0441921829999998</v>
      </c>
      <c r="C170">
        <v>2.904672089</v>
      </c>
      <c r="D170">
        <v>1.3226401139999999</v>
      </c>
      <c r="E170">
        <v>0.86469268799999999</v>
      </c>
      <c r="F170">
        <v>1.3226401139999999</v>
      </c>
    </row>
    <row r="171" spans="1:6" x14ac:dyDescent="0.3">
      <c r="A171" s="105">
        <v>43392.479166666664</v>
      </c>
      <c r="B171">
        <v>3.0219229799999998</v>
      </c>
      <c r="C171">
        <v>2.8523517520000001</v>
      </c>
      <c r="D171">
        <v>1.2853188019999999</v>
      </c>
      <c r="E171">
        <v>0.84907168099999997</v>
      </c>
      <c r="F171">
        <v>1.2853188019999999</v>
      </c>
    </row>
    <row r="172" spans="1:6" x14ac:dyDescent="0.3">
      <c r="A172" s="105">
        <v>43392.5</v>
      </c>
      <c r="B172">
        <v>2.7249388890000001</v>
      </c>
      <c r="C172">
        <v>2.6395444160000001</v>
      </c>
      <c r="D172">
        <v>1.2942126650000001</v>
      </c>
      <c r="E172">
        <v>1.3603459600000001</v>
      </c>
      <c r="F172">
        <v>1.2942126650000001</v>
      </c>
    </row>
    <row r="173" spans="1:6" x14ac:dyDescent="0.3">
      <c r="A173" s="105">
        <v>43392.520833333336</v>
      </c>
      <c r="B173">
        <v>2.6776379110000001</v>
      </c>
      <c r="C173">
        <v>2.5879093320000002</v>
      </c>
      <c r="D173">
        <v>1.299843573</v>
      </c>
      <c r="E173">
        <v>1.3346512319999999</v>
      </c>
      <c r="F173">
        <v>1.299843573</v>
      </c>
    </row>
    <row r="174" spans="1:6" x14ac:dyDescent="0.3">
      <c r="A174" s="105">
        <v>43392.541666666664</v>
      </c>
      <c r="B174">
        <v>2.5777869450000002</v>
      </c>
      <c r="C174">
        <v>2.5251740219999999</v>
      </c>
      <c r="D174">
        <v>1.1971823479999999</v>
      </c>
      <c r="E174">
        <v>1.3288383479999999</v>
      </c>
      <c r="F174">
        <v>1.1971823479999999</v>
      </c>
    </row>
    <row r="175" spans="1:6" x14ac:dyDescent="0.3">
      <c r="A175" s="105">
        <v>43392.5625</v>
      </c>
      <c r="B175">
        <v>2.5676933260000001</v>
      </c>
      <c r="C175">
        <v>2.525001842</v>
      </c>
      <c r="D175">
        <v>1.2245254539999999</v>
      </c>
      <c r="E175">
        <v>1.2742428779999999</v>
      </c>
      <c r="F175">
        <v>1.2245254539999999</v>
      </c>
    </row>
    <row r="176" spans="1:6" x14ac:dyDescent="0.3">
      <c r="A176" s="105">
        <v>43392.583333333336</v>
      </c>
      <c r="B176">
        <v>2.7441435310000002</v>
      </c>
      <c r="C176">
        <v>2.5235575880000001</v>
      </c>
      <c r="D176">
        <v>1.11769279</v>
      </c>
      <c r="E176">
        <v>1.1365066770000001</v>
      </c>
      <c r="F176">
        <v>1.11769279</v>
      </c>
    </row>
    <row r="177" spans="1:6" x14ac:dyDescent="0.3">
      <c r="A177" s="105">
        <v>43392.604166666664</v>
      </c>
      <c r="B177">
        <v>2.8873113859999999</v>
      </c>
      <c r="C177">
        <v>2.7343870469999998</v>
      </c>
      <c r="D177">
        <v>1.1169834199999999</v>
      </c>
      <c r="E177">
        <v>0.96325313999999995</v>
      </c>
      <c r="F177">
        <v>1.1169834199999999</v>
      </c>
    </row>
    <row r="178" spans="1:6" x14ac:dyDescent="0.3">
      <c r="A178" s="105">
        <v>43392.625</v>
      </c>
      <c r="B178">
        <v>3.1680205369999999</v>
      </c>
      <c r="C178">
        <v>2.8241787669999998</v>
      </c>
      <c r="D178">
        <v>0.57321659199999997</v>
      </c>
      <c r="E178">
        <v>0.820692003</v>
      </c>
      <c r="F178">
        <v>0.57321659199999997</v>
      </c>
    </row>
    <row r="179" spans="1:6" x14ac:dyDescent="0.3">
      <c r="A179" s="105">
        <v>43392.645833333336</v>
      </c>
      <c r="B179">
        <v>3.4108882650000001</v>
      </c>
      <c r="C179">
        <v>3.0014313239999999</v>
      </c>
      <c r="D179">
        <v>0.54291262399999995</v>
      </c>
      <c r="E179">
        <v>0.63556241999999996</v>
      </c>
      <c r="F179">
        <v>0.54291262399999995</v>
      </c>
    </row>
    <row r="180" spans="1:6" x14ac:dyDescent="0.3">
      <c r="A180" s="105">
        <v>43392.666666666664</v>
      </c>
      <c r="B180">
        <v>3.7876735269999999</v>
      </c>
      <c r="C180">
        <v>3.1004703930000002</v>
      </c>
      <c r="D180">
        <v>0.17556780299999999</v>
      </c>
      <c r="E180">
        <v>0.417616129</v>
      </c>
      <c r="F180">
        <v>0.17556780299999999</v>
      </c>
    </row>
    <row r="181" spans="1:6" x14ac:dyDescent="0.3">
      <c r="A181" s="105">
        <v>43392.6875</v>
      </c>
      <c r="B181">
        <v>3.847674257</v>
      </c>
      <c r="C181">
        <v>3.1776612069999999</v>
      </c>
      <c r="D181">
        <v>0.16749842200000001</v>
      </c>
      <c r="E181">
        <v>0.34226077799999999</v>
      </c>
      <c r="F181">
        <v>0.16749842200000001</v>
      </c>
    </row>
    <row r="182" spans="1:6" x14ac:dyDescent="0.3">
      <c r="A182" s="105">
        <v>43392.708333333336</v>
      </c>
      <c r="B182">
        <v>3.9191382410000002</v>
      </c>
      <c r="C182">
        <v>3.1893316540000001</v>
      </c>
      <c r="D182">
        <v>5.4921459999999998E-3</v>
      </c>
      <c r="E182">
        <v>7.8497142000000006E-2</v>
      </c>
      <c r="F182">
        <v>5.4921459999999998E-3</v>
      </c>
    </row>
    <row r="183" spans="1:6" x14ac:dyDescent="0.3">
      <c r="A183" s="105">
        <v>43392.729166666664</v>
      </c>
      <c r="B183">
        <v>3.9254375860000001</v>
      </c>
      <c r="C183">
        <v>3.1037209620000001</v>
      </c>
      <c r="D183">
        <v>5.4921459999999998E-3</v>
      </c>
      <c r="E183">
        <v>1.7821461E-2</v>
      </c>
      <c r="F183">
        <v>5.4921459999999998E-3</v>
      </c>
    </row>
    <row r="184" spans="1:6" x14ac:dyDescent="0.3">
      <c r="A184" s="105">
        <v>43392.75</v>
      </c>
      <c r="B184">
        <v>3.7987653049999999</v>
      </c>
      <c r="C184">
        <v>2.9887478110000001</v>
      </c>
      <c r="D184">
        <v>-8.5772969999999994E-3</v>
      </c>
      <c r="E184">
        <v>5.3364930000000003E-3</v>
      </c>
      <c r="F184">
        <v>0</v>
      </c>
    </row>
    <row r="185" spans="1:6" x14ac:dyDescent="0.3">
      <c r="A185" s="105">
        <v>43392.770833333336</v>
      </c>
      <c r="B185">
        <v>3.7209092460000002</v>
      </c>
      <c r="C185">
        <v>2.9471552000000001</v>
      </c>
      <c r="D185">
        <v>-8.5772969999999994E-3</v>
      </c>
      <c r="E185">
        <v>3.2221379999999998E-3</v>
      </c>
      <c r="F185">
        <v>0</v>
      </c>
    </row>
    <row r="186" spans="1:6" x14ac:dyDescent="0.3">
      <c r="A186" s="105">
        <v>43392.791666666664</v>
      </c>
      <c r="B186">
        <v>3.5879176589999999</v>
      </c>
      <c r="C186">
        <v>3.0678695390000001</v>
      </c>
      <c r="D186">
        <v>-8.5772969999999994E-3</v>
      </c>
      <c r="E186">
        <v>5.3364930000000003E-3</v>
      </c>
      <c r="F186">
        <v>0</v>
      </c>
    </row>
    <row r="187" spans="1:6" x14ac:dyDescent="0.3">
      <c r="A187" s="105">
        <v>43392.8125</v>
      </c>
      <c r="B187">
        <v>3.4463892600000001</v>
      </c>
      <c r="C187">
        <v>2.9679902889999998</v>
      </c>
      <c r="D187">
        <v>-8.5772969999999994E-3</v>
      </c>
      <c r="E187">
        <v>5.3364930000000003E-3</v>
      </c>
      <c r="F187">
        <v>0</v>
      </c>
    </row>
    <row r="188" spans="1:6" x14ac:dyDescent="0.3">
      <c r="A188" s="105">
        <v>43392.833333333336</v>
      </c>
      <c r="B188">
        <v>3.1668423699999999</v>
      </c>
      <c r="C188">
        <v>2.8699650719999998</v>
      </c>
      <c r="D188">
        <v>-8.5772969999999994E-3</v>
      </c>
      <c r="E188">
        <v>5.3364930000000003E-3</v>
      </c>
      <c r="F188">
        <v>0</v>
      </c>
    </row>
    <row r="189" spans="1:6" x14ac:dyDescent="0.3">
      <c r="A189" s="105">
        <v>43392.854166666664</v>
      </c>
      <c r="B189">
        <v>2.975684566</v>
      </c>
      <c r="C189">
        <v>2.7591301690000001</v>
      </c>
      <c r="D189">
        <v>-8.5772969999999994E-3</v>
      </c>
      <c r="E189">
        <v>5.3364930000000003E-3</v>
      </c>
      <c r="F189">
        <v>0</v>
      </c>
    </row>
    <row r="190" spans="1:6" x14ac:dyDescent="0.3">
      <c r="A190" s="105">
        <v>43392.875</v>
      </c>
      <c r="B190">
        <v>2.7487953119999999</v>
      </c>
      <c r="C190">
        <v>2.679653042</v>
      </c>
      <c r="D190">
        <v>-8.5772969999999994E-3</v>
      </c>
      <c r="E190">
        <v>5.3364930000000003E-3</v>
      </c>
      <c r="F190">
        <v>0</v>
      </c>
    </row>
    <row r="191" spans="1:6" x14ac:dyDescent="0.3">
      <c r="A191" s="105">
        <v>43392.895833333336</v>
      </c>
      <c r="B191">
        <v>2.4773977770000002</v>
      </c>
      <c r="C191">
        <v>2.4922278649999998</v>
      </c>
      <c r="D191">
        <v>-8.5772969999999994E-3</v>
      </c>
      <c r="E191">
        <v>5.3364930000000003E-3</v>
      </c>
      <c r="F191">
        <v>0</v>
      </c>
    </row>
    <row r="192" spans="1:6" x14ac:dyDescent="0.3">
      <c r="A192" s="105">
        <v>43392.916666666664</v>
      </c>
      <c r="B192">
        <v>2.2001820759999999</v>
      </c>
      <c r="C192">
        <v>2.2038995890000002</v>
      </c>
      <c r="D192">
        <v>-8.5772969999999994E-3</v>
      </c>
      <c r="E192">
        <v>5.3364930000000003E-3</v>
      </c>
      <c r="F192">
        <v>0</v>
      </c>
    </row>
    <row r="193" spans="1:6" x14ac:dyDescent="0.3">
      <c r="A193" s="105">
        <v>43392.9375</v>
      </c>
      <c r="B193">
        <v>1.9829335459999999</v>
      </c>
      <c r="C193">
        <v>1.971355014</v>
      </c>
      <c r="D193">
        <v>-8.5772969999999994E-3</v>
      </c>
      <c r="E193">
        <v>5.3364930000000003E-3</v>
      </c>
      <c r="F193">
        <v>0</v>
      </c>
    </row>
    <row r="194" spans="1:6" x14ac:dyDescent="0.3">
      <c r="A194" s="105">
        <v>43392.958333333336</v>
      </c>
      <c r="B194">
        <v>1.858028623</v>
      </c>
      <c r="C194">
        <v>1.8110454730000001</v>
      </c>
      <c r="D194">
        <v>-8.5772969999999994E-3</v>
      </c>
      <c r="E194">
        <v>1.831472E-3</v>
      </c>
      <c r="F194">
        <v>0</v>
      </c>
    </row>
    <row r="195" spans="1:6" x14ac:dyDescent="0.3">
      <c r="A195" s="105">
        <v>43392.979166666664</v>
      </c>
      <c r="B195">
        <v>1.746867763</v>
      </c>
      <c r="C195">
        <v>1.701129007</v>
      </c>
      <c r="D195">
        <v>-8.5772969999999994E-3</v>
      </c>
      <c r="E195">
        <v>1.831472E-3</v>
      </c>
      <c r="F195">
        <v>0</v>
      </c>
    </row>
    <row r="196" spans="1:6" x14ac:dyDescent="0.3">
      <c r="A196" s="105">
        <v>43393</v>
      </c>
      <c r="B196">
        <v>1.8396605269999999</v>
      </c>
      <c r="C196">
        <v>1.762257916</v>
      </c>
      <c r="D196">
        <v>-8.5772969999999994E-3</v>
      </c>
      <c r="E196">
        <v>1.831472E-3</v>
      </c>
      <c r="F196">
        <v>0</v>
      </c>
    </row>
    <row r="197" spans="1:6" x14ac:dyDescent="0.3">
      <c r="A197" s="105">
        <v>43393.020833333336</v>
      </c>
      <c r="B197">
        <v>1.7631277510000001</v>
      </c>
      <c r="C197">
        <v>1.6845689690000001</v>
      </c>
      <c r="D197">
        <v>-8.5772969999999994E-3</v>
      </c>
      <c r="E197">
        <v>1.831472E-3</v>
      </c>
      <c r="F197">
        <v>0</v>
      </c>
    </row>
    <row r="198" spans="1:6" x14ac:dyDescent="0.3">
      <c r="A198" s="105">
        <v>43393.041666666664</v>
      </c>
      <c r="B198">
        <v>1.661692197</v>
      </c>
      <c r="C198">
        <v>1.573639829</v>
      </c>
      <c r="D198">
        <v>-9.6715759999999994E-3</v>
      </c>
      <c r="E198">
        <v>1.831472E-3</v>
      </c>
      <c r="F198">
        <v>0</v>
      </c>
    </row>
    <row r="199" spans="1:6" x14ac:dyDescent="0.3">
      <c r="A199" s="105">
        <v>43393.0625</v>
      </c>
      <c r="B199">
        <v>1.601286282</v>
      </c>
      <c r="C199">
        <v>1.508082275</v>
      </c>
      <c r="D199">
        <v>-9.6715759999999994E-3</v>
      </c>
      <c r="E199">
        <v>1.831472E-3</v>
      </c>
      <c r="F199">
        <v>0</v>
      </c>
    </row>
    <row r="200" spans="1:6" x14ac:dyDescent="0.3">
      <c r="A200" s="105">
        <v>43393.083333333336</v>
      </c>
      <c r="B200">
        <v>1.5932877969999999</v>
      </c>
      <c r="C200">
        <v>1.497760148</v>
      </c>
      <c r="D200">
        <v>-9.6715759999999994E-3</v>
      </c>
      <c r="E200">
        <v>1.831472E-3</v>
      </c>
      <c r="F200">
        <v>0</v>
      </c>
    </row>
    <row r="201" spans="1:6" x14ac:dyDescent="0.3">
      <c r="A201" s="105">
        <v>43393.104166666664</v>
      </c>
      <c r="B201">
        <v>1.5582062059999999</v>
      </c>
      <c r="C201">
        <v>1.455096765</v>
      </c>
      <c r="D201">
        <v>-9.6715759999999994E-3</v>
      </c>
      <c r="E201">
        <v>1.831472E-3</v>
      </c>
      <c r="F201">
        <v>0</v>
      </c>
    </row>
    <row r="202" spans="1:6" x14ac:dyDescent="0.3">
      <c r="A202" s="105">
        <v>43393.125</v>
      </c>
      <c r="B202">
        <v>1.5390135709999999</v>
      </c>
      <c r="C202">
        <v>1.4701078869999999</v>
      </c>
      <c r="D202">
        <v>-9.6715759999999994E-3</v>
      </c>
      <c r="E202">
        <v>1.831472E-3</v>
      </c>
      <c r="F202">
        <v>0</v>
      </c>
    </row>
    <row r="203" spans="1:6" x14ac:dyDescent="0.3">
      <c r="A203" s="105">
        <v>43393.145833333336</v>
      </c>
      <c r="B203">
        <v>1.5130645069999999</v>
      </c>
      <c r="C203">
        <v>1.440148819</v>
      </c>
      <c r="D203">
        <v>-9.6715759999999994E-3</v>
      </c>
      <c r="E203">
        <v>1.831472E-3</v>
      </c>
      <c r="F203">
        <v>0</v>
      </c>
    </row>
    <row r="204" spans="1:6" x14ac:dyDescent="0.3">
      <c r="A204" s="105">
        <v>43393.166666666664</v>
      </c>
      <c r="B204">
        <v>1.59339166</v>
      </c>
      <c r="C204">
        <v>1.471499611</v>
      </c>
      <c r="D204">
        <v>-9.6715759999999994E-3</v>
      </c>
      <c r="E204">
        <v>1.831472E-3</v>
      </c>
      <c r="F204">
        <v>0</v>
      </c>
    </row>
    <row r="205" spans="1:6" x14ac:dyDescent="0.3">
      <c r="A205" s="105">
        <v>43393.1875</v>
      </c>
      <c r="B205">
        <v>1.6532401880000001</v>
      </c>
      <c r="C205">
        <v>1.5274995389999999</v>
      </c>
      <c r="D205">
        <v>-9.6715759999999994E-3</v>
      </c>
      <c r="E205">
        <v>1.831472E-3</v>
      </c>
      <c r="F205">
        <v>0</v>
      </c>
    </row>
    <row r="206" spans="1:6" x14ac:dyDescent="0.3">
      <c r="A206" s="105">
        <v>43393.208333333336</v>
      </c>
      <c r="B206">
        <v>1.864903864</v>
      </c>
      <c r="C206">
        <v>1.681228164</v>
      </c>
      <c r="D206">
        <v>-9.6715759999999994E-3</v>
      </c>
      <c r="E206">
        <v>1.831472E-3</v>
      </c>
      <c r="F206">
        <v>0</v>
      </c>
    </row>
    <row r="207" spans="1:6" x14ac:dyDescent="0.3">
      <c r="A207" s="105">
        <v>43393.229166666664</v>
      </c>
      <c r="B207">
        <v>2.0082369139999998</v>
      </c>
      <c r="C207">
        <v>1.783922848</v>
      </c>
      <c r="D207">
        <v>-9.6715759999999994E-3</v>
      </c>
      <c r="E207">
        <v>1.831472E-3</v>
      </c>
      <c r="F207">
        <v>0</v>
      </c>
    </row>
    <row r="208" spans="1:6" x14ac:dyDescent="0.3">
      <c r="A208" s="105">
        <v>43393.25</v>
      </c>
      <c r="B208">
        <v>2.5126891570000001</v>
      </c>
      <c r="C208">
        <v>2.240542236</v>
      </c>
      <c r="D208">
        <v>-9.6715759999999994E-3</v>
      </c>
      <c r="E208">
        <v>-8.1611870000000003E-3</v>
      </c>
      <c r="F208">
        <v>0</v>
      </c>
    </row>
    <row r="209" spans="1:6" x14ac:dyDescent="0.3">
      <c r="A209" s="105">
        <v>43393.270833333336</v>
      </c>
      <c r="B209">
        <v>2.7924334339999999</v>
      </c>
      <c r="C209">
        <v>2.540324402</v>
      </c>
      <c r="D209">
        <v>-2.4391300000000001E-4</v>
      </c>
      <c r="E209">
        <v>1.831472E-3</v>
      </c>
      <c r="F209">
        <v>0</v>
      </c>
    </row>
    <row r="210" spans="1:6" x14ac:dyDescent="0.3">
      <c r="A210" s="105">
        <v>43393.291666666664</v>
      </c>
      <c r="B210">
        <v>2.9732833599999999</v>
      </c>
      <c r="C210">
        <v>2.874450146</v>
      </c>
      <c r="D210">
        <v>6.3559141E-2</v>
      </c>
      <c r="E210">
        <v>9.6719682000000001E-2</v>
      </c>
      <c r="F210">
        <v>6.3559141E-2</v>
      </c>
    </row>
    <row r="211" spans="1:6" x14ac:dyDescent="0.3">
      <c r="A211" s="105">
        <v>43393.3125</v>
      </c>
      <c r="B211">
        <v>3.1033871780000002</v>
      </c>
      <c r="C211">
        <v>2.9877307069999999</v>
      </c>
      <c r="D211">
        <v>0.122814652</v>
      </c>
      <c r="E211">
        <v>0.17257911000000001</v>
      </c>
      <c r="F211">
        <v>0.122814652</v>
      </c>
    </row>
    <row r="212" spans="1:6" x14ac:dyDescent="0.3">
      <c r="A212" s="105">
        <v>43393.333333333336</v>
      </c>
      <c r="B212">
        <v>3.3959252809999998</v>
      </c>
      <c r="C212">
        <v>3.058258479</v>
      </c>
      <c r="D212">
        <v>0.54775119299999997</v>
      </c>
      <c r="E212">
        <v>0.439646751</v>
      </c>
      <c r="F212">
        <v>0.54775119299999997</v>
      </c>
    </row>
    <row r="213" spans="1:6" x14ac:dyDescent="0.3">
      <c r="A213" s="105">
        <v>43393.354166666664</v>
      </c>
      <c r="B213">
        <v>3.3695640080000002</v>
      </c>
      <c r="C213">
        <v>3.0412011670000001</v>
      </c>
      <c r="D213">
        <v>0.59458732700000005</v>
      </c>
      <c r="E213">
        <v>0.70439523500000001</v>
      </c>
      <c r="F213">
        <v>0.59458732700000005</v>
      </c>
    </row>
    <row r="214" spans="1:6" x14ac:dyDescent="0.3">
      <c r="A214" s="105">
        <v>43393.375</v>
      </c>
      <c r="B214">
        <v>3.1632073049999998</v>
      </c>
      <c r="C214">
        <v>3.0347033470000002</v>
      </c>
      <c r="D214">
        <v>1.595131699</v>
      </c>
      <c r="E214">
        <v>0.90364837600000003</v>
      </c>
      <c r="F214">
        <v>1.595131699</v>
      </c>
    </row>
    <row r="215" spans="1:6" x14ac:dyDescent="0.3">
      <c r="A215" s="105">
        <v>43393.395833333336</v>
      </c>
      <c r="B215">
        <v>3.1068974909999998</v>
      </c>
      <c r="C215">
        <v>2.9568938829999998</v>
      </c>
      <c r="D215">
        <v>1.5707879979999999</v>
      </c>
      <c r="E215">
        <v>1.0776333810000001</v>
      </c>
      <c r="F215">
        <v>1.5707879979999999</v>
      </c>
    </row>
    <row r="216" spans="1:6" x14ac:dyDescent="0.3">
      <c r="A216" s="105">
        <v>43393.416666666664</v>
      </c>
      <c r="B216">
        <v>2.8715066359999999</v>
      </c>
      <c r="C216">
        <v>2.8715740699999999</v>
      </c>
      <c r="D216">
        <v>1.913909699</v>
      </c>
      <c r="E216">
        <v>1.4005992410000001</v>
      </c>
      <c r="F216">
        <v>1.913909699</v>
      </c>
    </row>
    <row r="217" spans="1:6" x14ac:dyDescent="0.3">
      <c r="A217" s="105">
        <v>43393.4375</v>
      </c>
      <c r="B217">
        <v>2.8351503440000001</v>
      </c>
      <c r="C217">
        <v>2.840742127</v>
      </c>
      <c r="D217">
        <v>1.9464628230000001</v>
      </c>
      <c r="E217">
        <v>1.4417946340000001</v>
      </c>
      <c r="F217">
        <v>1.9464628230000001</v>
      </c>
    </row>
    <row r="218" spans="1:6" x14ac:dyDescent="0.3">
      <c r="A218" s="105">
        <v>43393.458333333336</v>
      </c>
      <c r="B218">
        <v>2.765476874</v>
      </c>
      <c r="C218">
        <v>2.7984691669999999</v>
      </c>
      <c r="D218">
        <v>2.6317485390000002</v>
      </c>
      <c r="E218">
        <v>1.694264293</v>
      </c>
      <c r="F218">
        <v>2.6317485390000002</v>
      </c>
    </row>
    <row r="219" spans="1:6" x14ac:dyDescent="0.3">
      <c r="A219" s="105">
        <v>43393.479166666664</v>
      </c>
      <c r="B219">
        <v>2.7240113689999998</v>
      </c>
      <c r="C219">
        <v>2.7620091910000002</v>
      </c>
      <c r="D219">
        <v>2.626295211</v>
      </c>
      <c r="E219">
        <v>1.711583853</v>
      </c>
      <c r="F219">
        <v>2.626295211</v>
      </c>
    </row>
    <row r="220" spans="1:6" x14ac:dyDescent="0.3">
      <c r="A220" s="105">
        <v>43393.5</v>
      </c>
      <c r="B220">
        <v>2.6315852749999999</v>
      </c>
      <c r="C220">
        <v>2.6237430000000002</v>
      </c>
      <c r="D220">
        <v>2.5820885420000002</v>
      </c>
      <c r="E220">
        <v>1.8126811979999999</v>
      </c>
      <c r="F220">
        <v>2.5820885420000002</v>
      </c>
    </row>
    <row r="221" spans="1:6" x14ac:dyDescent="0.3">
      <c r="A221" s="105">
        <v>43393.520833333336</v>
      </c>
      <c r="B221">
        <v>2.5762131720000001</v>
      </c>
      <c r="C221">
        <v>2.5716536269999999</v>
      </c>
      <c r="D221">
        <v>2.5316063639999999</v>
      </c>
      <c r="E221">
        <v>1.797060251</v>
      </c>
      <c r="F221">
        <v>2.5316063639999999</v>
      </c>
    </row>
    <row r="222" spans="1:6" x14ac:dyDescent="0.3">
      <c r="A222" s="105">
        <v>43393.541666666664</v>
      </c>
      <c r="B222">
        <v>2.578048999</v>
      </c>
      <c r="C222">
        <v>2.4914467899999999</v>
      </c>
      <c r="D222">
        <v>2.137874123</v>
      </c>
      <c r="E222">
        <v>1.578602552</v>
      </c>
      <c r="F222">
        <v>2.137874123</v>
      </c>
    </row>
    <row r="223" spans="1:6" x14ac:dyDescent="0.3">
      <c r="A223" s="105">
        <v>43393.5625</v>
      </c>
      <c r="B223">
        <v>2.5744282709999999</v>
      </c>
      <c r="C223">
        <v>2.5069616030000001</v>
      </c>
      <c r="D223">
        <v>2.083827071</v>
      </c>
      <c r="E223">
        <v>1.477888823</v>
      </c>
      <c r="F223">
        <v>2.083827071</v>
      </c>
    </row>
    <row r="224" spans="1:6" x14ac:dyDescent="0.3">
      <c r="A224" s="105">
        <v>43393.583333333336</v>
      </c>
      <c r="B224">
        <v>2.7102869360000001</v>
      </c>
      <c r="C224">
        <v>2.6308296449999999</v>
      </c>
      <c r="D224">
        <v>1.603745591</v>
      </c>
      <c r="E224">
        <v>1.4157127140000001</v>
      </c>
      <c r="F224">
        <v>1.603745591</v>
      </c>
    </row>
    <row r="225" spans="1:6" x14ac:dyDescent="0.3">
      <c r="A225" s="105">
        <v>43393.604166666664</v>
      </c>
      <c r="B225">
        <v>2.823662465</v>
      </c>
      <c r="C225">
        <v>2.7414682460000002</v>
      </c>
      <c r="D225">
        <v>1.606344182</v>
      </c>
      <c r="E225">
        <v>1.3096477989999999</v>
      </c>
      <c r="F225">
        <v>1.606344182</v>
      </c>
    </row>
    <row r="226" spans="1:6" x14ac:dyDescent="0.3">
      <c r="A226" s="105">
        <v>43393.625</v>
      </c>
      <c r="B226">
        <v>3.1271954069999999</v>
      </c>
      <c r="C226">
        <v>2.8518792620000002</v>
      </c>
      <c r="D226">
        <v>0.81100288700000001</v>
      </c>
      <c r="E226">
        <v>0.93850982199999999</v>
      </c>
      <c r="F226">
        <v>0.81100288700000001</v>
      </c>
    </row>
    <row r="227" spans="1:6" x14ac:dyDescent="0.3">
      <c r="A227" s="105">
        <v>43393.645833333336</v>
      </c>
      <c r="B227">
        <v>3.3648158970000002</v>
      </c>
      <c r="C227">
        <v>3.0074423719999999</v>
      </c>
      <c r="D227">
        <v>0.76611674799999996</v>
      </c>
      <c r="E227">
        <v>0.79014653000000001</v>
      </c>
      <c r="F227">
        <v>0.76611674799999996</v>
      </c>
    </row>
    <row r="228" spans="1:6" x14ac:dyDescent="0.3">
      <c r="A228" s="105">
        <v>43393.666666666664</v>
      </c>
      <c r="B228">
        <v>3.7696352549999999</v>
      </c>
      <c r="C228">
        <v>3.1436467590000001</v>
      </c>
      <c r="D228">
        <v>0.46698283000000002</v>
      </c>
      <c r="E228">
        <v>0.36006850000000001</v>
      </c>
      <c r="F228">
        <v>0.46698283000000002</v>
      </c>
    </row>
    <row r="229" spans="1:6" x14ac:dyDescent="0.3">
      <c r="A229" s="105">
        <v>43393.6875</v>
      </c>
      <c r="B229">
        <v>3.8259873139999998</v>
      </c>
      <c r="C229">
        <v>3.1988846629999999</v>
      </c>
      <c r="D229">
        <v>0.45530111200000001</v>
      </c>
      <c r="E229">
        <v>0.28471308899999997</v>
      </c>
      <c r="F229">
        <v>0.45530111200000001</v>
      </c>
    </row>
    <row r="230" spans="1:6" x14ac:dyDescent="0.3">
      <c r="A230" s="105">
        <v>43393.708333333336</v>
      </c>
      <c r="B230">
        <v>3.9200967169999998</v>
      </c>
      <c r="C230">
        <v>3.1853158590000001</v>
      </c>
      <c r="D230">
        <v>1.4478615E-2</v>
      </c>
      <c r="E230">
        <v>8.4011882999999996E-2</v>
      </c>
      <c r="F230">
        <v>1.4478615E-2</v>
      </c>
    </row>
    <row r="231" spans="1:6" x14ac:dyDescent="0.3">
      <c r="A231" s="105">
        <v>43393.729166666664</v>
      </c>
      <c r="B231">
        <v>3.9302333759999999</v>
      </c>
      <c r="C231">
        <v>3.09208829</v>
      </c>
      <c r="D231">
        <v>1.4478615E-2</v>
      </c>
      <c r="E231">
        <v>2.3336202E-2</v>
      </c>
      <c r="F231">
        <v>1.4478615E-2</v>
      </c>
    </row>
    <row r="232" spans="1:6" x14ac:dyDescent="0.3">
      <c r="A232" s="105">
        <v>43393.75</v>
      </c>
      <c r="B232">
        <v>3.8281199560000001</v>
      </c>
      <c r="C232">
        <v>2.9285616609999998</v>
      </c>
      <c r="D232">
        <v>-8.5772969999999994E-3</v>
      </c>
      <c r="E232">
        <v>5.3364930000000003E-3</v>
      </c>
      <c r="F232">
        <v>0</v>
      </c>
    </row>
    <row r="233" spans="1:6" x14ac:dyDescent="0.3">
      <c r="A233" s="105">
        <v>43393.770833333336</v>
      </c>
      <c r="B233">
        <v>3.732413728</v>
      </c>
      <c r="C233">
        <v>2.9045556750000001</v>
      </c>
      <c r="D233">
        <v>-8.5772969999999994E-3</v>
      </c>
      <c r="E233">
        <v>3.2221379999999998E-3</v>
      </c>
      <c r="F233">
        <v>0</v>
      </c>
    </row>
    <row r="234" spans="1:6" x14ac:dyDescent="0.3">
      <c r="A234" s="105">
        <v>43393.791666666664</v>
      </c>
      <c r="B234">
        <v>3.5877432470000001</v>
      </c>
      <c r="C234">
        <v>3.1027803189999998</v>
      </c>
      <c r="D234">
        <v>-8.5772969999999994E-3</v>
      </c>
      <c r="E234">
        <v>5.3364930000000003E-3</v>
      </c>
      <c r="F234">
        <v>0</v>
      </c>
    </row>
    <row r="235" spans="1:6" x14ac:dyDescent="0.3">
      <c r="A235" s="105">
        <v>43393.8125</v>
      </c>
      <c r="B235">
        <v>3.4538837280000001</v>
      </c>
      <c r="C235">
        <v>2.9951043780000002</v>
      </c>
      <c r="D235">
        <v>-8.5772969999999994E-3</v>
      </c>
      <c r="E235">
        <v>5.3364930000000003E-3</v>
      </c>
      <c r="F235">
        <v>0</v>
      </c>
    </row>
    <row r="236" spans="1:6" x14ac:dyDescent="0.3">
      <c r="A236" s="105">
        <v>43393.833333333336</v>
      </c>
      <c r="B236">
        <v>3.1630301689999998</v>
      </c>
      <c r="C236">
        <v>2.8939767669999998</v>
      </c>
      <c r="D236">
        <v>-8.5772969999999994E-3</v>
      </c>
      <c r="E236">
        <v>5.3364930000000003E-3</v>
      </c>
      <c r="F236">
        <v>0</v>
      </c>
    </row>
    <row r="237" spans="1:6" x14ac:dyDescent="0.3">
      <c r="A237" s="105">
        <v>43393.854166666664</v>
      </c>
      <c r="B237">
        <v>2.9636764709999999</v>
      </c>
      <c r="C237">
        <v>2.730880086</v>
      </c>
      <c r="D237">
        <v>-8.5772969999999994E-3</v>
      </c>
      <c r="E237">
        <v>5.3364930000000003E-3</v>
      </c>
      <c r="F237">
        <v>0</v>
      </c>
    </row>
    <row r="238" spans="1:6" x14ac:dyDescent="0.3">
      <c r="A238" s="105">
        <v>43393.875</v>
      </c>
      <c r="B238">
        <v>2.7729838199999999</v>
      </c>
      <c r="C238">
        <v>2.6708415200000002</v>
      </c>
      <c r="D238">
        <v>-8.5772969999999994E-3</v>
      </c>
      <c r="E238">
        <v>5.3364930000000003E-3</v>
      </c>
      <c r="F238">
        <v>0</v>
      </c>
    </row>
    <row r="239" spans="1:6" x14ac:dyDescent="0.3">
      <c r="A239" s="105">
        <v>43393.895833333336</v>
      </c>
      <c r="B239">
        <v>2.4774075510000002</v>
      </c>
      <c r="C239">
        <v>2.453633505</v>
      </c>
      <c r="D239">
        <v>-8.5772969999999994E-3</v>
      </c>
      <c r="E239">
        <v>5.3364930000000003E-3</v>
      </c>
      <c r="F239">
        <v>0</v>
      </c>
    </row>
    <row r="240" spans="1:6" x14ac:dyDescent="0.3">
      <c r="A240" s="105">
        <v>43393.916666666664</v>
      </c>
      <c r="B240">
        <v>2.1970659060000002</v>
      </c>
      <c r="C240">
        <v>2.1927892149999999</v>
      </c>
      <c r="D240">
        <v>-8.5772969999999994E-3</v>
      </c>
      <c r="E240">
        <v>5.3364930000000003E-3</v>
      </c>
      <c r="F240">
        <v>0</v>
      </c>
    </row>
    <row r="241" spans="1:6" x14ac:dyDescent="0.3">
      <c r="A241" s="105">
        <v>43393.9375</v>
      </c>
      <c r="B241">
        <v>1.983471593</v>
      </c>
      <c r="C241">
        <v>1.9864154199999999</v>
      </c>
      <c r="D241">
        <v>-8.5772969999999994E-3</v>
      </c>
      <c r="E241">
        <v>5.3364930000000003E-3</v>
      </c>
      <c r="F241">
        <v>0</v>
      </c>
    </row>
    <row r="242" spans="1:6" x14ac:dyDescent="0.3">
      <c r="A242" s="105">
        <v>43393.958333333336</v>
      </c>
      <c r="B242">
        <v>1.8710200690000001</v>
      </c>
      <c r="C242">
        <v>1.8441545610000001</v>
      </c>
      <c r="D242">
        <v>-8.5772969999999994E-3</v>
      </c>
      <c r="E242">
        <v>1.831472E-3</v>
      </c>
      <c r="F242">
        <v>0</v>
      </c>
    </row>
    <row r="243" spans="1:6" x14ac:dyDescent="0.3">
      <c r="A243" s="105">
        <v>43393.979166666664</v>
      </c>
      <c r="B243">
        <v>1.7639616389999999</v>
      </c>
      <c r="C243">
        <v>1.7223380399999999</v>
      </c>
      <c r="D243">
        <v>-8.5772969999999994E-3</v>
      </c>
      <c r="E243">
        <v>1.831472E-3</v>
      </c>
      <c r="F243">
        <v>0</v>
      </c>
    </row>
    <row r="244" spans="1:6" x14ac:dyDescent="0.3">
      <c r="A244" s="105">
        <v>43394</v>
      </c>
      <c r="B244">
        <v>1.8377244509999999</v>
      </c>
      <c r="C244">
        <v>1.766125599</v>
      </c>
      <c r="D244">
        <v>-8.5772969999999994E-3</v>
      </c>
      <c r="E244">
        <v>1.831472E-3</v>
      </c>
      <c r="F244">
        <v>0</v>
      </c>
    </row>
    <row r="245" spans="1:6" x14ac:dyDescent="0.3">
      <c r="A245" s="105">
        <v>43394.020833333336</v>
      </c>
      <c r="B245">
        <v>1.7693393239999999</v>
      </c>
      <c r="C245">
        <v>1.6880448480000001</v>
      </c>
      <c r="D245">
        <v>-8.5772969999999994E-3</v>
      </c>
      <c r="E245">
        <v>1.831472E-3</v>
      </c>
      <c r="F245">
        <v>0</v>
      </c>
    </row>
    <row r="246" spans="1:6" x14ac:dyDescent="0.3">
      <c r="A246" s="105">
        <v>43394.041666666664</v>
      </c>
      <c r="B246">
        <v>1.668700227</v>
      </c>
      <c r="C246">
        <v>1.5934723040000001</v>
      </c>
      <c r="D246">
        <v>-9.6715759999999994E-3</v>
      </c>
      <c r="E246">
        <v>1.831472E-3</v>
      </c>
      <c r="F246">
        <v>0</v>
      </c>
    </row>
    <row r="247" spans="1:6" x14ac:dyDescent="0.3">
      <c r="A247" s="105">
        <v>43394.0625</v>
      </c>
      <c r="B247">
        <v>1.6159331560000001</v>
      </c>
      <c r="C247">
        <v>1.5255928329999999</v>
      </c>
      <c r="D247">
        <v>-9.6715759999999994E-3</v>
      </c>
      <c r="E247">
        <v>1.831472E-3</v>
      </c>
      <c r="F247">
        <v>0</v>
      </c>
    </row>
    <row r="248" spans="1:6" x14ac:dyDescent="0.3">
      <c r="A248" s="105">
        <v>43394.083333333336</v>
      </c>
      <c r="B248">
        <v>1.60338472</v>
      </c>
      <c r="C248">
        <v>1.5298574970000001</v>
      </c>
      <c r="D248">
        <v>-9.6715759999999994E-3</v>
      </c>
      <c r="E248">
        <v>1.831472E-3</v>
      </c>
      <c r="F248">
        <v>0</v>
      </c>
    </row>
    <row r="249" spans="1:6" x14ac:dyDescent="0.3">
      <c r="A249" s="105">
        <v>43394.104166666664</v>
      </c>
      <c r="B249">
        <v>1.566440716</v>
      </c>
      <c r="C249">
        <v>1.495807849</v>
      </c>
      <c r="D249">
        <v>-9.6715759999999994E-3</v>
      </c>
      <c r="E249">
        <v>1.831472E-3</v>
      </c>
      <c r="F249">
        <v>0</v>
      </c>
    </row>
    <row r="250" spans="1:6" x14ac:dyDescent="0.3">
      <c r="A250" s="105">
        <v>43394.125</v>
      </c>
      <c r="B250">
        <v>1.5355295099999999</v>
      </c>
      <c r="C250">
        <v>1.4886220059999999</v>
      </c>
      <c r="D250">
        <v>-9.6715759999999994E-3</v>
      </c>
      <c r="E250">
        <v>1.831472E-3</v>
      </c>
      <c r="F250">
        <v>0</v>
      </c>
    </row>
    <row r="251" spans="1:6" x14ac:dyDescent="0.3">
      <c r="A251" s="105">
        <v>43394.145833333336</v>
      </c>
      <c r="B251">
        <v>1.5084310519999999</v>
      </c>
      <c r="C251">
        <v>1.4671121549999999</v>
      </c>
      <c r="D251">
        <v>-9.6715759999999994E-3</v>
      </c>
      <c r="E251">
        <v>1.831472E-3</v>
      </c>
      <c r="F251">
        <v>0</v>
      </c>
    </row>
    <row r="252" spans="1:6" x14ac:dyDescent="0.3">
      <c r="A252" s="105">
        <v>43394.166666666664</v>
      </c>
      <c r="B252">
        <v>1.575478028</v>
      </c>
      <c r="C252">
        <v>1.4363871159999999</v>
      </c>
      <c r="D252">
        <v>-9.6715759999999994E-3</v>
      </c>
      <c r="E252">
        <v>1.831472E-3</v>
      </c>
      <c r="F252">
        <v>0</v>
      </c>
    </row>
    <row r="253" spans="1:6" x14ac:dyDescent="0.3">
      <c r="A253" s="105">
        <v>43394.1875</v>
      </c>
      <c r="B253">
        <v>1.620300622</v>
      </c>
      <c r="C253">
        <v>1.491134269</v>
      </c>
      <c r="D253">
        <v>-9.6715759999999994E-3</v>
      </c>
      <c r="E253">
        <v>1.831472E-3</v>
      </c>
      <c r="F253">
        <v>0</v>
      </c>
    </row>
    <row r="254" spans="1:6" x14ac:dyDescent="0.3">
      <c r="A254" s="105">
        <v>43394.208333333336</v>
      </c>
      <c r="B254">
        <v>1.784084805</v>
      </c>
      <c r="C254">
        <v>1.5748771290000001</v>
      </c>
      <c r="D254">
        <v>-9.6715759999999994E-3</v>
      </c>
      <c r="E254">
        <v>1.831472E-3</v>
      </c>
      <c r="F254">
        <v>0</v>
      </c>
    </row>
    <row r="255" spans="1:6" x14ac:dyDescent="0.3">
      <c r="A255" s="105">
        <v>43394.229166666664</v>
      </c>
      <c r="B255">
        <v>1.864523835</v>
      </c>
      <c r="C255">
        <v>1.625910993</v>
      </c>
      <c r="D255">
        <v>-9.6715759999999994E-3</v>
      </c>
      <c r="E255">
        <v>1.831472E-3</v>
      </c>
      <c r="F255">
        <v>0</v>
      </c>
    </row>
    <row r="256" spans="1:6" x14ac:dyDescent="0.3">
      <c r="A256" s="105">
        <v>43394.25</v>
      </c>
      <c r="B256">
        <v>2.3738591910000002</v>
      </c>
      <c r="C256">
        <v>2.0506303479999999</v>
      </c>
      <c r="D256">
        <v>-9.6715759999999994E-3</v>
      </c>
      <c r="E256">
        <v>-8.1611870000000003E-3</v>
      </c>
      <c r="F256">
        <v>0</v>
      </c>
    </row>
    <row r="257" spans="1:6" x14ac:dyDescent="0.3">
      <c r="A257" s="105">
        <v>43394.270833333336</v>
      </c>
      <c r="B257">
        <v>2.6147366710000002</v>
      </c>
      <c r="C257">
        <v>2.3047138020000002</v>
      </c>
      <c r="D257">
        <v>-2.4391300000000001E-4</v>
      </c>
      <c r="E257">
        <v>1.831472E-3</v>
      </c>
      <c r="F257">
        <v>0</v>
      </c>
    </row>
    <row r="258" spans="1:6" x14ac:dyDescent="0.3">
      <c r="A258" s="105">
        <v>43394.291666666664</v>
      </c>
      <c r="B258">
        <v>2.7620143420000001</v>
      </c>
      <c r="C258">
        <v>2.6381809330000001</v>
      </c>
      <c r="D258">
        <v>0.108953538</v>
      </c>
      <c r="E258">
        <v>0.11051029</v>
      </c>
      <c r="F258">
        <v>0.108953538</v>
      </c>
    </row>
    <row r="259" spans="1:6" x14ac:dyDescent="0.3">
      <c r="A259" s="105">
        <v>43394.3125</v>
      </c>
      <c r="B259">
        <v>2.9417229690000002</v>
      </c>
      <c r="C259">
        <v>2.783131322</v>
      </c>
      <c r="D259">
        <v>0.17231962000000001</v>
      </c>
      <c r="E259">
        <v>0.18636971699999999</v>
      </c>
      <c r="F259">
        <v>0.17231962000000001</v>
      </c>
    </row>
    <row r="260" spans="1:6" x14ac:dyDescent="0.3">
      <c r="A260" s="105">
        <v>43394.333333333336</v>
      </c>
      <c r="B260">
        <v>3.362858991</v>
      </c>
      <c r="C260">
        <v>3.0675421979999999</v>
      </c>
      <c r="D260">
        <v>0.71786492000000002</v>
      </c>
      <c r="E260">
        <v>0.53741371599999999</v>
      </c>
      <c r="F260">
        <v>0.71786492000000002</v>
      </c>
    </row>
    <row r="261" spans="1:6" x14ac:dyDescent="0.3">
      <c r="A261" s="105">
        <v>43394.354166666664</v>
      </c>
      <c r="B261">
        <v>3.3792669399999999</v>
      </c>
      <c r="C261">
        <v>3.0824793339999998</v>
      </c>
      <c r="D261">
        <v>0.726706831</v>
      </c>
      <c r="E261">
        <v>0.80829846900000002</v>
      </c>
      <c r="F261">
        <v>0.726706831</v>
      </c>
    </row>
    <row r="262" spans="1:6" x14ac:dyDescent="0.3">
      <c r="A262" s="105">
        <v>43394.375</v>
      </c>
      <c r="B262">
        <v>3.278688153</v>
      </c>
      <c r="C262">
        <v>3.0964688909999998</v>
      </c>
      <c r="D262">
        <v>1.439139247</v>
      </c>
      <c r="E262">
        <v>0.88033592699999996</v>
      </c>
      <c r="F262">
        <v>1.439139247</v>
      </c>
    </row>
    <row r="263" spans="1:6" x14ac:dyDescent="0.3">
      <c r="A263" s="105">
        <v>43394.395833333336</v>
      </c>
      <c r="B263">
        <v>3.246498543</v>
      </c>
      <c r="C263">
        <v>3.038933315</v>
      </c>
      <c r="D263">
        <v>1.4233705409999999</v>
      </c>
      <c r="E263">
        <v>1.0543209309999999</v>
      </c>
      <c r="F263">
        <v>1.4233705409999999</v>
      </c>
    </row>
    <row r="264" spans="1:6" x14ac:dyDescent="0.3">
      <c r="A264" s="105">
        <v>43394.416666666664</v>
      </c>
      <c r="B264">
        <v>3.03173403</v>
      </c>
      <c r="C264">
        <v>2.939114811</v>
      </c>
      <c r="D264">
        <v>1.9063518239999999</v>
      </c>
      <c r="E264">
        <v>1.4005992410000001</v>
      </c>
      <c r="F264">
        <v>1.9063518239999999</v>
      </c>
    </row>
    <row r="265" spans="1:6" x14ac:dyDescent="0.3">
      <c r="A265" s="105">
        <v>43394.4375</v>
      </c>
      <c r="B265">
        <v>3.0148736359999999</v>
      </c>
      <c r="C265">
        <v>2.9272494720000002</v>
      </c>
      <c r="D265">
        <v>1.941162601</v>
      </c>
      <c r="E265">
        <v>1.4417946340000001</v>
      </c>
      <c r="F265">
        <v>1.941162601</v>
      </c>
    </row>
    <row r="266" spans="1:6" x14ac:dyDescent="0.3">
      <c r="A266" s="105">
        <v>43394.458333333336</v>
      </c>
      <c r="B266">
        <v>2.9328842150000001</v>
      </c>
      <c r="C266">
        <v>2.8979719030000002</v>
      </c>
      <c r="D266">
        <v>2.4393424380000002</v>
      </c>
      <c r="E266">
        <v>1.4758613110000001</v>
      </c>
      <c r="F266">
        <v>2.4393424380000002</v>
      </c>
    </row>
    <row r="267" spans="1:6" x14ac:dyDescent="0.3">
      <c r="A267" s="105">
        <v>43394.479166666664</v>
      </c>
      <c r="B267">
        <v>2.9000299809999999</v>
      </c>
      <c r="C267">
        <v>2.8715731930000001</v>
      </c>
      <c r="D267">
        <v>2.4387139549999999</v>
      </c>
      <c r="E267">
        <v>1.5226732489999999</v>
      </c>
      <c r="F267">
        <v>2.4387139549999999</v>
      </c>
    </row>
    <row r="268" spans="1:6" x14ac:dyDescent="0.3">
      <c r="A268" s="105">
        <v>43394.5</v>
      </c>
      <c r="B268">
        <v>2.7896199880000001</v>
      </c>
      <c r="C268">
        <v>2.6434419309999999</v>
      </c>
      <c r="D268">
        <v>2.520866448</v>
      </c>
      <c r="E268">
        <v>1.862282395</v>
      </c>
      <c r="F268">
        <v>2.520866448</v>
      </c>
    </row>
    <row r="269" spans="1:6" x14ac:dyDescent="0.3">
      <c r="A269" s="105">
        <v>43394.520833333336</v>
      </c>
      <c r="B269">
        <v>2.7350086889999998</v>
      </c>
      <c r="C269">
        <v>2.6099949790000001</v>
      </c>
      <c r="D269">
        <v>2.468398745</v>
      </c>
      <c r="E269">
        <v>1.8466614480000001</v>
      </c>
      <c r="F269">
        <v>2.468398745</v>
      </c>
    </row>
    <row r="270" spans="1:6" x14ac:dyDescent="0.3">
      <c r="A270" s="105">
        <v>43394.541666666664</v>
      </c>
      <c r="B270">
        <v>2.745591788</v>
      </c>
      <c r="C270">
        <v>2.579601239</v>
      </c>
      <c r="D270">
        <v>1.9200582639999999</v>
      </c>
      <c r="E270">
        <v>1.607962847</v>
      </c>
      <c r="F270">
        <v>1.9200582639999999</v>
      </c>
    </row>
    <row r="271" spans="1:6" x14ac:dyDescent="0.3">
      <c r="A271" s="105">
        <v>43394.5625</v>
      </c>
      <c r="B271">
        <v>2.728126907</v>
      </c>
      <c r="C271">
        <v>2.5942913060000001</v>
      </c>
      <c r="D271">
        <v>1.863706401</v>
      </c>
      <c r="E271">
        <v>1.468017578</v>
      </c>
      <c r="F271">
        <v>1.863706401</v>
      </c>
    </row>
    <row r="272" spans="1:6" x14ac:dyDescent="0.3">
      <c r="A272" s="105">
        <v>43394.583333333336</v>
      </c>
      <c r="B272">
        <v>2.9568522339999999</v>
      </c>
      <c r="C272">
        <v>2.787624332</v>
      </c>
      <c r="D272">
        <v>1.771685102</v>
      </c>
      <c r="E272">
        <v>1.4157127140000001</v>
      </c>
      <c r="F272">
        <v>1.771685102</v>
      </c>
    </row>
    <row r="273" spans="1:6" x14ac:dyDescent="0.3">
      <c r="A273" s="105">
        <v>43394.604166666664</v>
      </c>
      <c r="B273">
        <v>3.0329600810000001</v>
      </c>
      <c r="C273">
        <v>2.8343833570000001</v>
      </c>
      <c r="D273">
        <v>1.7152201170000001</v>
      </c>
      <c r="E273">
        <v>1.3096477989999999</v>
      </c>
      <c r="F273">
        <v>1.7152201170000001</v>
      </c>
    </row>
    <row r="274" spans="1:6" x14ac:dyDescent="0.3">
      <c r="A274" s="105">
        <v>43394.625</v>
      </c>
      <c r="B274">
        <v>3.364929069</v>
      </c>
      <c r="C274">
        <v>3.014733235</v>
      </c>
      <c r="D274">
        <v>0.86790779600000001</v>
      </c>
      <c r="E274">
        <v>0.800388455</v>
      </c>
      <c r="F274">
        <v>0.86790779600000001</v>
      </c>
    </row>
    <row r="275" spans="1:6" x14ac:dyDescent="0.3">
      <c r="A275" s="105">
        <v>43394.645833333336</v>
      </c>
      <c r="B275">
        <v>3.5920249480000002</v>
      </c>
      <c r="C275">
        <v>3.2199953670000001</v>
      </c>
      <c r="D275">
        <v>0.77452803400000003</v>
      </c>
      <c r="E275">
        <v>0.65202522299999999</v>
      </c>
      <c r="F275">
        <v>0.77452803400000003</v>
      </c>
    </row>
    <row r="276" spans="1:6" x14ac:dyDescent="0.3">
      <c r="A276" s="105">
        <v>43394.666666666664</v>
      </c>
      <c r="B276">
        <v>3.8753197689999999</v>
      </c>
      <c r="C276">
        <v>3.19371458</v>
      </c>
      <c r="D276">
        <v>0.18867585100000001</v>
      </c>
      <c r="E276">
        <v>0.33430010100000002</v>
      </c>
      <c r="F276">
        <v>0.18867585100000001</v>
      </c>
    </row>
    <row r="277" spans="1:6" x14ac:dyDescent="0.3">
      <c r="A277" s="105">
        <v>43394.6875</v>
      </c>
      <c r="B277">
        <v>3.9336310819999998</v>
      </c>
      <c r="C277">
        <v>3.2922652370000001</v>
      </c>
      <c r="D277">
        <v>0.18285051099999999</v>
      </c>
      <c r="E277">
        <v>0.27880811700000002</v>
      </c>
      <c r="F277">
        <v>0.18285051099999999</v>
      </c>
    </row>
    <row r="278" spans="1:6" x14ac:dyDescent="0.3">
      <c r="A278" s="105">
        <v>43394.708333333336</v>
      </c>
      <c r="B278">
        <v>3.9310524189999998</v>
      </c>
      <c r="C278">
        <v>3.1829778430000002</v>
      </c>
      <c r="D278">
        <v>4.4680070000000004E-3</v>
      </c>
      <c r="E278">
        <v>7.8497142000000006E-2</v>
      </c>
      <c r="F278">
        <v>4.4680070000000004E-3</v>
      </c>
    </row>
    <row r="279" spans="1:6" x14ac:dyDescent="0.3">
      <c r="A279" s="105">
        <v>43394.729166666664</v>
      </c>
      <c r="B279">
        <v>3.9507696779999999</v>
      </c>
      <c r="C279">
        <v>3.0910695879999999</v>
      </c>
      <c r="D279">
        <v>4.4680070000000004E-3</v>
      </c>
      <c r="E279">
        <v>1.7821461E-2</v>
      </c>
      <c r="F279">
        <v>4.4680070000000004E-3</v>
      </c>
    </row>
    <row r="280" spans="1:6" x14ac:dyDescent="0.3">
      <c r="A280" s="105">
        <v>43394.75</v>
      </c>
      <c r="B280">
        <v>3.8150666110000002</v>
      </c>
      <c r="C280">
        <v>2.797420013</v>
      </c>
      <c r="D280">
        <v>-8.5772969999999994E-3</v>
      </c>
      <c r="E280">
        <v>5.3364930000000003E-3</v>
      </c>
      <c r="F280">
        <v>0</v>
      </c>
    </row>
    <row r="281" spans="1:6" x14ac:dyDescent="0.3">
      <c r="A281" s="105">
        <v>43394.770833333336</v>
      </c>
      <c r="B281">
        <v>3.70907652</v>
      </c>
      <c r="C281">
        <v>2.7498653800000001</v>
      </c>
      <c r="D281">
        <v>-8.5772969999999994E-3</v>
      </c>
      <c r="E281">
        <v>3.2221379999999998E-3</v>
      </c>
      <c r="F281">
        <v>0</v>
      </c>
    </row>
    <row r="282" spans="1:6" x14ac:dyDescent="0.3">
      <c r="A282" s="105">
        <v>43394.791666666664</v>
      </c>
      <c r="B282">
        <v>3.5455309449999999</v>
      </c>
      <c r="C282">
        <v>2.8621185819999999</v>
      </c>
      <c r="D282">
        <v>-8.5772969999999994E-3</v>
      </c>
      <c r="E282">
        <v>5.3364930000000003E-3</v>
      </c>
      <c r="F282">
        <v>0</v>
      </c>
    </row>
    <row r="283" spans="1:6" x14ac:dyDescent="0.3">
      <c r="A283" s="105">
        <v>43394.8125</v>
      </c>
      <c r="B283">
        <v>3.4071928210000002</v>
      </c>
      <c r="C283">
        <v>2.7738480669999999</v>
      </c>
      <c r="D283">
        <v>-8.5772969999999994E-3</v>
      </c>
      <c r="E283">
        <v>5.3364930000000003E-3</v>
      </c>
      <c r="F283">
        <v>0</v>
      </c>
    </row>
    <row r="284" spans="1:6" x14ac:dyDescent="0.3">
      <c r="A284" s="105">
        <v>43394.833333333336</v>
      </c>
      <c r="B284">
        <v>3.0898705990000002</v>
      </c>
      <c r="C284">
        <v>2.8237236609999998</v>
      </c>
      <c r="D284">
        <v>-8.5772969999999994E-3</v>
      </c>
      <c r="E284">
        <v>5.3364930000000003E-3</v>
      </c>
      <c r="F284">
        <v>0</v>
      </c>
    </row>
    <row r="285" spans="1:6" x14ac:dyDescent="0.3">
      <c r="A285" s="105">
        <v>43394.854166666664</v>
      </c>
      <c r="B285">
        <v>2.9008091679999999</v>
      </c>
      <c r="C285">
        <v>2.7249747879999999</v>
      </c>
      <c r="D285">
        <v>-8.5772969999999994E-3</v>
      </c>
      <c r="E285">
        <v>5.3364930000000003E-3</v>
      </c>
      <c r="F285">
        <v>0</v>
      </c>
    </row>
    <row r="286" spans="1:6" x14ac:dyDescent="0.3">
      <c r="A286" s="105">
        <v>43394.875</v>
      </c>
      <c r="B286">
        <v>2.6570773660000002</v>
      </c>
      <c r="C286">
        <v>2.6893649580000001</v>
      </c>
      <c r="D286">
        <v>-8.5772969999999994E-3</v>
      </c>
      <c r="E286">
        <v>5.3364930000000003E-3</v>
      </c>
      <c r="F286">
        <v>0</v>
      </c>
    </row>
    <row r="287" spans="1:6" x14ac:dyDescent="0.3">
      <c r="A287" s="105">
        <v>43394.895833333336</v>
      </c>
      <c r="B287">
        <v>2.410501257</v>
      </c>
      <c r="C287">
        <v>2.4921532960000001</v>
      </c>
      <c r="D287">
        <v>-8.5772969999999994E-3</v>
      </c>
      <c r="E287">
        <v>5.3364930000000003E-3</v>
      </c>
      <c r="F287">
        <v>0</v>
      </c>
    </row>
    <row r="288" spans="1:6" x14ac:dyDescent="0.3">
      <c r="A288" s="105">
        <v>43394.916666666664</v>
      </c>
      <c r="B288">
        <v>2.1618801310000002</v>
      </c>
      <c r="C288">
        <v>2.1408456409999999</v>
      </c>
      <c r="D288">
        <v>-8.5772969999999994E-3</v>
      </c>
      <c r="E288">
        <v>5.3364930000000003E-3</v>
      </c>
      <c r="F288">
        <v>0</v>
      </c>
    </row>
    <row r="289" spans="1:6" x14ac:dyDescent="0.3">
      <c r="A289" s="105">
        <v>43394.9375</v>
      </c>
      <c r="B289">
        <v>1.925854483</v>
      </c>
      <c r="C289">
        <v>1.9136627150000001</v>
      </c>
      <c r="D289">
        <v>-8.5772969999999994E-3</v>
      </c>
      <c r="E289">
        <v>5.3364930000000003E-3</v>
      </c>
      <c r="F289">
        <v>0</v>
      </c>
    </row>
    <row r="290" spans="1:6" x14ac:dyDescent="0.3">
      <c r="A290" s="105">
        <v>43394.958333333336</v>
      </c>
      <c r="B290">
        <v>1.8285773970000001</v>
      </c>
      <c r="C290">
        <v>1.7699815050000001</v>
      </c>
      <c r="D290">
        <v>-8.5772969999999994E-3</v>
      </c>
      <c r="E290">
        <v>1.831472E-3</v>
      </c>
      <c r="F290">
        <v>0</v>
      </c>
    </row>
    <row r="291" spans="1:6" x14ac:dyDescent="0.3">
      <c r="A291" s="105">
        <v>43394.979166666664</v>
      </c>
      <c r="B291">
        <v>1.7493754909999999</v>
      </c>
      <c r="C291">
        <v>1.684822343</v>
      </c>
      <c r="D291">
        <v>-8.5772969999999994E-3</v>
      </c>
      <c r="E291">
        <v>1.831472E-3</v>
      </c>
      <c r="F291">
        <v>0</v>
      </c>
    </row>
    <row r="292" spans="1:6" x14ac:dyDescent="0.3">
      <c r="A292" s="105">
        <v>43395</v>
      </c>
      <c r="B292">
        <v>1.817935866</v>
      </c>
      <c r="C292">
        <v>1.703189262</v>
      </c>
      <c r="D292">
        <v>-8.5772969999999994E-3</v>
      </c>
      <c r="E292">
        <v>1.831472E-3</v>
      </c>
      <c r="F292">
        <v>0</v>
      </c>
    </row>
    <row r="293" spans="1:6" x14ac:dyDescent="0.3">
      <c r="A293" s="105">
        <v>43395.020833333336</v>
      </c>
      <c r="B293">
        <v>1.7492597640000001</v>
      </c>
      <c r="C293">
        <v>1.6408380149999999</v>
      </c>
      <c r="D293">
        <v>-8.5772969999999994E-3</v>
      </c>
      <c r="E293">
        <v>1.831472E-3</v>
      </c>
      <c r="F293">
        <v>0</v>
      </c>
    </row>
    <row r="294" spans="1:6" x14ac:dyDescent="0.3">
      <c r="A294" s="105">
        <v>43395.041666666664</v>
      </c>
      <c r="B294">
        <v>1.6722006650000001</v>
      </c>
      <c r="C294">
        <v>1.5617250760000001</v>
      </c>
      <c r="D294">
        <v>-9.6715759999999994E-3</v>
      </c>
      <c r="E294">
        <v>1.831472E-3</v>
      </c>
      <c r="F294">
        <v>0</v>
      </c>
    </row>
    <row r="295" spans="1:6" x14ac:dyDescent="0.3">
      <c r="A295" s="105">
        <v>43395.0625</v>
      </c>
      <c r="B295">
        <v>1.621122306</v>
      </c>
      <c r="C295">
        <v>1.5143073840000001</v>
      </c>
      <c r="D295">
        <v>-9.6715759999999994E-3</v>
      </c>
      <c r="E295">
        <v>1.831472E-3</v>
      </c>
      <c r="F295">
        <v>0</v>
      </c>
    </row>
    <row r="296" spans="1:6" x14ac:dyDescent="0.3">
      <c r="A296" s="105">
        <v>43395.083333333336</v>
      </c>
      <c r="B296">
        <v>1.583488604</v>
      </c>
      <c r="C296">
        <v>1.2970830010000001</v>
      </c>
      <c r="D296">
        <v>-9.6715759999999994E-3</v>
      </c>
      <c r="E296">
        <v>1.831472E-3</v>
      </c>
      <c r="F296">
        <v>0</v>
      </c>
    </row>
    <row r="297" spans="1:6" x14ac:dyDescent="0.3">
      <c r="A297" s="105">
        <v>43395.104166666664</v>
      </c>
      <c r="B297">
        <v>1.5634746420000001</v>
      </c>
      <c r="C297">
        <v>1.2653535840000001</v>
      </c>
      <c r="D297">
        <v>-9.6715759999999994E-3</v>
      </c>
      <c r="E297">
        <v>1.831472E-3</v>
      </c>
      <c r="F297">
        <v>0</v>
      </c>
    </row>
    <row r="298" spans="1:6" x14ac:dyDescent="0.3">
      <c r="A298" s="105">
        <v>43395.125</v>
      </c>
      <c r="B298">
        <v>1.525718839</v>
      </c>
      <c r="C298">
        <v>1.325018429</v>
      </c>
      <c r="D298">
        <v>-9.6715759999999994E-3</v>
      </c>
      <c r="E298">
        <v>1.831472E-3</v>
      </c>
      <c r="F298">
        <v>0</v>
      </c>
    </row>
    <row r="299" spans="1:6" x14ac:dyDescent="0.3">
      <c r="A299" s="105">
        <v>43395.145833333336</v>
      </c>
      <c r="B299">
        <v>1.5082118470000001</v>
      </c>
      <c r="C299">
        <v>1.2979943810000001</v>
      </c>
      <c r="D299">
        <v>-9.6715759999999994E-3</v>
      </c>
      <c r="E299">
        <v>1.831472E-3</v>
      </c>
      <c r="F299">
        <v>0</v>
      </c>
    </row>
    <row r="300" spans="1:6" x14ac:dyDescent="0.3">
      <c r="A300" s="105">
        <v>43395.166666666664</v>
      </c>
      <c r="B300">
        <v>1.5965905090000001</v>
      </c>
      <c r="C300">
        <v>1.6637621</v>
      </c>
      <c r="D300">
        <v>-9.6715759999999994E-3</v>
      </c>
      <c r="E300">
        <v>1.831472E-3</v>
      </c>
      <c r="F300">
        <v>0</v>
      </c>
    </row>
    <row r="301" spans="1:6" x14ac:dyDescent="0.3">
      <c r="A301" s="105">
        <v>43395.1875</v>
      </c>
      <c r="B301">
        <v>1.723330974</v>
      </c>
      <c r="C301">
        <v>1.7783806600000001</v>
      </c>
      <c r="D301">
        <v>-9.6715759999999994E-3</v>
      </c>
      <c r="E301">
        <v>1.831472E-3</v>
      </c>
      <c r="F301">
        <v>0</v>
      </c>
    </row>
    <row r="302" spans="1:6" x14ac:dyDescent="0.3">
      <c r="A302" s="105">
        <v>43395.208333333336</v>
      </c>
      <c r="B302">
        <v>2.1521258140000001</v>
      </c>
      <c r="C302">
        <v>2.187465558</v>
      </c>
      <c r="D302">
        <v>-9.6715759999999994E-3</v>
      </c>
      <c r="E302">
        <v>1.831472E-3</v>
      </c>
      <c r="F302">
        <v>0</v>
      </c>
    </row>
    <row r="303" spans="1:6" x14ac:dyDescent="0.3">
      <c r="A303" s="105">
        <v>43395.229166666664</v>
      </c>
      <c r="B303">
        <v>2.5572021569999999</v>
      </c>
      <c r="C303">
        <v>2.4987435320000002</v>
      </c>
      <c r="D303">
        <v>-9.6715759999999994E-3</v>
      </c>
      <c r="E303">
        <v>1.831472E-3</v>
      </c>
      <c r="F303">
        <v>0</v>
      </c>
    </row>
    <row r="304" spans="1:6" x14ac:dyDescent="0.3">
      <c r="A304" s="105">
        <v>43395.25</v>
      </c>
      <c r="B304">
        <v>3.0285498830000002</v>
      </c>
      <c r="C304">
        <v>2.9227119319999999</v>
      </c>
      <c r="D304">
        <v>-9.6715759999999994E-3</v>
      </c>
      <c r="E304">
        <v>-8.1611870000000003E-3</v>
      </c>
      <c r="F304">
        <v>0</v>
      </c>
    </row>
    <row r="305" spans="1:6" x14ac:dyDescent="0.3">
      <c r="A305" s="105">
        <v>43395.270833333336</v>
      </c>
      <c r="B305">
        <v>3.282821239</v>
      </c>
      <c r="C305">
        <v>3.2269219530000002</v>
      </c>
      <c r="D305">
        <v>-3.1895959999999998E-3</v>
      </c>
      <c r="E305">
        <v>1.831472E-3</v>
      </c>
      <c r="F305">
        <v>0</v>
      </c>
    </row>
    <row r="306" spans="1:6" x14ac:dyDescent="0.3">
      <c r="A306" s="105">
        <v>43395.291666666664</v>
      </c>
      <c r="B306">
        <v>3.2708366569999998</v>
      </c>
      <c r="C306">
        <v>3.245057815</v>
      </c>
      <c r="D306">
        <v>7.2690334999999995E-2</v>
      </c>
      <c r="E306">
        <v>0.10145700000000001</v>
      </c>
      <c r="F306">
        <v>7.2690334999999995E-2</v>
      </c>
    </row>
    <row r="307" spans="1:6" x14ac:dyDescent="0.3">
      <c r="A307" s="105">
        <v>43395.3125</v>
      </c>
      <c r="B307">
        <v>3.2958821939999998</v>
      </c>
      <c r="C307">
        <v>3.2897233030000002</v>
      </c>
      <c r="D307">
        <v>0.13604332</v>
      </c>
      <c r="E307">
        <v>0.177316427</v>
      </c>
      <c r="F307">
        <v>0.13604332</v>
      </c>
    </row>
    <row r="308" spans="1:6" x14ac:dyDescent="0.3">
      <c r="A308" s="105">
        <v>43395.333333333336</v>
      </c>
      <c r="B308">
        <v>3.2798351829999999</v>
      </c>
      <c r="C308">
        <v>3.2084883450000001</v>
      </c>
      <c r="D308">
        <v>0.90280613099999996</v>
      </c>
      <c r="E308">
        <v>0.59121537199999996</v>
      </c>
      <c r="F308">
        <v>0.90280613099999996</v>
      </c>
    </row>
    <row r="309" spans="1:6" x14ac:dyDescent="0.3">
      <c r="A309" s="105">
        <v>43395.354166666664</v>
      </c>
      <c r="B309">
        <v>3.2535440960000002</v>
      </c>
      <c r="C309">
        <v>3.18984347</v>
      </c>
      <c r="D309">
        <v>0.97374731599999997</v>
      </c>
      <c r="E309">
        <v>0.85255599000000004</v>
      </c>
      <c r="F309">
        <v>0.97374731599999997</v>
      </c>
    </row>
    <row r="310" spans="1:6" x14ac:dyDescent="0.3">
      <c r="A310" s="105">
        <v>43395.375</v>
      </c>
      <c r="B310">
        <v>3.109580512</v>
      </c>
      <c r="C310">
        <v>3.0145637879999998</v>
      </c>
      <c r="D310">
        <v>1.6678234489999999</v>
      </c>
      <c r="E310">
        <v>0.95850384200000005</v>
      </c>
      <c r="F310">
        <v>1.6678234489999999</v>
      </c>
    </row>
    <row r="311" spans="1:6" x14ac:dyDescent="0.3">
      <c r="A311" s="105">
        <v>43395.395833333336</v>
      </c>
      <c r="B311">
        <v>3.0693477630000001</v>
      </c>
      <c r="C311">
        <v>2.9785398399999998</v>
      </c>
      <c r="D311">
        <v>1.642917655</v>
      </c>
      <c r="E311">
        <v>1.143396616</v>
      </c>
      <c r="F311">
        <v>1.642917655</v>
      </c>
    </row>
    <row r="312" spans="1:6" x14ac:dyDescent="0.3">
      <c r="A312" s="105">
        <v>43395.416666666664</v>
      </c>
      <c r="B312">
        <v>2.9075608339999999</v>
      </c>
      <c r="C312">
        <v>2.864316471</v>
      </c>
      <c r="D312">
        <v>2.4070143559999999</v>
      </c>
      <c r="E312">
        <v>1.4324474330000001</v>
      </c>
      <c r="F312">
        <v>2.4070143559999999</v>
      </c>
    </row>
    <row r="313" spans="1:6" x14ac:dyDescent="0.3">
      <c r="A313" s="105">
        <v>43395.4375</v>
      </c>
      <c r="B313">
        <v>2.882584585</v>
      </c>
      <c r="C313">
        <v>2.868876105</v>
      </c>
      <c r="D313">
        <v>2.417965138</v>
      </c>
      <c r="E313">
        <v>1.4563233849999999</v>
      </c>
      <c r="F313">
        <v>2.417965138</v>
      </c>
    </row>
    <row r="314" spans="1:6" x14ac:dyDescent="0.3">
      <c r="A314" s="105">
        <v>43395.458333333336</v>
      </c>
      <c r="B314">
        <v>2.7761741710000001</v>
      </c>
      <c r="C314">
        <v>2.8704630679999998</v>
      </c>
      <c r="D314">
        <v>2.7146944569999998</v>
      </c>
      <c r="E314">
        <v>1.6987940070000001</v>
      </c>
      <c r="F314">
        <v>2.7146944569999998</v>
      </c>
    </row>
    <row r="315" spans="1:6" x14ac:dyDescent="0.3">
      <c r="A315" s="105">
        <v>43395.479166666664</v>
      </c>
      <c r="B315">
        <v>2.7411474309999999</v>
      </c>
      <c r="C315">
        <v>2.8350109429999999</v>
      </c>
      <c r="D315">
        <v>2.7140092390000001</v>
      </c>
      <c r="E315">
        <v>1.6987940070000001</v>
      </c>
      <c r="F315">
        <v>2.7140092390000001</v>
      </c>
    </row>
    <row r="316" spans="1:6" x14ac:dyDescent="0.3">
      <c r="A316" s="105">
        <v>43395.5</v>
      </c>
      <c r="B316">
        <v>2.628733585</v>
      </c>
      <c r="C316">
        <v>2.7094866030000002</v>
      </c>
      <c r="D316">
        <v>2.7058043110000001</v>
      </c>
      <c r="E316">
        <v>1.8636651040000001</v>
      </c>
      <c r="F316">
        <v>2.7058043110000001</v>
      </c>
    </row>
    <row r="317" spans="1:6" x14ac:dyDescent="0.3">
      <c r="A317" s="105">
        <v>43395.520833333336</v>
      </c>
      <c r="B317">
        <v>2.5816977360000002</v>
      </c>
      <c r="C317">
        <v>2.6444941040000001</v>
      </c>
      <c r="D317">
        <v>2.7008042159999999</v>
      </c>
      <c r="E317">
        <v>1.8636651040000001</v>
      </c>
      <c r="F317">
        <v>2.7008042159999999</v>
      </c>
    </row>
    <row r="318" spans="1:6" x14ac:dyDescent="0.3">
      <c r="A318" s="105">
        <v>43395.541666666664</v>
      </c>
      <c r="B318">
        <v>2.5889380360000001</v>
      </c>
      <c r="C318">
        <v>2.5198835110000002</v>
      </c>
      <c r="D318">
        <v>2.3575535940000001</v>
      </c>
      <c r="E318">
        <v>1.6574491259999999</v>
      </c>
      <c r="F318">
        <v>2.3575535940000001</v>
      </c>
    </row>
    <row r="319" spans="1:6" x14ac:dyDescent="0.3">
      <c r="A319" s="105">
        <v>43395.5625</v>
      </c>
      <c r="B319">
        <v>2.5858754990000001</v>
      </c>
      <c r="C319">
        <v>2.5245117289999999</v>
      </c>
      <c r="D319">
        <v>2.2179061560000002</v>
      </c>
      <c r="E319">
        <v>1.5331245659999999</v>
      </c>
      <c r="F319">
        <v>2.2179061560000002</v>
      </c>
    </row>
    <row r="320" spans="1:6" x14ac:dyDescent="0.3">
      <c r="A320" s="105">
        <v>43395.583333333336</v>
      </c>
      <c r="B320">
        <v>2.67520895</v>
      </c>
      <c r="C320">
        <v>2.6324860409999999</v>
      </c>
      <c r="D320">
        <v>2.0969403130000002</v>
      </c>
      <c r="E320">
        <v>1.471880555</v>
      </c>
      <c r="F320">
        <v>2.0969403130000002</v>
      </c>
    </row>
    <row r="321" spans="1:6" x14ac:dyDescent="0.3">
      <c r="A321" s="105">
        <v>43395.604166666664</v>
      </c>
      <c r="B321">
        <v>2.8128055710000002</v>
      </c>
      <c r="C321">
        <v>2.7777641100000001</v>
      </c>
      <c r="D321">
        <v>2.014948629</v>
      </c>
      <c r="E321">
        <v>1.3814367059999999</v>
      </c>
      <c r="F321">
        <v>2.014948629</v>
      </c>
    </row>
    <row r="322" spans="1:6" x14ac:dyDescent="0.3">
      <c r="A322" s="105">
        <v>43395.625</v>
      </c>
      <c r="B322">
        <v>3.2598725439999998</v>
      </c>
      <c r="C322">
        <v>2.9711822589999999</v>
      </c>
      <c r="D322">
        <v>1.2264109830000001</v>
      </c>
      <c r="E322">
        <v>0.95233720499999996</v>
      </c>
      <c r="F322">
        <v>1.2264109830000001</v>
      </c>
    </row>
    <row r="323" spans="1:6" x14ac:dyDescent="0.3">
      <c r="A323" s="105">
        <v>43395.645833333336</v>
      </c>
      <c r="B323">
        <v>3.5195437429999998</v>
      </c>
      <c r="C323">
        <v>3.2158309799999998</v>
      </c>
      <c r="D323">
        <v>1.181519904</v>
      </c>
      <c r="E323">
        <v>0.84524679199999997</v>
      </c>
      <c r="F323">
        <v>1.181519904</v>
      </c>
    </row>
    <row r="324" spans="1:6" x14ac:dyDescent="0.3">
      <c r="A324" s="105">
        <v>43395.666666666664</v>
      </c>
      <c r="B324">
        <v>3.8956178549999998</v>
      </c>
      <c r="C324">
        <v>3.4147439460000002</v>
      </c>
      <c r="D324">
        <v>0.30513082200000002</v>
      </c>
      <c r="E324">
        <v>0.31483143600000002</v>
      </c>
      <c r="F324">
        <v>0.30513082200000002</v>
      </c>
    </row>
    <row r="325" spans="1:6" x14ac:dyDescent="0.3">
      <c r="A325" s="105">
        <v>43395.6875</v>
      </c>
      <c r="B325">
        <v>3.9565231179999998</v>
      </c>
      <c r="C325">
        <v>3.4781984239999999</v>
      </c>
      <c r="D325">
        <v>0.28410366399999998</v>
      </c>
      <c r="E325">
        <v>0.23947605499999999</v>
      </c>
      <c r="F325">
        <v>0.28410366399999998</v>
      </c>
    </row>
    <row r="326" spans="1:6" x14ac:dyDescent="0.3">
      <c r="A326" s="105">
        <v>43395.708333333336</v>
      </c>
      <c r="B326">
        <v>4.0802457690000002</v>
      </c>
      <c r="C326">
        <v>3.4964282679999998</v>
      </c>
      <c r="D326">
        <v>5.37653E-3</v>
      </c>
      <c r="E326">
        <v>2.9680669E-2</v>
      </c>
      <c r="F326">
        <v>5.37653E-3</v>
      </c>
    </row>
    <row r="327" spans="1:6" x14ac:dyDescent="0.3">
      <c r="A327" s="105">
        <v>43395.729166666664</v>
      </c>
      <c r="B327">
        <v>4.0874184580000001</v>
      </c>
      <c r="C327">
        <v>3.4728597200000002</v>
      </c>
      <c r="D327">
        <v>5.37653E-3</v>
      </c>
      <c r="E327">
        <v>1.4953285E-2</v>
      </c>
      <c r="F327">
        <v>5.37653E-3</v>
      </c>
    </row>
    <row r="328" spans="1:6" x14ac:dyDescent="0.3">
      <c r="A328" s="105">
        <v>43395.75</v>
      </c>
      <c r="B328">
        <v>3.9927291440000001</v>
      </c>
      <c r="C328">
        <v>3.404168334</v>
      </c>
      <c r="D328">
        <v>-8.5772969999999994E-3</v>
      </c>
      <c r="E328">
        <v>5.3364930000000003E-3</v>
      </c>
      <c r="F328">
        <v>0</v>
      </c>
    </row>
    <row r="329" spans="1:6" x14ac:dyDescent="0.3">
      <c r="A329" s="105">
        <v>43395.770833333336</v>
      </c>
      <c r="B329">
        <v>3.8878250410000001</v>
      </c>
      <c r="C329">
        <v>3.326728879</v>
      </c>
      <c r="D329">
        <v>-8.5772969999999994E-3</v>
      </c>
      <c r="E329">
        <v>3.2221379999999998E-3</v>
      </c>
      <c r="F329">
        <v>0</v>
      </c>
    </row>
    <row r="330" spans="1:6" x14ac:dyDescent="0.3">
      <c r="A330" s="105">
        <v>43395.791666666664</v>
      </c>
      <c r="B330">
        <v>3.6855300309999999</v>
      </c>
      <c r="C330">
        <v>3.3948918190000001</v>
      </c>
      <c r="D330">
        <v>-8.5772969999999994E-3</v>
      </c>
      <c r="E330">
        <v>5.3364930000000003E-3</v>
      </c>
      <c r="F330">
        <v>0</v>
      </c>
    </row>
    <row r="331" spans="1:6" x14ac:dyDescent="0.3">
      <c r="A331" s="105">
        <v>43395.8125</v>
      </c>
      <c r="B331">
        <v>3.514827473</v>
      </c>
      <c r="C331">
        <v>3.2394752640000002</v>
      </c>
      <c r="D331">
        <v>-8.5772969999999994E-3</v>
      </c>
      <c r="E331">
        <v>5.3364930000000003E-3</v>
      </c>
      <c r="F331">
        <v>0</v>
      </c>
    </row>
    <row r="332" spans="1:6" x14ac:dyDescent="0.3">
      <c r="A332" s="105">
        <v>43395.833333333336</v>
      </c>
      <c r="B332">
        <v>3.2732787330000002</v>
      </c>
      <c r="C332">
        <v>3.217698312</v>
      </c>
      <c r="D332">
        <v>-8.5772969999999994E-3</v>
      </c>
      <c r="E332">
        <v>5.3364930000000003E-3</v>
      </c>
      <c r="F332">
        <v>0</v>
      </c>
    </row>
    <row r="333" spans="1:6" x14ac:dyDescent="0.3">
      <c r="A333" s="105">
        <v>43395.854166666664</v>
      </c>
      <c r="B333">
        <v>3.0394024599999998</v>
      </c>
      <c r="C333">
        <v>3.0196921269999999</v>
      </c>
      <c r="D333">
        <v>-8.5772969999999994E-3</v>
      </c>
      <c r="E333">
        <v>5.3364930000000003E-3</v>
      </c>
      <c r="F333">
        <v>0</v>
      </c>
    </row>
    <row r="334" spans="1:6" x14ac:dyDescent="0.3">
      <c r="A334" s="105">
        <v>43395.875</v>
      </c>
      <c r="B334">
        <v>2.7883888730000002</v>
      </c>
      <c r="C334">
        <v>2.7711073380000002</v>
      </c>
      <c r="D334">
        <v>-8.5772969999999994E-3</v>
      </c>
      <c r="E334">
        <v>5.3364930000000003E-3</v>
      </c>
      <c r="F334">
        <v>0</v>
      </c>
    </row>
    <row r="335" spans="1:6" x14ac:dyDescent="0.3">
      <c r="A335" s="105">
        <v>43395.895833333336</v>
      </c>
      <c r="B335">
        <v>2.4427717269999998</v>
      </c>
      <c r="C335">
        <v>2.528014244</v>
      </c>
      <c r="D335">
        <v>-8.5772969999999994E-3</v>
      </c>
      <c r="E335">
        <v>5.3364930000000003E-3</v>
      </c>
      <c r="F335">
        <v>0</v>
      </c>
    </row>
    <row r="336" spans="1:6" x14ac:dyDescent="0.3">
      <c r="A336" s="105">
        <v>43395.916666666664</v>
      </c>
      <c r="B336">
        <v>2.1423369669999999</v>
      </c>
      <c r="C336">
        <v>2.2229044899999999</v>
      </c>
      <c r="D336">
        <v>-8.5772969999999994E-3</v>
      </c>
      <c r="E336">
        <v>5.3364930000000003E-3</v>
      </c>
      <c r="F336">
        <v>0</v>
      </c>
    </row>
    <row r="337" spans="1:6" x14ac:dyDescent="0.3">
      <c r="A337" s="105">
        <v>43395.9375</v>
      </c>
      <c r="B337">
        <v>1.9342195680000001</v>
      </c>
      <c r="C337">
        <v>1.978945009</v>
      </c>
      <c r="D337">
        <v>-8.5772969999999994E-3</v>
      </c>
      <c r="E337">
        <v>5.3364930000000003E-3</v>
      </c>
      <c r="F33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6686-B425-4AE7-A83B-A79586F97E99}">
  <dimension ref="A1:Q337"/>
  <sheetViews>
    <sheetView tabSelected="1" workbookViewId="0">
      <selection activeCell="C2" sqref="C2"/>
    </sheetView>
  </sheetViews>
  <sheetFormatPr defaultRowHeight="14.4" x14ac:dyDescent="0.3"/>
  <cols>
    <col min="1" max="1" width="17.44140625" bestFit="1" customWidth="1"/>
    <col min="2" max="2" width="10.33203125" bestFit="1" customWidth="1"/>
    <col min="3" max="4" width="10.33203125" customWidth="1"/>
    <col min="5" max="5" width="17.44140625" bestFit="1" customWidth="1"/>
    <col min="8" max="8" width="20.88671875" bestFit="1" customWidth="1"/>
    <col min="9" max="9" width="13.44140625" bestFit="1" customWidth="1"/>
    <col min="11" max="11" width="14.21875" bestFit="1" customWidth="1"/>
    <col min="12" max="12" width="11.6640625" bestFit="1" customWidth="1"/>
    <col min="13" max="13" width="11.77734375" bestFit="1" customWidth="1"/>
    <col min="14" max="14" width="12.21875" bestFit="1" customWidth="1"/>
    <col min="15" max="15" width="19.44140625" customWidth="1"/>
    <col min="16" max="16" width="13.109375" bestFit="1" customWidth="1"/>
    <col min="17" max="17" width="14.33203125" bestFit="1" customWidth="1"/>
  </cols>
  <sheetData>
    <row r="1" spans="1:17" x14ac:dyDescent="0.3">
      <c r="A1" t="s">
        <v>37</v>
      </c>
      <c r="B1" t="s">
        <v>38</v>
      </c>
      <c r="C1" t="s">
        <v>40</v>
      </c>
      <c r="D1" t="s">
        <v>43</v>
      </c>
      <c r="E1" t="s">
        <v>44</v>
      </c>
      <c r="F1" t="s">
        <v>39</v>
      </c>
      <c r="G1" t="s">
        <v>6</v>
      </c>
      <c r="H1" s="105" t="s">
        <v>41</v>
      </c>
      <c r="I1" t="s">
        <v>45</v>
      </c>
      <c r="J1" t="s">
        <v>42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3">
      <c r="A2" t="str">
        <f>TEXT(task1ForecastsPVandDemand_Run1!C15,"YYYY-MM-DD HH:MM:SS")</f>
        <v>2018-10-16 00:00:00</v>
      </c>
      <c r="B2">
        <f>-task1ForecastsPVandDemand_Run1!G15</f>
        <v>0</v>
      </c>
      <c r="C2">
        <v>1</v>
      </c>
      <c r="D2">
        <v>1</v>
      </c>
      <c r="E2" s="105">
        <v>44248.375</v>
      </c>
      <c r="F2">
        <f>task1ForecastsPVandDemand_Run1!B15</f>
        <v>1</v>
      </c>
      <c r="G2">
        <f>task1ForecastsPVandDemand_Run1!A15</f>
        <v>1</v>
      </c>
      <c r="H2">
        <f>task1ForecastsPVandDemand_Run1!D15</f>
        <v>1.7953165470000001</v>
      </c>
      <c r="I2">
        <f>task1ForecastsPVandDemand_Run1!E15</f>
        <v>1.7953165470000001</v>
      </c>
      <c r="J2">
        <f>task1ForecastsPVandDemand_Run1!F15</f>
        <v>0</v>
      </c>
      <c r="K2">
        <f>task1ForecastsPVandDemand_Run1!G15</f>
        <v>0</v>
      </c>
      <c r="L2">
        <f>task1ForecastsPVandDemand_Run1!H15</f>
        <v>0</v>
      </c>
      <c r="M2">
        <f>task1ForecastsPVandDemand_Run1!I15</f>
        <v>0</v>
      </c>
      <c r="N2">
        <f>task1ForecastsPVandDemand_Run1!J15</f>
        <v>0</v>
      </c>
      <c r="O2">
        <f>task1ForecastsPVandDemand_Run1!K15</f>
        <v>0</v>
      </c>
      <c r="P2">
        <f>task1ForecastsPVandDemand_Run1!L15</f>
        <v>0</v>
      </c>
      <c r="Q2">
        <f>task1ForecastsPVandDemand_Run1!M15</f>
        <v>0</v>
      </c>
    </row>
    <row r="3" spans="1:17" x14ac:dyDescent="0.3">
      <c r="A3" t="str">
        <f>TEXT(task1ForecastsPVandDemand_Run1!C16,"YYYY-MM-DD HH:MM:SS")</f>
        <v>2018-10-16 00:30:00</v>
      </c>
      <c r="B3">
        <f>-task1ForecastsPVandDemand_Run1!G16</f>
        <v>0</v>
      </c>
      <c r="C3">
        <f>C2</f>
        <v>1</v>
      </c>
      <c r="D3">
        <v>1</v>
      </c>
      <c r="E3" s="105">
        <v>44249.375</v>
      </c>
      <c r="F3">
        <f>task1ForecastsPVandDemand_Run1!B16</f>
        <v>1</v>
      </c>
      <c r="G3">
        <f>task1ForecastsPVandDemand_Run1!A16</f>
        <v>2</v>
      </c>
      <c r="H3">
        <f>task1ForecastsPVandDemand_Run1!D16</f>
        <v>1.727146173</v>
      </c>
      <c r="I3">
        <f>task1ForecastsPVandDemand_Run1!E16</f>
        <v>1.727146173</v>
      </c>
      <c r="J3">
        <f>task1ForecastsPVandDemand_Run1!F16</f>
        <v>0</v>
      </c>
      <c r="K3">
        <f>task1ForecastsPVandDemand_Run1!G16</f>
        <v>0</v>
      </c>
      <c r="L3">
        <f>task1ForecastsPVandDemand_Run1!H16</f>
        <v>0</v>
      </c>
      <c r="M3">
        <f>task1ForecastsPVandDemand_Run1!I16</f>
        <v>0</v>
      </c>
      <c r="N3">
        <f>task1ForecastsPVandDemand_Run1!J16</f>
        <v>0</v>
      </c>
      <c r="O3">
        <f>task1ForecastsPVandDemand_Run1!K16</f>
        <v>0</v>
      </c>
      <c r="P3">
        <f>task1ForecastsPVandDemand_Run1!L16</f>
        <v>0</v>
      </c>
      <c r="Q3">
        <f>task1ForecastsPVandDemand_Run1!M16</f>
        <v>0</v>
      </c>
    </row>
    <row r="4" spans="1:17" x14ac:dyDescent="0.3">
      <c r="A4" t="str">
        <f>TEXT(task1ForecastsPVandDemand_Run1!C17,"YYYY-MM-DD HH:MM:SS")</f>
        <v>2018-10-16 01:00:00</v>
      </c>
      <c r="B4">
        <f>-task1ForecastsPVandDemand_Run1!G17</f>
        <v>0</v>
      </c>
      <c r="C4">
        <f t="shared" ref="C4:C67" si="0">C3</f>
        <v>1</v>
      </c>
      <c r="D4">
        <v>1</v>
      </c>
      <c r="E4" s="105">
        <v>44250.375</v>
      </c>
      <c r="F4">
        <f>task1ForecastsPVandDemand_Run1!B17</f>
        <v>1</v>
      </c>
      <c r="G4">
        <f>task1ForecastsPVandDemand_Run1!A17</f>
        <v>3</v>
      </c>
      <c r="H4">
        <f>task1ForecastsPVandDemand_Run1!D17</f>
        <v>1.6426247009999999</v>
      </c>
      <c r="I4">
        <f>task1ForecastsPVandDemand_Run1!E17</f>
        <v>1.6426247009999999</v>
      </c>
      <c r="J4">
        <f>task1ForecastsPVandDemand_Run1!F17</f>
        <v>0</v>
      </c>
      <c r="K4">
        <f>task1ForecastsPVandDemand_Run1!G17</f>
        <v>0</v>
      </c>
      <c r="L4">
        <f>task1ForecastsPVandDemand_Run1!H17</f>
        <v>0</v>
      </c>
      <c r="M4">
        <f>task1ForecastsPVandDemand_Run1!I17</f>
        <v>0</v>
      </c>
      <c r="N4">
        <f>task1ForecastsPVandDemand_Run1!J17</f>
        <v>0</v>
      </c>
      <c r="O4">
        <f>task1ForecastsPVandDemand_Run1!K17</f>
        <v>0</v>
      </c>
      <c r="P4">
        <f>task1ForecastsPVandDemand_Run1!L17</f>
        <v>0</v>
      </c>
      <c r="Q4">
        <f>task1ForecastsPVandDemand_Run1!M17</f>
        <v>0</v>
      </c>
    </row>
    <row r="5" spans="1:17" x14ac:dyDescent="0.3">
      <c r="A5" t="str">
        <f>TEXT(task1ForecastsPVandDemand_Run1!C18,"YYYY-MM-DD HH:MM:SS")</f>
        <v>2018-10-16 01:30:00</v>
      </c>
      <c r="B5">
        <f>-task1ForecastsPVandDemand_Run1!G18</f>
        <v>0</v>
      </c>
      <c r="C5">
        <f t="shared" si="0"/>
        <v>1</v>
      </c>
      <c r="D5">
        <v>1</v>
      </c>
      <c r="E5" s="105">
        <v>44251.375</v>
      </c>
      <c r="F5">
        <f>task1ForecastsPVandDemand_Run1!B18</f>
        <v>1</v>
      </c>
      <c r="G5">
        <f>task1ForecastsPVandDemand_Run1!A18</f>
        <v>4</v>
      </c>
      <c r="H5">
        <f>task1ForecastsPVandDemand_Run1!D18</f>
        <v>1.597198594</v>
      </c>
      <c r="I5">
        <f>task1ForecastsPVandDemand_Run1!E18</f>
        <v>1.597198594</v>
      </c>
      <c r="J5">
        <f>task1ForecastsPVandDemand_Run1!F18</f>
        <v>0</v>
      </c>
      <c r="K5">
        <f>task1ForecastsPVandDemand_Run1!G18</f>
        <v>0</v>
      </c>
      <c r="L5">
        <f>task1ForecastsPVandDemand_Run1!H18</f>
        <v>0</v>
      </c>
      <c r="M5">
        <f>task1ForecastsPVandDemand_Run1!I18</f>
        <v>0</v>
      </c>
      <c r="N5">
        <f>task1ForecastsPVandDemand_Run1!J18</f>
        <v>0</v>
      </c>
      <c r="O5">
        <f>task1ForecastsPVandDemand_Run1!K18</f>
        <v>0</v>
      </c>
      <c r="P5">
        <f>task1ForecastsPVandDemand_Run1!L18</f>
        <v>0</v>
      </c>
      <c r="Q5">
        <f>task1ForecastsPVandDemand_Run1!M18</f>
        <v>0</v>
      </c>
    </row>
    <row r="6" spans="1:17" x14ac:dyDescent="0.3">
      <c r="A6" t="str">
        <f>TEXT(task1ForecastsPVandDemand_Run1!C19,"YYYY-MM-DD HH:MM:SS")</f>
        <v>2018-10-16 02:00:00</v>
      </c>
      <c r="B6">
        <f>-task1ForecastsPVandDemand_Run1!G19</f>
        <v>0</v>
      </c>
      <c r="C6">
        <f t="shared" si="0"/>
        <v>1</v>
      </c>
      <c r="D6">
        <v>1</v>
      </c>
      <c r="E6" s="105">
        <v>44252.375</v>
      </c>
      <c r="F6">
        <f>task1ForecastsPVandDemand_Run1!B19</f>
        <v>1</v>
      </c>
      <c r="G6">
        <f>task1ForecastsPVandDemand_Run1!A19</f>
        <v>5</v>
      </c>
      <c r="H6">
        <f>task1ForecastsPVandDemand_Run1!D19</f>
        <v>1.586730771</v>
      </c>
      <c r="I6">
        <f>task1ForecastsPVandDemand_Run1!E19</f>
        <v>1.586730771</v>
      </c>
      <c r="J6">
        <f>task1ForecastsPVandDemand_Run1!F19</f>
        <v>0</v>
      </c>
      <c r="K6">
        <f>task1ForecastsPVandDemand_Run1!G19</f>
        <v>0</v>
      </c>
      <c r="L6">
        <f>task1ForecastsPVandDemand_Run1!H19</f>
        <v>0</v>
      </c>
      <c r="M6">
        <f>task1ForecastsPVandDemand_Run1!I19</f>
        <v>0</v>
      </c>
      <c r="N6">
        <f>task1ForecastsPVandDemand_Run1!J19</f>
        <v>0</v>
      </c>
      <c r="O6">
        <f>task1ForecastsPVandDemand_Run1!K19</f>
        <v>0</v>
      </c>
      <c r="P6">
        <f>task1ForecastsPVandDemand_Run1!L19</f>
        <v>0</v>
      </c>
      <c r="Q6">
        <f>task1ForecastsPVandDemand_Run1!M19</f>
        <v>0</v>
      </c>
    </row>
    <row r="7" spans="1:17" x14ac:dyDescent="0.3">
      <c r="A7" t="str">
        <f>TEXT(task1ForecastsPVandDemand_Run1!C20,"YYYY-MM-DD HH:MM:SS")</f>
        <v>2018-10-16 02:30:00</v>
      </c>
      <c r="B7">
        <f>-task1ForecastsPVandDemand_Run1!G20</f>
        <v>0</v>
      </c>
      <c r="C7">
        <f t="shared" si="0"/>
        <v>1</v>
      </c>
      <c r="D7">
        <v>1</v>
      </c>
      <c r="E7" s="105">
        <v>44253.375</v>
      </c>
      <c r="F7">
        <f>task1ForecastsPVandDemand_Run1!B20</f>
        <v>1</v>
      </c>
      <c r="G7">
        <f>task1ForecastsPVandDemand_Run1!A20</f>
        <v>6</v>
      </c>
      <c r="H7">
        <f>task1ForecastsPVandDemand_Run1!D20</f>
        <v>1.5549006830000001</v>
      </c>
      <c r="I7">
        <f>task1ForecastsPVandDemand_Run1!E20</f>
        <v>1.5549006830000001</v>
      </c>
      <c r="J7">
        <f>task1ForecastsPVandDemand_Run1!F20</f>
        <v>0</v>
      </c>
      <c r="K7">
        <f>task1ForecastsPVandDemand_Run1!G20</f>
        <v>0</v>
      </c>
      <c r="L7">
        <f>task1ForecastsPVandDemand_Run1!H20</f>
        <v>0</v>
      </c>
      <c r="M7">
        <f>task1ForecastsPVandDemand_Run1!I20</f>
        <v>0</v>
      </c>
      <c r="N7">
        <f>task1ForecastsPVandDemand_Run1!J20</f>
        <v>0</v>
      </c>
      <c r="O7">
        <f>task1ForecastsPVandDemand_Run1!K20</f>
        <v>0</v>
      </c>
      <c r="P7">
        <f>task1ForecastsPVandDemand_Run1!L20</f>
        <v>0</v>
      </c>
      <c r="Q7">
        <f>task1ForecastsPVandDemand_Run1!M20</f>
        <v>0</v>
      </c>
    </row>
    <row r="8" spans="1:17" x14ac:dyDescent="0.3">
      <c r="A8" t="str">
        <f>TEXT(task1ForecastsPVandDemand_Run1!C21,"YYYY-MM-DD HH:MM:SS")</f>
        <v>2018-10-16 03:00:00</v>
      </c>
      <c r="B8">
        <f>-task1ForecastsPVandDemand_Run1!G21</f>
        <v>0</v>
      </c>
      <c r="C8">
        <f t="shared" si="0"/>
        <v>1</v>
      </c>
      <c r="D8">
        <v>1</v>
      </c>
      <c r="E8" s="105">
        <v>44254.375</v>
      </c>
      <c r="F8">
        <f>task1ForecastsPVandDemand_Run1!B21</f>
        <v>1</v>
      </c>
      <c r="G8">
        <f>task1ForecastsPVandDemand_Run1!A21</f>
        <v>7</v>
      </c>
      <c r="H8">
        <f>task1ForecastsPVandDemand_Run1!D21</f>
        <v>1.540029154</v>
      </c>
      <c r="I8">
        <f>task1ForecastsPVandDemand_Run1!E21</f>
        <v>1.540029154</v>
      </c>
      <c r="J8">
        <f>task1ForecastsPVandDemand_Run1!F21</f>
        <v>0</v>
      </c>
      <c r="K8">
        <f>task1ForecastsPVandDemand_Run1!G21</f>
        <v>0</v>
      </c>
      <c r="L8">
        <f>task1ForecastsPVandDemand_Run1!H21</f>
        <v>0</v>
      </c>
      <c r="M8">
        <f>task1ForecastsPVandDemand_Run1!I21</f>
        <v>0</v>
      </c>
      <c r="N8">
        <f>task1ForecastsPVandDemand_Run1!J21</f>
        <v>0</v>
      </c>
      <c r="O8">
        <f>task1ForecastsPVandDemand_Run1!K21</f>
        <v>0</v>
      </c>
      <c r="P8">
        <f>task1ForecastsPVandDemand_Run1!L21</f>
        <v>0</v>
      </c>
      <c r="Q8">
        <f>task1ForecastsPVandDemand_Run1!M21</f>
        <v>0</v>
      </c>
    </row>
    <row r="9" spans="1:17" x14ac:dyDescent="0.3">
      <c r="A9" t="str">
        <f>TEXT(task1ForecastsPVandDemand_Run1!C22,"YYYY-MM-DD HH:MM:SS")</f>
        <v>2018-10-16 03:30:00</v>
      </c>
      <c r="B9">
        <f>-task1ForecastsPVandDemand_Run1!G22</f>
        <v>0</v>
      </c>
      <c r="C9">
        <f t="shared" si="0"/>
        <v>1</v>
      </c>
      <c r="D9">
        <v>1</v>
      </c>
      <c r="E9" s="105">
        <v>44255.375</v>
      </c>
      <c r="F9">
        <f>task1ForecastsPVandDemand_Run1!B22</f>
        <v>1</v>
      </c>
      <c r="G9">
        <f>task1ForecastsPVandDemand_Run1!A22</f>
        <v>8</v>
      </c>
      <c r="H9">
        <f>task1ForecastsPVandDemand_Run1!D22</f>
        <v>1.5192101659999999</v>
      </c>
      <c r="I9">
        <f>task1ForecastsPVandDemand_Run1!E22</f>
        <v>1.5192101659999999</v>
      </c>
      <c r="J9">
        <f>task1ForecastsPVandDemand_Run1!F22</f>
        <v>0</v>
      </c>
      <c r="K9">
        <f>task1ForecastsPVandDemand_Run1!G22</f>
        <v>0</v>
      </c>
      <c r="L9">
        <f>task1ForecastsPVandDemand_Run1!H22</f>
        <v>0</v>
      </c>
      <c r="M9">
        <f>task1ForecastsPVandDemand_Run1!I22</f>
        <v>0</v>
      </c>
      <c r="N9">
        <f>task1ForecastsPVandDemand_Run1!J22</f>
        <v>0</v>
      </c>
      <c r="O9">
        <f>task1ForecastsPVandDemand_Run1!K22</f>
        <v>0</v>
      </c>
      <c r="P9">
        <f>task1ForecastsPVandDemand_Run1!L22</f>
        <v>0</v>
      </c>
      <c r="Q9">
        <f>task1ForecastsPVandDemand_Run1!M22</f>
        <v>0</v>
      </c>
    </row>
    <row r="10" spans="1:17" x14ac:dyDescent="0.3">
      <c r="A10" t="str">
        <f>TEXT(task1ForecastsPVandDemand_Run1!C23,"YYYY-MM-DD HH:MM:SS")</f>
        <v>2018-10-16 04:00:00</v>
      </c>
      <c r="B10">
        <f>-task1ForecastsPVandDemand_Run1!G23</f>
        <v>0</v>
      </c>
      <c r="C10">
        <f t="shared" si="0"/>
        <v>1</v>
      </c>
      <c r="D10">
        <v>1</v>
      </c>
      <c r="E10" s="105">
        <v>44256.375</v>
      </c>
      <c r="F10">
        <f>task1ForecastsPVandDemand_Run1!B23</f>
        <v>1</v>
      </c>
      <c r="G10">
        <f>task1ForecastsPVandDemand_Run1!A23</f>
        <v>9</v>
      </c>
      <c r="H10">
        <f>task1ForecastsPVandDemand_Run1!D23</f>
        <v>1.6271447910000001</v>
      </c>
      <c r="I10">
        <f>task1ForecastsPVandDemand_Run1!E23</f>
        <v>1.6271447910000001</v>
      </c>
      <c r="J10">
        <f>task1ForecastsPVandDemand_Run1!F23</f>
        <v>0</v>
      </c>
      <c r="K10">
        <f>task1ForecastsPVandDemand_Run1!G23</f>
        <v>0</v>
      </c>
      <c r="L10">
        <f>task1ForecastsPVandDemand_Run1!H23</f>
        <v>0</v>
      </c>
      <c r="M10">
        <f>task1ForecastsPVandDemand_Run1!I23</f>
        <v>0</v>
      </c>
      <c r="N10">
        <f>task1ForecastsPVandDemand_Run1!J23</f>
        <v>0</v>
      </c>
      <c r="O10">
        <f>task1ForecastsPVandDemand_Run1!K23</f>
        <v>0</v>
      </c>
      <c r="P10">
        <f>task1ForecastsPVandDemand_Run1!L23</f>
        <v>0</v>
      </c>
      <c r="Q10">
        <f>task1ForecastsPVandDemand_Run1!M23</f>
        <v>0</v>
      </c>
    </row>
    <row r="11" spans="1:17" x14ac:dyDescent="0.3">
      <c r="A11" t="str">
        <f>TEXT(task1ForecastsPVandDemand_Run1!C24,"YYYY-MM-DD HH:MM:SS")</f>
        <v>2018-10-16 04:30:00</v>
      </c>
      <c r="B11">
        <f>-task1ForecastsPVandDemand_Run1!G24</f>
        <v>0</v>
      </c>
      <c r="C11">
        <f t="shared" si="0"/>
        <v>1</v>
      </c>
      <c r="D11">
        <v>1</v>
      </c>
      <c r="E11" s="105">
        <v>44257.375</v>
      </c>
      <c r="F11">
        <f>task1ForecastsPVandDemand_Run1!B24</f>
        <v>1</v>
      </c>
      <c r="G11">
        <f>task1ForecastsPVandDemand_Run1!A24</f>
        <v>10</v>
      </c>
      <c r="H11">
        <f>task1ForecastsPVandDemand_Run1!D24</f>
        <v>1.753069521</v>
      </c>
      <c r="I11">
        <f>task1ForecastsPVandDemand_Run1!E24</f>
        <v>1.753069521</v>
      </c>
      <c r="J11">
        <f>task1ForecastsPVandDemand_Run1!F24</f>
        <v>0</v>
      </c>
      <c r="K11">
        <f>task1ForecastsPVandDemand_Run1!G24</f>
        <v>0</v>
      </c>
      <c r="L11">
        <f>task1ForecastsPVandDemand_Run1!H24</f>
        <v>0</v>
      </c>
      <c r="M11">
        <f>task1ForecastsPVandDemand_Run1!I24</f>
        <v>0</v>
      </c>
      <c r="N11">
        <f>task1ForecastsPVandDemand_Run1!J24</f>
        <v>0</v>
      </c>
      <c r="O11">
        <f>task1ForecastsPVandDemand_Run1!K24</f>
        <v>0</v>
      </c>
      <c r="P11">
        <f>task1ForecastsPVandDemand_Run1!L24</f>
        <v>0</v>
      </c>
      <c r="Q11">
        <f>task1ForecastsPVandDemand_Run1!M24</f>
        <v>0</v>
      </c>
    </row>
    <row r="12" spans="1:17" x14ac:dyDescent="0.3">
      <c r="A12" t="str">
        <f>TEXT(task1ForecastsPVandDemand_Run1!C25,"YYYY-MM-DD HH:MM:SS")</f>
        <v>2018-10-16 05:00:00</v>
      </c>
      <c r="B12">
        <f>-task1ForecastsPVandDemand_Run1!G25</f>
        <v>0</v>
      </c>
      <c r="C12">
        <f t="shared" si="0"/>
        <v>1</v>
      </c>
      <c r="D12">
        <v>1</v>
      </c>
      <c r="E12" s="105">
        <v>44258.375</v>
      </c>
      <c r="F12">
        <f>task1ForecastsPVandDemand_Run1!B25</f>
        <v>1</v>
      </c>
      <c r="G12">
        <f>task1ForecastsPVandDemand_Run1!A25</f>
        <v>11</v>
      </c>
      <c r="H12">
        <f>task1ForecastsPVandDemand_Run1!D25</f>
        <v>2.2036632460000001</v>
      </c>
      <c r="I12">
        <f>task1ForecastsPVandDemand_Run1!E25</f>
        <v>2.2036632460000001</v>
      </c>
      <c r="J12">
        <f>task1ForecastsPVandDemand_Run1!F25</f>
        <v>0</v>
      </c>
      <c r="K12">
        <f>task1ForecastsPVandDemand_Run1!G25</f>
        <v>0</v>
      </c>
      <c r="L12">
        <f>task1ForecastsPVandDemand_Run1!H25</f>
        <v>0</v>
      </c>
      <c r="M12">
        <f>task1ForecastsPVandDemand_Run1!I25</f>
        <v>0</v>
      </c>
      <c r="N12">
        <f>task1ForecastsPVandDemand_Run1!J25</f>
        <v>0</v>
      </c>
      <c r="O12">
        <f>task1ForecastsPVandDemand_Run1!K25</f>
        <v>0</v>
      </c>
      <c r="P12">
        <f>task1ForecastsPVandDemand_Run1!L25</f>
        <v>0</v>
      </c>
      <c r="Q12">
        <f>task1ForecastsPVandDemand_Run1!M25</f>
        <v>0</v>
      </c>
    </row>
    <row r="13" spans="1:17" x14ac:dyDescent="0.3">
      <c r="A13" t="str">
        <f>TEXT(task1ForecastsPVandDemand_Run1!C26,"YYYY-MM-DD HH:MM:SS")</f>
        <v>2018-10-16 05:30:00</v>
      </c>
      <c r="B13">
        <f>-task1ForecastsPVandDemand_Run1!G26</f>
        <v>0</v>
      </c>
      <c r="C13">
        <f t="shared" si="0"/>
        <v>1</v>
      </c>
      <c r="D13">
        <v>1</v>
      </c>
      <c r="E13" s="105">
        <v>44259.375</v>
      </c>
      <c r="F13">
        <f>task1ForecastsPVandDemand_Run1!B26</f>
        <v>1</v>
      </c>
      <c r="G13">
        <f>task1ForecastsPVandDemand_Run1!A26</f>
        <v>12</v>
      </c>
      <c r="H13">
        <f>task1ForecastsPVandDemand_Run1!D26</f>
        <v>2.5238665849999999</v>
      </c>
      <c r="I13">
        <f>task1ForecastsPVandDemand_Run1!E26</f>
        <v>2.5238665849999999</v>
      </c>
      <c r="J13">
        <f>task1ForecastsPVandDemand_Run1!F26</f>
        <v>0</v>
      </c>
      <c r="K13">
        <f>task1ForecastsPVandDemand_Run1!G26</f>
        <v>0</v>
      </c>
      <c r="L13">
        <f>task1ForecastsPVandDemand_Run1!H26</f>
        <v>0</v>
      </c>
      <c r="M13">
        <f>task1ForecastsPVandDemand_Run1!I26</f>
        <v>0</v>
      </c>
      <c r="N13">
        <f>task1ForecastsPVandDemand_Run1!J26</f>
        <v>0</v>
      </c>
      <c r="O13">
        <f>task1ForecastsPVandDemand_Run1!K26</f>
        <v>0</v>
      </c>
      <c r="P13">
        <f>task1ForecastsPVandDemand_Run1!L26</f>
        <v>0</v>
      </c>
      <c r="Q13">
        <f>task1ForecastsPVandDemand_Run1!M26</f>
        <v>0</v>
      </c>
    </row>
    <row r="14" spans="1:17" x14ac:dyDescent="0.3">
      <c r="A14" t="str">
        <f>TEXT(task1ForecastsPVandDemand_Run1!C27,"YYYY-MM-DD HH:MM:SS")</f>
        <v>2018-10-16 06:00:00</v>
      </c>
      <c r="B14">
        <f>-task1ForecastsPVandDemand_Run1!G27</f>
        <v>0</v>
      </c>
      <c r="C14">
        <f t="shared" si="0"/>
        <v>1</v>
      </c>
      <c r="D14">
        <v>1</v>
      </c>
      <c r="E14" s="105">
        <v>44260.375</v>
      </c>
      <c r="F14">
        <f>task1ForecastsPVandDemand_Run1!B27</f>
        <v>1</v>
      </c>
      <c r="G14">
        <f>task1ForecastsPVandDemand_Run1!A27</f>
        <v>13</v>
      </c>
      <c r="H14">
        <f>task1ForecastsPVandDemand_Run1!D27</f>
        <v>2.9802094139999999</v>
      </c>
      <c r="I14">
        <f>task1ForecastsPVandDemand_Run1!E27</f>
        <v>2.9802094139999999</v>
      </c>
      <c r="J14">
        <f>task1ForecastsPVandDemand_Run1!F27</f>
        <v>0</v>
      </c>
      <c r="K14">
        <f>task1ForecastsPVandDemand_Run1!G27</f>
        <v>0</v>
      </c>
      <c r="L14">
        <f>task1ForecastsPVandDemand_Run1!H27</f>
        <v>0</v>
      </c>
      <c r="M14">
        <f>task1ForecastsPVandDemand_Run1!I27</f>
        <v>0</v>
      </c>
      <c r="N14">
        <f>task1ForecastsPVandDemand_Run1!J27</f>
        <v>0</v>
      </c>
      <c r="O14">
        <f>task1ForecastsPVandDemand_Run1!K27</f>
        <v>0</v>
      </c>
      <c r="P14">
        <f>task1ForecastsPVandDemand_Run1!L27</f>
        <v>0</v>
      </c>
      <c r="Q14">
        <f>task1ForecastsPVandDemand_Run1!M27</f>
        <v>0</v>
      </c>
    </row>
    <row r="15" spans="1:17" x14ac:dyDescent="0.3">
      <c r="A15" t="str">
        <f>TEXT(task1ForecastsPVandDemand_Run1!C28,"YYYY-MM-DD HH:MM:SS")</f>
        <v>2018-10-16 06:30:00</v>
      </c>
      <c r="B15">
        <f>-task1ForecastsPVandDemand_Run1!G28</f>
        <v>0</v>
      </c>
      <c r="C15">
        <f t="shared" si="0"/>
        <v>1</v>
      </c>
      <c r="D15">
        <v>1</v>
      </c>
      <c r="E15" s="105">
        <v>44261.375</v>
      </c>
      <c r="F15">
        <f>task1ForecastsPVandDemand_Run1!B28</f>
        <v>1</v>
      </c>
      <c r="G15">
        <f>task1ForecastsPVandDemand_Run1!A28</f>
        <v>14</v>
      </c>
      <c r="H15">
        <f>task1ForecastsPVandDemand_Run1!D28</f>
        <v>3.2160928389999999</v>
      </c>
      <c r="I15">
        <f>task1ForecastsPVandDemand_Run1!E28</f>
        <v>3.2160928389999999</v>
      </c>
      <c r="J15">
        <f>task1ForecastsPVandDemand_Run1!F28</f>
        <v>0</v>
      </c>
      <c r="K15">
        <f>task1ForecastsPVandDemand_Run1!G28</f>
        <v>0</v>
      </c>
      <c r="L15">
        <f>task1ForecastsPVandDemand_Run1!H28</f>
        <v>0</v>
      </c>
      <c r="M15">
        <f>task1ForecastsPVandDemand_Run1!I28</f>
        <v>0</v>
      </c>
      <c r="N15">
        <f>task1ForecastsPVandDemand_Run1!J28</f>
        <v>0</v>
      </c>
      <c r="O15">
        <f>task1ForecastsPVandDemand_Run1!K28</f>
        <v>0</v>
      </c>
      <c r="P15">
        <f>task1ForecastsPVandDemand_Run1!L28</f>
        <v>0</v>
      </c>
      <c r="Q15">
        <f>task1ForecastsPVandDemand_Run1!M28</f>
        <v>0</v>
      </c>
    </row>
    <row r="16" spans="1:17" x14ac:dyDescent="0.3">
      <c r="A16" t="str">
        <f>TEXT(task1ForecastsPVandDemand_Run1!C29,"YYYY-MM-DD HH:MM:SS")</f>
        <v>2018-10-16 07:00:00</v>
      </c>
      <c r="B16">
        <f>-task1ForecastsPVandDemand_Run1!G29</f>
        <v>0</v>
      </c>
      <c r="C16">
        <f t="shared" si="0"/>
        <v>1</v>
      </c>
      <c r="D16">
        <v>1</v>
      </c>
      <c r="E16" s="105">
        <v>44262.375</v>
      </c>
      <c r="F16">
        <f>task1ForecastsPVandDemand_Run1!B29</f>
        <v>1</v>
      </c>
      <c r="G16">
        <f>task1ForecastsPVandDemand_Run1!A29</f>
        <v>15</v>
      </c>
      <c r="H16">
        <f>task1ForecastsPVandDemand_Run1!D29</f>
        <v>3.302639063</v>
      </c>
      <c r="I16">
        <f>task1ForecastsPVandDemand_Run1!E29</f>
        <v>3.302639063</v>
      </c>
      <c r="J16">
        <f>task1ForecastsPVandDemand_Run1!F29</f>
        <v>0</v>
      </c>
      <c r="K16">
        <f>task1ForecastsPVandDemand_Run1!G29</f>
        <v>0</v>
      </c>
      <c r="L16">
        <f>task1ForecastsPVandDemand_Run1!H29</f>
        <v>0</v>
      </c>
      <c r="M16">
        <f>task1ForecastsPVandDemand_Run1!I29</f>
        <v>0</v>
      </c>
      <c r="N16">
        <f>task1ForecastsPVandDemand_Run1!J29</f>
        <v>0</v>
      </c>
      <c r="O16">
        <f>task1ForecastsPVandDemand_Run1!K29</f>
        <v>0</v>
      </c>
      <c r="P16">
        <f>task1ForecastsPVandDemand_Run1!L29</f>
        <v>0</v>
      </c>
      <c r="Q16">
        <f>task1ForecastsPVandDemand_Run1!M29</f>
        <v>0</v>
      </c>
    </row>
    <row r="17" spans="1:17" x14ac:dyDescent="0.3">
      <c r="A17" t="str">
        <f>TEXT(task1ForecastsPVandDemand_Run1!C30,"YYYY-MM-DD HH:MM:SS")</f>
        <v>2018-10-16 07:30:00</v>
      </c>
      <c r="B17">
        <f>-task1ForecastsPVandDemand_Run1!G30</f>
        <v>0</v>
      </c>
      <c r="C17">
        <f t="shared" si="0"/>
        <v>1</v>
      </c>
      <c r="D17">
        <v>1</v>
      </c>
      <c r="E17" s="105">
        <v>44263.375</v>
      </c>
      <c r="F17">
        <f>task1ForecastsPVandDemand_Run1!B30</f>
        <v>1</v>
      </c>
      <c r="G17">
        <f>task1ForecastsPVandDemand_Run1!A30</f>
        <v>16</v>
      </c>
      <c r="H17">
        <f>task1ForecastsPVandDemand_Run1!D30</f>
        <v>3.3171611169999999</v>
      </c>
      <c r="I17">
        <f>task1ForecastsPVandDemand_Run1!E30</f>
        <v>3.3171611169999999</v>
      </c>
      <c r="J17">
        <f>task1ForecastsPVandDemand_Run1!F30</f>
        <v>0</v>
      </c>
      <c r="K17">
        <f>task1ForecastsPVandDemand_Run1!G30</f>
        <v>0</v>
      </c>
      <c r="L17">
        <f>task1ForecastsPVandDemand_Run1!H30</f>
        <v>0</v>
      </c>
      <c r="M17">
        <f>task1ForecastsPVandDemand_Run1!I30</f>
        <v>0</v>
      </c>
      <c r="N17">
        <f>task1ForecastsPVandDemand_Run1!J30</f>
        <v>0</v>
      </c>
      <c r="O17">
        <f>task1ForecastsPVandDemand_Run1!K30</f>
        <v>0</v>
      </c>
      <c r="P17">
        <f>task1ForecastsPVandDemand_Run1!L30</f>
        <v>0</v>
      </c>
      <c r="Q17">
        <f>task1ForecastsPVandDemand_Run1!M30</f>
        <v>0</v>
      </c>
    </row>
    <row r="18" spans="1:17" x14ac:dyDescent="0.3">
      <c r="A18" t="str">
        <f>TEXT(task1ForecastsPVandDemand_Run1!C31,"YYYY-MM-DD HH:MM:SS")</f>
        <v>2018-10-16 08:00:00</v>
      </c>
      <c r="B18">
        <f>-task1ForecastsPVandDemand_Run1!G31</f>
        <v>0</v>
      </c>
      <c r="C18">
        <f t="shared" si="0"/>
        <v>1</v>
      </c>
      <c r="D18">
        <v>1</v>
      </c>
      <c r="E18" s="105">
        <v>44264.375</v>
      </c>
      <c r="F18">
        <f>task1ForecastsPVandDemand_Run1!B31</f>
        <v>1</v>
      </c>
      <c r="G18">
        <f>task1ForecastsPVandDemand_Run1!A31</f>
        <v>17</v>
      </c>
      <c r="H18">
        <f>task1ForecastsPVandDemand_Run1!D31</f>
        <v>3.2778599239999999</v>
      </c>
      <c r="I18">
        <f>task1ForecastsPVandDemand_Run1!E31</f>
        <v>3.2778599239999999</v>
      </c>
      <c r="J18">
        <f>task1ForecastsPVandDemand_Run1!F31</f>
        <v>0.103343649</v>
      </c>
      <c r="K18">
        <f>task1ForecastsPVandDemand_Run1!G31</f>
        <v>0</v>
      </c>
      <c r="L18">
        <f>task1ForecastsPVandDemand_Run1!H31</f>
        <v>0</v>
      </c>
      <c r="M18">
        <f>task1ForecastsPVandDemand_Run1!I31</f>
        <v>0</v>
      </c>
      <c r="N18">
        <f>task1ForecastsPVandDemand_Run1!J31</f>
        <v>0</v>
      </c>
      <c r="O18">
        <f>task1ForecastsPVandDemand_Run1!K31</f>
        <v>0</v>
      </c>
      <c r="P18">
        <f>task1ForecastsPVandDemand_Run1!L31</f>
        <v>0</v>
      </c>
      <c r="Q18">
        <f>task1ForecastsPVandDemand_Run1!M31</f>
        <v>0</v>
      </c>
    </row>
    <row r="19" spans="1:17" x14ac:dyDescent="0.3">
      <c r="A19" t="str">
        <f>TEXT(task1ForecastsPVandDemand_Run1!C32,"YYYY-MM-DD HH:MM:SS")</f>
        <v>2018-10-16 08:30:00</v>
      </c>
      <c r="B19">
        <f>-task1ForecastsPVandDemand_Run1!G32</f>
        <v>0</v>
      </c>
      <c r="C19">
        <f t="shared" si="0"/>
        <v>1</v>
      </c>
      <c r="D19">
        <v>1</v>
      </c>
      <c r="E19" s="105">
        <v>44265.375</v>
      </c>
      <c r="F19">
        <f>task1ForecastsPVandDemand_Run1!B32</f>
        <v>1</v>
      </c>
      <c r="G19">
        <f>task1ForecastsPVandDemand_Run1!A32</f>
        <v>18</v>
      </c>
      <c r="H19">
        <f>task1ForecastsPVandDemand_Run1!D32</f>
        <v>3.2597347459999999</v>
      </c>
      <c r="I19">
        <f>task1ForecastsPVandDemand_Run1!E32</f>
        <v>3.2597347459999999</v>
      </c>
      <c r="J19">
        <f>task1ForecastsPVandDemand_Run1!F32</f>
        <v>0.163783752</v>
      </c>
      <c r="K19">
        <f>task1ForecastsPVandDemand_Run1!G32</f>
        <v>0</v>
      </c>
      <c r="L19">
        <f>task1ForecastsPVandDemand_Run1!H32</f>
        <v>0</v>
      </c>
      <c r="M19">
        <f>task1ForecastsPVandDemand_Run1!I32</f>
        <v>0</v>
      </c>
      <c r="N19">
        <f>task1ForecastsPVandDemand_Run1!J32</f>
        <v>0</v>
      </c>
      <c r="O19">
        <f>task1ForecastsPVandDemand_Run1!K32</f>
        <v>0</v>
      </c>
      <c r="P19">
        <f>task1ForecastsPVandDemand_Run1!L32</f>
        <v>0</v>
      </c>
      <c r="Q19">
        <f>task1ForecastsPVandDemand_Run1!M32</f>
        <v>0</v>
      </c>
    </row>
    <row r="20" spans="1:17" x14ac:dyDescent="0.3">
      <c r="A20" t="str">
        <f>TEXT(task1ForecastsPVandDemand_Run1!C33,"YYYY-MM-DD HH:MM:SS")</f>
        <v>2018-10-16 09:00:00</v>
      </c>
      <c r="B20">
        <f>-task1ForecastsPVandDemand_Run1!G33</f>
        <v>0</v>
      </c>
      <c r="C20">
        <f t="shared" si="0"/>
        <v>1</v>
      </c>
      <c r="D20">
        <v>1</v>
      </c>
      <c r="E20" s="105">
        <v>44266.375</v>
      </c>
      <c r="F20">
        <f>task1ForecastsPVandDemand_Run1!B33</f>
        <v>1</v>
      </c>
      <c r="G20">
        <f>task1ForecastsPVandDemand_Run1!A33</f>
        <v>19</v>
      </c>
      <c r="H20">
        <f>task1ForecastsPVandDemand_Run1!D33</f>
        <v>3.1448071639999999</v>
      </c>
      <c r="I20">
        <f>task1ForecastsPVandDemand_Run1!E33</f>
        <v>3.1448071639999999</v>
      </c>
      <c r="J20">
        <f>task1ForecastsPVandDemand_Run1!F33</f>
        <v>0.46140379500000001</v>
      </c>
      <c r="K20">
        <f>task1ForecastsPVandDemand_Run1!G33</f>
        <v>0</v>
      </c>
      <c r="L20">
        <f>task1ForecastsPVandDemand_Run1!H33</f>
        <v>0</v>
      </c>
      <c r="M20">
        <f>task1ForecastsPVandDemand_Run1!I33</f>
        <v>0</v>
      </c>
      <c r="N20">
        <f>task1ForecastsPVandDemand_Run1!J33</f>
        <v>0</v>
      </c>
      <c r="O20">
        <f>task1ForecastsPVandDemand_Run1!K33</f>
        <v>0</v>
      </c>
      <c r="P20">
        <f>task1ForecastsPVandDemand_Run1!L33</f>
        <v>0</v>
      </c>
      <c r="Q20">
        <f>task1ForecastsPVandDemand_Run1!M33</f>
        <v>0</v>
      </c>
    </row>
    <row r="21" spans="1:17" x14ac:dyDescent="0.3">
      <c r="A21" t="str">
        <f>TEXT(task1ForecastsPVandDemand_Run1!C34,"YYYY-MM-DD HH:MM:SS")</f>
        <v>2018-10-16 09:30:00</v>
      </c>
      <c r="B21">
        <f>-task1ForecastsPVandDemand_Run1!G34</f>
        <v>0</v>
      </c>
      <c r="C21">
        <f t="shared" si="0"/>
        <v>1</v>
      </c>
      <c r="D21">
        <v>1</v>
      </c>
      <c r="E21" s="105">
        <v>44267.375</v>
      </c>
      <c r="F21">
        <f>task1ForecastsPVandDemand_Run1!B34</f>
        <v>1</v>
      </c>
      <c r="G21">
        <f>task1ForecastsPVandDemand_Run1!A34</f>
        <v>20</v>
      </c>
      <c r="H21">
        <f>task1ForecastsPVandDemand_Run1!D34</f>
        <v>3.101377104</v>
      </c>
      <c r="I21">
        <f>task1ForecastsPVandDemand_Run1!E34</f>
        <v>3.101377104</v>
      </c>
      <c r="J21">
        <f>task1ForecastsPVandDemand_Run1!F34</f>
        <v>0.47558648100000001</v>
      </c>
      <c r="K21">
        <f>task1ForecastsPVandDemand_Run1!G34</f>
        <v>0</v>
      </c>
      <c r="L21">
        <f>task1ForecastsPVandDemand_Run1!H34</f>
        <v>0</v>
      </c>
      <c r="M21">
        <f>task1ForecastsPVandDemand_Run1!I34</f>
        <v>0</v>
      </c>
      <c r="N21">
        <f>task1ForecastsPVandDemand_Run1!J34</f>
        <v>0</v>
      </c>
      <c r="O21">
        <f>task1ForecastsPVandDemand_Run1!K34</f>
        <v>0</v>
      </c>
      <c r="P21">
        <f>task1ForecastsPVandDemand_Run1!L34</f>
        <v>0</v>
      </c>
      <c r="Q21">
        <f>task1ForecastsPVandDemand_Run1!M34</f>
        <v>0</v>
      </c>
    </row>
    <row r="22" spans="1:17" x14ac:dyDescent="0.3">
      <c r="A22" t="str">
        <f>TEXT(task1ForecastsPVandDemand_Run1!C35,"YYYY-MM-DD HH:MM:SS")</f>
        <v>2018-10-16 10:00:00</v>
      </c>
      <c r="B22">
        <f>-task1ForecastsPVandDemand_Run1!G35</f>
        <v>-0.28306261541250005</v>
      </c>
      <c r="C22">
        <f t="shared" si="0"/>
        <v>1</v>
      </c>
      <c r="D22">
        <v>1</v>
      </c>
      <c r="E22" s="105">
        <v>44268.375</v>
      </c>
      <c r="F22">
        <f>task1ForecastsPVandDemand_Run1!B35</f>
        <v>1</v>
      </c>
      <c r="G22">
        <f>task1ForecastsPVandDemand_Run1!A35</f>
        <v>21</v>
      </c>
      <c r="H22">
        <f>task1ForecastsPVandDemand_Run1!D35</f>
        <v>3.0196239409999999</v>
      </c>
      <c r="I22">
        <f>task1ForecastsPVandDemand_Run1!E35</f>
        <v>3.3026865564125001</v>
      </c>
      <c r="J22">
        <f>task1ForecastsPVandDemand_Run1!F35</f>
        <v>1.1436873350000001</v>
      </c>
      <c r="K22">
        <f>task1ForecastsPVandDemand_Run1!G35</f>
        <v>0.28306261541250005</v>
      </c>
      <c r="L22">
        <f>task1ForecastsPVandDemand_Run1!H35</f>
        <v>0.14153130770625003</v>
      </c>
      <c r="M22">
        <f>task1ForecastsPVandDemand_Run1!I35</f>
        <v>0</v>
      </c>
      <c r="N22">
        <f>task1ForecastsPVandDemand_Run1!J35</f>
        <v>-0.28306261541250005</v>
      </c>
      <c r="O22">
        <f>task1ForecastsPVandDemand_Run1!K35</f>
        <v>0</v>
      </c>
      <c r="P22">
        <f>task1ForecastsPVandDemand_Run1!L35</f>
        <v>-0.28306261541250005</v>
      </c>
      <c r="Q22">
        <f>task1ForecastsPVandDemand_Run1!M35</f>
        <v>0</v>
      </c>
    </row>
    <row r="23" spans="1:17" x14ac:dyDescent="0.3">
      <c r="A23" t="str">
        <f>TEXT(task1ForecastsPVandDemand_Run1!C36,"YYYY-MM-DD HH:MM:SS")</f>
        <v>2018-10-16 10:30:00</v>
      </c>
      <c r="B23">
        <f>-task1ForecastsPVandDemand_Run1!G36</f>
        <v>-0.27753613395750004</v>
      </c>
      <c r="C23">
        <f t="shared" si="0"/>
        <v>1</v>
      </c>
      <c r="D23">
        <v>1</v>
      </c>
      <c r="E23" s="105">
        <v>44269.375</v>
      </c>
      <c r="F23">
        <f>task1ForecastsPVandDemand_Run1!B36</f>
        <v>1</v>
      </c>
      <c r="G23">
        <f>task1ForecastsPVandDemand_Run1!A36</f>
        <v>22</v>
      </c>
      <c r="H23">
        <f>task1ForecastsPVandDemand_Run1!D36</f>
        <v>2.9987669330000002</v>
      </c>
      <c r="I23">
        <f>task1ForecastsPVandDemand_Run1!E36</f>
        <v>3.2763030669575004</v>
      </c>
      <c r="J23">
        <f>task1ForecastsPVandDemand_Run1!F36</f>
        <v>1.121358117</v>
      </c>
      <c r="K23">
        <f>task1ForecastsPVandDemand_Run1!G36</f>
        <v>0.27753613395750004</v>
      </c>
      <c r="L23">
        <f>task1ForecastsPVandDemand_Run1!H36</f>
        <v>0.28029937468500005</v>
      </c>
      <c r="M23">
        <f>task1ForecastsPVandDemand_Run1!I36</f>
        <v>0</v>
      </c>
      <c r="N23">
        <f>task1ForecastsPVandDemand_Run1!J36</f>
        <v>-0.27753613395750004</v>
      </c>
      <c r="O23">
        <f>task1ForecastsPVandDemand_Run1!K36</f>
        <v>0</v>
      </c>
      <c r="P23">
        <f>task1ForecastsPVandDemand_Run1!L36</f>
        <v>-0.27753613395750004</v>
      </c>
      <c r="Q23">
        <f>task1ForecastsPVandDemand_Run1!M36</f>
        <v>0</v>
      </c>
    </row>
    <row r="24" spans="1:17" x14ac:dyDescent="0.3">
      <c r="A24" t="str">
        <f>TEXT(task1ForecastsPVandDemand_Run1!C37,"YYYY-MM-DD HH:MM:SS")</f>
        <v>2018-10-16 11:00:00</v>
      </c>
      <c r="B24">
        <f>-task1ForecastsPVandDemand_Run1!G37</f>
        <v>-0.41063600630250002</v>
      </c>
      <c r="C24">
        <f t="shared" si="0"/>
        <v>1</v>
      </c>
      <c r="D24">
        <v>1</v>
      </c>
      <c r="E24" s="105">
        <v>44270.375</v>
      </c>
      <c r="F24">
        <f>task1ForecastsPVandDemand_Run1!B37</f>
        <v>1</v>
      </c>
      <c r="G24">
        <f>task1ForecastsPVandDemand_Run1!A37</f>
        <v>23</v>
      </c>
      <c r="H24">
        <f>task1ForecastsPVandDemand_Run1!D37</f>
        <v>2.8522926499999999</v>
      </c>
      <c r="I24">
        <f>task1ForecastsPVandDemand_Run1!E37</f>
        <v>3.2629286563025</v>
      </c>
      <c r="J24">
        <f>task1ForecastsPVandDemand_Run1!F37</f>
        <v>1.6591353790000001</v>
      </c>
      <c r="K24">
        <f>task1ForecastsPVandDemand_Run1!G37</f>
        <v>0.41063600630250002</v>
      </c>
      <c r="L24">
        <f>task1ForecastsPVandDemand_Run1!H37</f>
        <v>0.48561737783625003</v>
      </c>
      <c r="M24">
        <f>task1ForecastsPVandDemand_Run1!I37</f>
        <v>0</v>
      </c>
      <c r="N24">
        <f>task1ForecastsPVandDemand_Run1!J37</f>
        <v>-0.41063600630250002</v>
      </c>
      <c r="O24">
        <f>task1ForecastsPVandDemand_Run1!K37</f>
        <v>0</v>
      </c>
      <c r="P24">
        <f>task1ForecastsPVandDemand_Run1!L37</f>
        <v>-0.41063600630250002</v>
      </c>
      <c r="Q24">
        <f>task1ForecastsPVandDemand_Run1!M37</f>
        <v>0</v>
      </c>
    </row>
    <row r="25" spans="1:17" x14ac:dyDescent="0.3">
      <c r="A25" t="str">
        <f>TEXT(task1ForecastsPVandDemand_Run1!C38,"YYYY-MM-DD HH:MM:SS")</f>
        <v>2018-10-16 11:30:00</v>
      </c>
      <c r="B25">
        <f>-task1ForecastsPVandDemand_Run1!G38</f>
        <v>-1.283506485</v>
      </c>
      <c r="C25">
        <f t="shared" si="0"/>
        <v>1</v>
      </c>
      <c r="D25">
        <v>1</v>
      </c>
      <c r="E25" s="105">
        <v>44271.375</v>
      </c>
      <c r="F25">
        <f>task1ForecastsPVandDemand_Run1!B38</f>
        <v>1</v>
      </c>
      <c r="G25">
        <f>task1ForecastsPVandDemand_Run1!A38</f>
        <v>24</v>
      </c>
      <c r="H25">
        <f>task1ForecastsPVandDemand_Run1!D38</f>
        <v>2.8312737879999998</v>
      </c>
      <c r="I25">
        <f>task1ForecastsPVandDemand_Run1!E38</f>
        <v>4.114780273</v>
      </c>
      <c r="J25">
        <f>task1ForecastsPVandDemand_Run1!F38</f>
        <v>1.71134198</v>
      </c>
      <c r="K25">
        <f>task1ForecastsPVandDemand_Run1!G38</f>
        <v>1.283506485</v>
      </c>
      <c r="L25">
        <f>task1ForecastsPVandDemand_Run1!H38</f>
        <v>1.1273706203362499</v>
      </c>
      <c r="M25">
        <f>task1ForecastsPVandDemand_Run1!I38</f>
        <v>0</v>
      </c>
      <c r="N25">
        <f>task1ForecastsPVandDemand_Run1!J38</f>
        <v>-1.283506485</v>
      </c>
      <c r="O25">
        <f>task1ForecastsPVandDemand_Run1!K38</f>
        <v>0</v>
      </c>
      <c r="P25">
        <f>task1ForecastsPVandDemand_Run1!L38</f>
        <v>-1.283506485</v>
      </c>
      <c r="Q25">
        <f>task1ForecastsPVandDemand_Run1!M38</f>
        <v>0</v>
      </c>
    </row>
    <row r="26" spans="1:17" x14ac:dyDescent="0.3">
      <c r="A26" t="str">
        <f>TEXT(task1ForecastsPVandDemand_Run1!C39,"YYYY-MM-DD HH:MM:SS")</f>
        <v>2018-10-16 12:00:00</v>
      </c>
      <c r="B26">
        <f>-task1ForecastsPVandDemand_Run1!G39</f>
        <v>-1.42316104425</v>
      </c>
      <c r="C26">
        <f t="shared" si="0"/>
        <v>1</v>
      </c>
      <c r="D26">
        <v>1</v>
      </c>
      <c r="E26" s="105">
        <v>44272.375</v>
      </c>
      <c r="F26">
        <f>task1ForecastsPVandDemand_Run1!B39</f>
        <v>1</v>
      </c>
      <c r="G26">
        <f>task1ForecastsPVandDemand_Run1!A39</f>
        <v>25</v>
      </c>
      <c r="H26">
        <f>task1ForecastsPVandDemand_Run1!D39</f>
        <v>2.6535743119999999</v>
      </c>
      <c r="I26">
        <f>task1ForecastsPVandDemand_Run1!E39</f>
        <v>4.0767353562499995</v>
      </c>
      <c r="J26">
        <f>task1ForecastsPVandDemand_Run1!F39</f>
        <v>1.897548059</v>
      </c>
      <c r="K26">
        <f>task1ForecastsPVandDemand_Run1!G39</f>
        <v>1.42316104425</v>
      </c>
      <c r="L26">
        <f>task1ForecastsPVandDemand_Run1!H39</f>
        <v>1.8389511424612499</v>
      </c>
      <c r="M26">
        <f>task1ForecastsPVandDemand_Run1!I39</f>
        <v>0</v>
      </c>
      <c r="N26">
        <f>task1ForecastsPVandDemand_Run1!J39</f>
        <v>-1.42316104425</v>
      </c>
      <c r="O26">
        <f>task1ForecastsPVandDemand_Run1!K39</f>
        <v>0</v>
      </c>
      <c r="P26">
        <f>task1ForecastsPVandDemand_Run1!L39</f>
        <v>-1.42316104425</v>
      </c>
      <c r="Q26">
        <f>task1ForecastsPVandDemand_Run1!M39</f>
        <v>0</v>
      </c>
    </row>
    <row r="27" spans="1:17" x14ac:dyDescent="0.3">
      <c r="A27" t="str">
        <f>TEXT(task1ForecastsPVandDemand_Run1!C40,"YYYY-MM-DD HH:MM:SS")</f>
        <v>2018-10-16 12:30:00</v>
      </c>
      <c r="B27">
        <f>-task1ForecastsPVandDemand_Run1!G40</f>
        <v>-1.38693005625</v>
      </c>
      <c r="C27">
        <f t="shared" si="0"/>
        <v>1</v>
      </c>
      <c r="D27">
        <v>1</v>
      </c>
      <c r="E27" s="105">
        <v>44273.375</v>
      </c>
      <c r="F27">
        <f>task1ForecastsPVandDemand_Run1!B40</f>
        <v>1</v>
      </c>
      <c r="G27">
        <f>task1ForecastsPVandDemand_Run1!A40</f>
        <v>26</v>
      </c>
      <c r="H27">
        <f>task1ForecastsPVandDemand_Run1!D40</f>
        <v>2.6125043670000001</v>
      </c>
      <c r="I27">
        <f>task1ForecastsPVandDemand_Run1!E40</f>
        <v>3.9994344232500003</v>
      </c>
      <c r="J27">
        <f>task1ForecastsPVandDemand_Run1!F40</f>
        <v>1.849240075</v>
      </c>
      <c r="K27">
        <f>task1ForecastsPVandDemand_Run1!G40</f>
        <v>1.38693005625</v>
      </c>
      <c r="L27">
        <f>task1ForecastsPVandDemand_Run1!H40</f>
        <v>2.53241617058625</v>
      </c>
      <c r="M27">
        <f>task1ForecastsPVandDemand_Run1!I40</f>
        <v>0</v>
      </c>
      <c r="N27">
        <f>task1ForecastsPVandDemand_Run1!J40</f>
        <v>-1.38693005625</v>
      </c>
      <c r="O27">
        <f>task1ForecastsPVandDemand_Run1!K40</f>
        <v>0</v>
      </c>
      <c r="P27">
        <f>task1ForecastsPVandDemand_Run1!L40</f>
        <v>-1.38693005625</v>
      </c>
      <c r="Q27">
        <f>task1ForecastsPVandDemand_Run1!M40</f>
        <v>0</v>
      </c>
    </row>
    <row r="28" spans="1:17" x14ac:dyDescent="0.3">
      <c r="A28" t="str">
        <f>TEXT(task1ForecastsPVandDemand_Run1!C41,"YYYY-MM-DD HH:MM:SS")</f>
        <v>2018-10-16 13:00:00</v>
      </c>
      <c r="B28">
        <f>-task1ForecastsPVandDemand_Run1!G41</f>
        <v>-1.8390810719999999</v>
      </c>
      <c r="C28">
        <f t="shared" si="0"/>
        <v>1</v>
      </c>
      <c r="D28">
        <v>1</v>
      </c>
      <c r="E28" s="105">
        <v>44274.375</v>
      </c>
      <c r="F28">
        <f>task1ForecastsPVandDemand_Run1!B41</f>
        <v>1</v>
      </c>
      <c r="G28">
        <f>task1ForecastsPVandDemand_Run1!A41</f>
        <v>27</v>
      </c>
      <c r="H28">
        <f>task1ForecastsPVandDemand_Run1!D41</f>
        <v>2.6087271049999998</v>
      </c>
      <c r="I28">
        <f>task1ForecastsPVandDemand_Run1!E41</f>
        <v>4.4478081769999998</v>
      </c>
      <c r="J28">
        <f>task1ForecastsPVandDemand_Run1!F41</f>
        <v>2.4521080959999999</v>
      </c>
      <c r="K28">
        <f>task1ForecastsPVandDemand_Run1!G41</f>
        <v>1.8390810719999999</v>
      </c>
      <c r="L28">
        <f>task1ForecastsPVandDemand_Run1!H41</f>
        <v>3.45195670658625</v>
      </c>
      <c r="M28">
        <f>task1ForecastsPVandDemand_Run1!I41</f>
        <v>0</v>
      </c>
      <c r="N28">
        <f>task1ForecastsPVandDemand_Run1!J41</f>
        <v>-1.8390810719999999</v>
      </c>
      <c r="O28">
        <f>task1ForecastsPVandDemand_Run1!K41</f>
        <v>0</v>
      </c>
      <c r="P28">
        <f>task1ForecastsPVandDemand_Run1!L41</f>
        <v>-1.8390810719999999</v>
      </c>
      <c r="Q28">
        <f>task1ForecastsPVandDemand_Run1!M41</f>
        <v>0</v>
      </c>
    </row>
    <row r="29" spans="1:17" x14ac:dyDescent="0.3">
      <c r="A29" t="str">
        <f>TEXT(task1ForecastsPVandDemand_Run1!C42,"YYYY-MM-DD HH:MM:SS")</f>
        <v>2018-10-16 13:30:00</v>
      </c>
      <c r="B29">
        <f>-task1ForecastsPVandDemand_Run1!G42</f>
        <v>-1.8311630475</v>
      </c>
      <c r="C29">
        <f t="shared" si="0"/>
        <v>1</v>
      </c>
      <c r="D29">
        <v>1</v>
      </c>
      <c r="E29" s="105">
        <v>44275.375</v>
      </c>
      <c r="F29">
        <f>task1ForecastsPVandDemand_Run1!B42</f>
        <v>1</v>
      </c>
      <c r="G29">
        <f>task1ForecastsPVandDemand_Run1!A42</f>
        <v>28</v>
      </c>
      <c r="H29">
        <f>task1ForecastsPVandDemand_Run1!D42</f>
        <v>2.5994383249999999</v>
      </c>
      <c r="I29">
        <f>task1ForecastsPVandDemand_Run1!E42</f>
        <v>4.4306013725</v>
      </c>
      <c r="J29">
        <f>task1ForecastsPVandDemand_Run1!F42</f>
        <v>2.4415507299999999</v>
      </c>
      <c r="K29">
        <f>task1ForecastsPVandDemand_Run1!G42</f>
        <v>1.8311630475</v>
      </c>
      <c r="L29">
        <f>task1ForecastsPVandDemand_Run1!H42</f>
        <v>4.3675382303362502</v>
      </c>
      <c r="M29">
        <f>task1ForecastsPVandDemand_Run1!I42</f>
        <v>0</v>
      </c>
      <c r="N29">
        <f>task1ForecastsPVandDemand_Run1!J42</f>
        <v>-1.8311630475</v>
      </c>
      <c r="O29">
        <f>task1ForecastsPVandDemand_Run1!K42</f>
        <v>0</v>
      </c>
      <c r="P29">
        <f>task1ForecastsPVandDemand_Run1!L42</f>
        <v>-1.8311630475</v>
      </c>
      <c r="Q29">
        <f>task1ForecastsPVandDemand_Run1!M42</f>
        <v>0</v>
      </c>
    </row>
    <row r="30" spans="1:17" x14ac:dyDescent="0.3">
      <c r="A30" t="str">
        <f>TEXT(task1ForecastsPVandDemand_Run1!C43,"YYYY-MM-DD HH:MM:SS")</f>
        <v>2018-10-16 14:00:00</v>
      </c>
      <c r="B30">
        <f>-task1ForecastsPVandDemand_Run1!G43</f>
        <v>-1.6211222107499998</v>
      </c>
      <c r="C30">
        <f t="shared" si="0"/>
        <v>1</v>
      </c>
      <c r="D30">
        <v>1</v>
      </c>
      <c r="E30" s="105">
        <v>44276.375</v>
      </c>
      <c r="F30">
        <f>task1ForecastsPVandDemand_Run1!B43</f>
        <v>1</v>
      </c>
      <c r="G30">
        <f>task1ForecastsPVandDemand_Run1!A43</f>
        <v>29</v>
      </c>
      <c r="H30">
        <f>task1ForecastsPVandDemand_Run1!D43</f>
        <v>2.7060768140000002</v>
      </c>
      <c r="I30">
        <f>task1ForecastsPVandDemand_Run1!E43</f>
        <v>4.3271990247499996</v>
      </c>
      <c r="J30">
        <f>task1ForecastsPVandDemand_Run1!F43</f>
        <v>2.1614962809999998</v>
      </c>
      <c r="K30">
        <f>task1ForecastsPVandDemand_Run1!G43</f>
        <v>1.6211222107499998</v>
      </c>
      <c r="L30">
        <f>task1ForecastsPVandDemand_Run1!H43</f>
        <v>5.1780993357112504</v>
      </c>
      <c r="M30">
        <f>task1ForecastsPVandDemand_Run1!I43</f>
        <v>0</v>
      </c>
      <c r="N30">
        <f>task1ForecastsPVandDemand_Run1!J43</f>
        <v>-1.6211222107499998</v>
      </c>
      <c r="O30">
        <f>task1ForecastsPVandDemand_Run1!K43</f>
        <v>0</v>
      </c>
      <c r="P30">
        <f>task1ForecastsPVandDemand_Run1!L43</f>
        <v>-1.6211222107499998</v>
      </c>
      <c r="Q30">
        <f>task1ForecastsPVandDemand_Run1!M43</f>
        <v>0</v>
      </c>
    </row>
    <row r="31" spans="1:17" x14ac:dyDescent="0.3">
      <c r="A31" t="str">
        <f>TEXT(task1ForecastsPVandDemand_Run1!C44,"YYYY-MM-DD HH:MM:SS")</f>
        <v>2018-10-16 14:30:00</v>
      </c>
      <c r="B31">
        <f>-task1ForecastsPVandDemand_Run1!G44</f>
        <v>-1.6144210530000001</v>
      </c>
      <c r="C31">
        <f t="shared" si="0"/>
        <v>1</v>
      </c>
      <c r="D31">
        <v>1</v>
      </c>
      <c r="E31" s="105">
        <v>44277.375</v>
      </c>
      <c r="F31">
        <f>task1ForecastsPVandDemand_Run1!B44</f>
        <v>1</v>
      </c>
      <c r="G31">
        <f>task1ForecastsPVandDemand_Run1!A44</f>
        <v>30</v>
      </c>
      <c r="H31">
        <f>task1ForecastsPVandDemand_Run1!D44</f>
        <v>2.8362110139999999</v>
      </c>
      <c r="I31">
        <f>task1ForecastsPVandDemand_Run1!E44</f>
        <v>4.4506320669999999</v>
      </c>
      <c r="J31">
        <f>task1ForecastsPVandDemand_Run1!F44</f>
        <v>2.1525614040000001</v>
      </c>
      <c r="K31">
        <f>task1ForecastsPVandDemand_Run1!G44</f>
        <v>1.6144210530000001</v>
      </c>
      <c r="L31">
        <f>task1ForecastsPVandDemand_Run1!H44</f>
        <v>5.9853098622112508</v>
      </c>
      <c r="M31">
        <f>task1ForecastsPVandDemand_Run1!I44</f>
        <v>0</v>
      </c>
      <c r="N31">
        <f>task1ForecastsPVandDemand_Run1!J44</f>
        <v>-1.6144210530000001</v>
      </c>
      <c r="O31">
        <f>task1ForecastsPVandDemand_Run1!K44</f>
        <v>0</v>
      </c>
      <c r="P31">
        <f>task1ForecastsPVandDemand_Run1!L44</f>
        <v>-1.6144210530000001</v>
      </c>
      <c r="Q31">
        <f>task1ForecastsPVandDemand_Run1!M44</f>
        <v>0</v>
      </c>
    </row>
    <row r="32" spans="1:17" x14ac:dyDescent="0.3">
      <c r="A32" t="str">
        <f>TEXT(task1ForecastsPVandDemand_Run1!C45,"YYYY-MM-DD HH:MM:SS")</f>
        <v>2018-10-16 15:00:00</v>
      </c>
      <c r="B32">
        <f>-task1ForecastsPVandDemand_Run1!G45</f>
        <v>-2.9380275577498338E-2</v>
      </c>
      <c r="C32">
        <f t="shared" si="0"/>
        <v>1</v>
      </c>
      <c r="D32">
        <v>1</v>
      </c>
      <c r="E32" s="105">
        <v>44278.375</v>
      </c>
      <c r="F32">
        <f>task1ForecastsPVandDemand_Run1!B45</f>
        <v>1</v>
      </c>
      <c r="G32">
        <f>task1ForecastsPVandDemand_Run1!A45</f>
        <v>31</v>
      </c>
      <c r="H32">
        <f>task1ForecastsPVandDemand_Run1!D45</f>
        <v>3.1516391819999998</v>
      </c>
      <c r="I32">
        <f>task1ForecastsPVandDemand_Run1!E45</f>
        <v>3.1810194575774982</v>
      </c>
      <c r="J32">
        <f>task1ForecastsPVandDemand_Run1!F45</f>
        <v>1.9121986879999999</v>
      </c>
      <c r="K32">
        <f>task1ForecastsPVandDemand_Run1!G45</f>
        <v>2.9380275577498338E-2</v>
      </c>
      <c r="L32">
        <f>task1ForecastsPVandDemand_Run1!H45</f>
        <v>6</v>
      </c>
      <c r="M32">
        <f>task1ForecastsPVandDemand_Run1!I45</f>
        <v>0</v>
      </c>
      <c r="N32">
        <f>task1ForecastsPVandDemand_Run1!J45</f>
        <v>-2.9380275577498338E-2</v>
      </c>
      <c r="O32">
        <f>task1ForecastsPVandDemand_Run1!K45</f>
        <v>0</v>
      </c>
      <c r="P32">
        <f>task1ForecastsPVandDemand_Run1!L45</f>
        <v>-2.9380275577498338E-2</v>
      </c>
      <c r="Q32">
        <f>task1ForecastsPVandDemand_Run1!M45</f>
        <v>0</v>
      </c>
    </row>
    <row r="33" spans="1:17" x14ac:dyDescent="0.3">
      <c r="A33" t="str">
        <f>TEXT(task1ForecastsPVandDemand_Run1!C46,"YYYY-MM-DD HH:MM:SS")</f>
        <v>2018-10-16 15:30:00</v>
      </c>
      <c r="B33">
        <f>-task1ForecastsPVandDemand_Run1!G46</f>
        <v>0.80320335554545386</v>
      </c>
      <c r="C33">
        <f t="shared" si="0"/>
        <v>1</v>
      </c>
      <c r="D33">
        <v>1</v>
      </c>
      <c r="E33" s="105">
        <v>44279.375</v>
      </c>
      <c r="F33">
        <f>task1ForecastsPVandDemand_Run1!B46</f>
        <v>1</v>
      </c>
      <c r="G33">
        <f>task1ForecastsPVandDemand_Run1!A46</f>
        <v>32</v>
      </c>
      <c r="H33">
        <f>task1ForecastsPVandDemand_Run1!D46</f>
        <v>3.3967073239999999</v>
      </c>
      <c r="I33">
        <f>task1ForecastsPVandDemand_Run1!E46</f>
        <v>2.593503968454546</v>
      </c>
      <c r="J33">
        <f>task1ForecastsPVandDemand_Run1!F46</f>
        <v>1.920436064</v>
      </c>
      <c r="K33">
        <f>task1ForecastsPVandDemand_Run1!G46</f>
        <v>-0.80320335554545386</v>
      </c>
      <c r="L33">
        <f>task1ForecastsPVandDemand_Run1!H46</f>
        <v>5.5983983222272728</v>
      </c>
      <c r="M33">
        <f>task1ForecastsPVandDemand_Run1!I46</f>
        <v>0.80320335554545386</v>
      </c>
      <c r="N33">
        <f>task1ForecastsPVandDemand_Run1!J46</f>
        <v>0</v>
      </c>
      <c r="O33">
        <f>task1ForecastsPVandDemand_Run1!K46</f>
        <v>0</v>
      </c>
      <c r="P33">
        <f>task1ForecastsPVandDemand_Run1!L46</f>
        <v>0</v>
      </c>
      <c r="Q33">
        <f>task1ForecastsPVandDemand_Run1!M46</f>
        <v>0</v>
      </c>
    </row>
    <row r="34" spans="1:17" x14ac:dyDescent="0.3">
      <c r="A34" t="str">
        <f>TEXT(task1ForecastsPVandDemand_Run1!C47,"YYYY-MM-DD HH:MM:SS")</f>
        <v>2018-10-16 16:00:00</v>
      </c>
      <c r="B34">
        <f>-task1ForecastsPVandDemand_Run1!G47</f>
        <v>1.1901422005454538</v>
      </c>
      <c r="C34">
        <f t="shared" si="0"/>
        <v>1</v>
      </c>
      <c r="D34">
        <v>1</v>
      </c>
      <c r="E34" s="105">
        <v>44280.375</v>
      </c>
      <c r="F34">
        <f>task1ForecastsPVandDemand_Run1!B47</f>
        <v>1</v>
      </c>
      <c r="G34">
        <f>task1ForecastsPVandDemand_Run1!A47</f>
        <v>33</v>
      </c>
      <c r="H34">
        <f>task1ForecastsPVandDemand_Run1!D47</f>
        <v>3.7836461689999998</v>
      </c>
      <c r="I34">
        <f>task1ForecastsPVandDemand_Run1!E47</f>
        <v>2.593503968454546</v>
      </c>
      <c r="J34">
        <f>task1ForecastsPVandDemand_Run1!F47</f>
        <v>1.067793829</v>
      </c>
      <c r="K34">
        <f>task1ForecastsPVandDemand_Run1!G47</f>
        <v>-1.1901422005454538</v>
      </c>
      <c r="L34">
        <f>task1ForecastsPVandDemand_Run1!H47</f>
        <v>5.0033272219545459</v>
      </c>
      <c r="M34">
        <f>task1ForecastsPVandDemand_Run1!I47</f>
        <v>1.1901422005454538</v>
      </c>
      <c r="N34">
        <f>task1ForecastsPVandDemand_Run1!J47</f>
        <v>0</v>
      </c>
      <c r="O34">
        <f>task1ForecastsPVandDemand_Run1!K47</f>
        <v>0</v>
      </c>
      <c r="P34">
        <f>task1ForecastsPVandDemand_Run1!L47</f>
        <v>0</v>
      </c>
      <c r="Q34">
        <f>task1ForecastsPVandDemand_Run1!M47</f>
        <v>0</v>
      </c>
    </row>
    <row r="35" spans="1:17" x14ac:dyDescent="0.3">
      <c r="A35" t="str">
        <f>TEXT(task1ForecastsPVandDemand_Run1!C48,"YYYY-MM-DD HH:MM:SS")</f>
        <v>2018-10-16 16:30:00</v>
      </c>
      <c r="B35">
        <f>-task1ForecastsPVandDemand_Run1!G48</f>
        <v>1.2389697655454541</v>
      </c>
      <c r="C35">
        <f t="shared" si="0"/>
        <v>1</v>
      </c>
      <c r="D35">
        <v>1</v>
      </c>
      <c r="E35" s="105">
        <v>44281.375</v>
      </c>
      <c r="F35">
        <f>task1ForecastsPVandDemand_Run1!B48</f>
        <v>1</v>
      </c>
      <c r="G35">
        <f>task1ForecastsPVandDemand_Run1!A48</f>
        <v>34</v>
      </c>
      <c r="H35">
        <f>task1ForecastsPVandDemand_Run1!D48</f>
        <v>3.8324737340000001</v>
      </c>
      <c r="I35">
        <f>task1ForecastsPVandDemand_Run1!E48</f>
        <v>2.593503968454546</v>
      </c>
      <c r="J35">
        <f>task1ForecastsPVandDemand_Run1!F48</f>
        <v>1.027729866</v>
      </c>
      <c r="K35">
        <f>task1ForecastsPVandDemand_Run1!G48</f>
        <v>-1.2389697655454541</v>
      </c>
      <c r="L35">
        <f>task1ForecastsPVandDemand_Run1!H48</f>
        <v>4.3838423391818191</v>
      </c>
      <c r="M35">
        <f>task1ForecastsPVandDemand_Run1!I48</f>
        <v>1.2389697655454541</v>
      </c>
      <c r="N35">
        <f>task1ForecastsPVandDemand_Run1!J48</f>
        <v>0</v>
      </c>
      <c r="O35">
        <f>task1ForecastsPVandDemand_Run1!K48</f>
        <v>0</v>
      </c>
      <c r="P35">
        <f>task1ForecastsPVandDemand_Run1!L48</f>
        <v>0</v>
      </c>
      <c r="Q35">
        <f>task1ForecastsPVandDemand_Run1!M48</f>
        <v>0</v>
      </c>
    </row>
    <row r="36" spans="1:17" x14ac:dyDescent="0.3">
      <c r="A36" t="str">
        <f>TEXT(task1ForecastsPVandDemand_Run1!C49,"YYYY-MM-DD HH:MM:SS")</f>
        <v>2018-10-16 17:00:00</v>
      </c>
      <c r="B36">
        <f>-task1ForecastsPVandDemand_Run1!G49</f>
        <v>1.3724549035454539</v>
      </c>
      <c r="C36">
        <f t="shared" si="0"/>
        <v>1</v>
      </c>
      <c r="D36">
        <v>1</v>
      </c>
      <c r="E36" s="105">
        <v>44282.375</v>
      </c>
      <c r="F36">
        <f>task1ForecastsPVandDemand_Run1!B49</f>
        <v>1</v>
      </c>
      <c r="G36">
        <f>task1ForecastsPVandDemand_Run1!A49</f>
        <v>35</v>
      </c>
      <c r="H36">
        <f>task1ForecastsPVandDemand_Run1!D49</f>
        <v>3.9659588719999999</v>
      </c>
      <c r="I36">
        <f>task1ForecastsPVandDemand_Run1!E49</f>
        <v>2.593503968454546</v>
      </c>
      <c r="J36">
        <f>task1ForecastsPVandDemand_Run1!F49</f>
        <v>0.23672479900000001</v>
      </c>
      <c r="K36">
        <f>task1ForecastsPVandDemand_Run1!G49</f>
        <v>-1.3724549035454539</v>
      </c>
      <c r="L36">
        <f>task1ForecastsPVandDemand_Run1!H49</f>
        <v>3.6976148874090922</v>
      </c>
      <c r="M36">
        <f>task1ForecastsPVandDemand_Run1!I49</f>
        <v>1.3724549035454539</v>
      </c>
      <c r="N36">
        <f>task1ForecastsPVandDemand_Run1!J49</f>
        <v>0</v>
      </c>
      <c r="O36">
        <f>task1ForecastsPVandDemand_Run1!K49</f>
        <v>0</v>
      </c>
      <c r="P36">
        <f>task1ForecastsPVandDemand_Run1!L49</f>
        <v>0</v>
      </c>
      <c r="Q36">
        <f>task1ForecastsPVandDemand_Run1!M49</f>
        <v>0</v>
      </c>
    </row>
    <row r="37" spans="1:17" x14ac:dyDescent="0.3">
      <c r="A37" t="str">
        <f>TEXT(task1ForecastsPVandDemand_Run1!C50,"YYYY-MM-DD HH:MM:SS")</f>
        <v>2018-10-16 17:30:00</v>
      </c>
      <c r="B37">
        <f>-task1ForecastsPVandDemand_Run1!G50</f>
        <v>1.3821649905454541</v>
      </c>
      <c r="C37">
        <f t="shared" si="0"/>
        <v>1</v>
      </c>
      <c r="D37">
        <v>1</v>
      </c>
      <c r="E37" s="105">
        <v>44283.375</v>
      </c>
      <c r="F37">
        <f>task1ForecastsPVandDemand_Run1!B50</f>
        <v>1</v>
      </c>
      <c r="G37">
        <f>task1ForecastsPVandDemand_Run1!A50</f>
        <v>36</v>
      </c>
      <c r="H37">
        <f>task1ForecastsPVandDemand_Run1!D50</f>
        <v>3.9756689590000001</v>
      </c>
      <c r="I37">
        <f>task1ForecastsPVandDemand_Run1!E50</f>
        <v>2.593503968454546</v>
      </c>
      <c r="J37">
        <f>task1ForecastsPVandDemand_Run1!F50</f>
        <v>0.2299146</v>
      </c>
      <c r="K37">
        <f>task1ForecastsPVandDemand_Run1!G50</f>
        <v>-1.3821649905454541</v>
      </c>
      <c r="L37">
        <f>task1ForecastsPVandDemand_Run1!H50</f>
        <v>3.0065323921363651</v>
      </c>
      <c r="M37">
        <f>task1ForecastsPVandDemand_Run1!I50</f>
        <v>1.3821649905454541</v>
      </c>
      <c r="N37">
        <f>task1ForecastsPVandDemand_Run1!J50</f>
        <v>0</v>
      </c>
      <c r="O37">
        <f>task1ForecastsPVandDemand_Run1!K50</f>
        <v>0</v>
      </c>
      <c r="P37">
        <f>task1ForecastsPVandDemand_Run1!L50</f>
        <v>0</v>
      </c>
      <c r="Q37">
        <f>task1ForecastsPVandDemand_Run1!M50</f>
        <v>0</v>
      </c>
    </row>
    <row r="38" spans="1:17" x14ac:dyDescent="0.3">
      <c r="A38" t="str">
        <f>TEXT(task1ForecastsPVandDemand_Run1!C51,"YYYY-MM-DD HH:MM:SS")</f>
        <v>2018-10-16 18:00:00</v>
      </c>
      <c r="B38">
        <f>-task1ForecastsPVandDemand_Run1!G51</f>
        <v>1.356603310545454</v>
      </c>
      <c r="C38">
        <f t="shared" si="0"/>
        <v>1</v>
      </c>
      <c r="D38">
        <v>1</v>
      </c>
      <c r="E38" s="105">
        <v>44284.375</v>
      </c>
      <c r="F38">
        <f>task1ForecastsPVandDemand_Run1!B51</f>
        <v>1</v>
      </c>
      <c r="G38">
        <f>task1ForecastsPVandDemand_Run1!A51</f>
        <v>37</v>
      </c>
      <c r="H38">
        <f>task1ForecastsPVandDemand_Run1!D51</f>
        <v>3.950107279</v>
      </c>
      <c r="I38">
        <f>task1ForecastsPVandDemand_Run1!E51</f>
        <v>2.593503968454546</v>
      </c>
      <c r="J38">
        <f>task1ForecastsPVandDemand_Run1!F51</f>
        <v>2.4824503000000001E-2</v>
      </c>
      <c r="K38">
        <f>task1ForecastsPVandDemand_Run1!G51</f>
        <v>-1.356603310545454</v>
      </c>
      <c r="L38">
        <f>task1ForecastsPVandDemand_Run1!H51</f>
        <v>2.3282307368636381</v>
      </c>
      <c r="M38">
        <f>task1ForecastsPVandDemand_Run1!I51</f>
        <v>1.356603310545454</v>
      </c>
      <c r="N38">
        <f>task1ForecastsPVandDemand_Run1!J51</f>
        <v>0</v>
      </c>
      <c r="O38">
        <f>task1ForecastsPVandDemand_Run1!K51</f>
        <v>0</v>
      </c>
      <c r="P38">
        <f>task1ForecastsPVandDemand_Run1!L51</f>
        <v>0</v>
      </c>
      <c r="Q38">
        <f>task1ForecastsPVandDemand_Run1!M51</f>
        <v>0</v>
      </c>
    </row>
    <row r="39" spans="1:17" x14ac:dyDescent="0.3">
      <c r="A39" t="str">
        <f>TEXT(task1ForecastsPVandDemand_Run1!C52,"YYYY-MM-DD HH:MM:SS")</f>
        <v>2018-10-16 18:30:00</v>
      </c>
      <c r="B39">
        <f>-task1ForecastsPVandDemand_Run1!G52</f>
        <v>1.2831578885454542</v>
      </c>
      <c r="C39">
        <f t="shared" si="0"/>
        <v>1</v>
      </c>
      <c r="D39">
        <v>1</v>
      </c>
      <c r="E39" s="105">
        <v>44285.375</v>
      </c>
      <c r="F39">
        <f>task1ForecastsPVandDemand_Run1!B52</f>
        <v>1</v>
      </c>
      <c r="G39">
        <f>task1ForecastsPVandDemand_Run1!A52</f>
        <v>38</v>
      </c>
      <c r="H39">
        <f>task1ForecastsPVandDemand_Run1!D52</f>
        <v>3.8766618570000002</v>
      </c>
      <c r="I39">
        <f>task1ForecastsPVandDemand_Run1!E52</f>
        <v>2.593503968454546</v>
      </c>
      <c r="J39">
        <f>task1ForecastsPVandDemand_Run1!F52</f>
        <v>2.4824503000000001E-2</v>
      </c>
      <c r="K39">
        <f>task1ForecastsPVandDemand_Run1!G52</f>
        <v>-1.2831578885454542</v>
      </c>
      <c r="L39">
        <f>task1ForecastsPVandDemand_Run1!H52</f>
        <v>1.686651792590911</v>
      </c>
      <c r="M39">
        <f>task1ForecastsPVandDemand_Run1!I52</f>
        <v>1.2831578885454542</v>
      </c>
      <c r="N39">
        <f>task1ForecastsPVandDemand_Run1!J52</f>
        <v>0</v>
      </c>
      <c r="O39">
        <f>task1ForecastsPVandDemand_Run1!K52</f>
        <v>0</v>
      </c>
      <c r="P39">
        <f>task1ForecastsPVandDemand_Run1!L52</f>
        <v>0</v>
      </c>
      <c r="Q39">
        <f>task1ForecastsPVandDemand_Run1!M52</f>
        <v>0</v>
      </c>
    </row>
    <row r="40" spans="1:17" x14ac:dyDescent="0.3">
      <c r="A40" t="str">
        <f>TEXT(task1ForecastsPVandDemand_Run1!C53,"YYYY-MM-DD HH:MM:SS")</f>
        <v>2018-10-16 19:00:00</v>
      </c>
      <c r="B40">
        <f>-task1ForecastsPVandDemand_Run1!G53</f>
        <v>1.2116325715454539</v>
      </c>
      <c r="C40">
        <f t="shared" si="0"/>
        <v>1</v>
      </c>
      <c r="D40">
        <v>1</v>
      </c>
      <c r="E40" s="105">
        <v>44286.375</v>
      </c>
      <c r="F40">
        <f>task1ForecastsPVandDemand_Run1!B53</f>
        <v>1</v>
      </c>
      <c r="G40">
        <f>task1ForecastsPVandDemand_Run1!A53</f>
        <v>39</v>
      </c>
      <c r="H40">
        <f>task1ForecastsPVandDemand_Run1!D53</f>
        <v>3.8051365399999999</v>
      </c>
      <c r="I40">
        <f>task1ForecastsPVandDemand_Run1!E53</f>
        <v>2.593503968454546</v>
      </c>
      <c r="J40">
        <f>task1ForecastsPVandDemand_Run1!F53</f>
        <v>0</v>
      </c>
      <c r="K40">
        <f>task1ForecastsPVandDemand_Run1!G53</f>
        <v>-1.2116325715454539</v>
      </c>
      <c r="L40">
        <f>task1ForecastsPVandDemand_Run1!H53</f>
        <v>1.0808355068181841</v>
      </c>
      <c r="M40">
        <f>task1ForecastsPVandDemand_Run1!I53</f>
        <v>1.2116325715454539</v>
      </c>
      <c r="N40">
        <f>task1ForecastsPVandDemand_Run1!J53</f>
        <v>0</v>
      </c>
      <c r="O40">
        <f>task1ForecastsPVandDemand_Run1!K53</f>
        <v>0</v>
      </c>
      <c r="P40">
        <f>task1ForecastsPVandDemand_Run1!L53</f>
        <v>0</v>
      </c>
      <c r="Q40">
        <f>task1ForecastsPVandDemand_Run1!M53</f>
        <v>0</v>
      </c>
    </row>
    <row r="41" spans="1:17" x14ac:dyDescent="0.3">
      <c r="A41" t="str">
        <f>TEXT(task1ForecastsPVandDemand_Run1!C54,"YYYY-MM-DD HH:MM:SS")</f>
        <v>2018-10-16 19:30:00</v>
      </c>
      <c r="B41">
        <f>-task1ForecastsPVandDemand_Run1!G54</f>
        <v>1.043046448545454</v>
      </c>
      <c r="C41">
        <f t="shared" si="0"/>
        <v>1</v>
      </c>
      <c r="D41">
        <v>1</v>
      </c>
      <c r="E41" s="105">
        <v>44287.375</v>
      </c>
      <c r="F41">
        <f>task1ForecastsPVandDemand_Run1!B54</f>
        <v>1</v>
      </c>
      <c r="G41">
        <f>task1ForecastsPVandDemand_Run1!A54</f>
        <v>40</v>
      </c>
      <c r="H41">
        <f>task1ForecastsPVandDemand_Run1!D54</f>
        <v>3.636550417</v>
      </c>
      <c r="I41">
        <f>task1ForecastsPVandDemand_Run1!E54</f>
        <v>2.593503968454546</v>
      </c>
      <c r="J41">
        <f>task1ForecastsPVandDemand_Run1!F54</f>
        <v>0</v>
      </c>
      <c r="K41">
        <f>task1ForecastsPVandDemand_Run1!G54</f>
        <v>-1.043046448545454</v>
      </c>
      <c r="L41">
        <f>task1ForecastsPVandDemand_Run1!H54</f>
        <v>0.55931228254545706</v>
      </c>
      <c r="M41">
        <f>task1ForecastsPVandDemand_Run1!I54</f>
        <v>1.043046448545454</v>
      </c>
      <c r="N41">
        <f>task1ForecastsPVandDemand_Run1!J54</f>
        <v>0</v>
      </c>
      <c r="O41">
        <f>task1ForecastsPVandDemand_Run1!K54</f>
        <v>0</v>
      </c>
      <c r="P41">
        <f>task1ForecastsPVandDemand_Run1!L54</f>
        <v>0</v>
      </c>
      <c r="Q41">
        <f>task1ForecastsPVandDemand_Run1!M54</f>
        <v>0</v>
      </c>
    </row>
    <row r="42" spans="1:17" x14ac:dyDescent="0.3">
      <c r="A42" t="str">
        <f>TEXT(task1ForecastsPVandDemand_Run1!C55,"YYYY-MM-DD HH:MM:SS")</f>
        <v>2018-10-16 20:00:00</v>
      </c>
      <c r="B42">
        <f>-task1ForecastsPVandDemand_Run1!G55</f>
        <v>0.66516229454545384</v>
      </c>
      <c r="C42">
        <f t="shared" si="0"/>
        <v>1</v>
      </c>
      <c r="D42">
        <v>1</v>
      </c>
      <c r="E42" s="105">
        <v>44288.375</v>
      </c>
      <c r="F42">
        <f>task1ForecastsPVandDemand_Run1!B55</f>
        <v>1</v>
      </c>
      <c r="G42">
        <f>task1ForecastsPVandDemand_Run1!A55</f>
        <v>41</v>
      </c>
      <c r="H42">
        <f>task1ForecastsPVandDemand_Run1!D55</f>
        <v>3.2586662629999998</v>
      </c>
      <c r="I42">
        <f>task1ForecastsPVandDemand_Run1!E55</f>
        <v>2.593503968454546</v>
      </c>
      <c r="J42">
        <f>task1ForecastsPVandDemand_Run1!F55</f>
        <v>0</v>
      </c>
      <c r="K42">
        <f>task1ForecastsPVandDemand_Run1!G55</f>
        <v>-0.66516229454545384</v>
      </c>
      <c r="L42">
        <f>task1ForecastsPVandDemand_Run1!H55</f>
        <v>0.22673113527273014</v>
      </c>
      <c r="M42">
        <f>task1ForecastsPVandDemand_Run1!I55</f>
        <v>0.66516229454545384</v>
      </c>
      <c r="N42">
        <f>task1ForecastsPVandDemand_Run1!J55</f>
        <v>0</v>
      </c>
      <c r="O42">
        <f>task1ForecastsPVandDemand_Run1!K55</f>
        <v>0</v>
      </c>
      <c r="P42">
        <f>task1ForecastsPVandDemand_Run1!L55</f>
        <v>0</v>
      </c>
      <c r="Q42">
        <f>task1ForecastsPVandDemand_Run1!M55</f>
        <v>0</v>
      </c>
    </row>
    <row r="43" spans="1:17" x14ac:dyDescent="0.3">
      <c r="A43" t="str">
        <f>TEXT(task1ForecastsPVandDemand_Run1!C56,"YYYY-MM-DD HH:MM:SS")</f>
        <v>2018-10-16 20:30:00</v>
      </c>
      <c r="B43">
        <f>-task1ForecastsPVandDemand_Run1!G56</f>
        <v>0.45346227054545407</v>
      </c>
      <c r="C43">
        <f t="shared" si="0"/>
        <v>1</v>
      </c>
      <c r="D43">
        <v>1</v>
      </c>
      <c r="E43" s="105">
        <v>44289.375</v>
      </c>
      <c r="F43">
        <f>task1ForecastsPVandDemand_Run1!B56</f>
        <v>1</v>
      </c>
      <c r="G43">
        <f>task1ForecastsPVandDemand_Run1!A56</f>
        <v>42</v>
      </c>
      <c r="H43">
        <f>task1ForecastsPVandDemand_Run1!D56</f>
        <v>3.0469662390000001</v>
      </c>
      <c r="I43">
        <f>task1ForecastsPVandDemand_Run1!E56</f>
        <v>2.593503968454546</v>
      </c>
      <c r="J43">
        <f>task1ForecastsPVandDemand_Run1!F56</f>
        <v>0</v>
      </c>
      <c r="K43">
        <f>task1ForecastsPVandDemand_Run1!G56</f>
        <v>-0.45346227054545407</v>
      </c>
      <c r="L43">
        <f>task1ForecastsPVandDemand_Run1!H56</f>
        <v>3.1086244689504383E-15</v>
      </c>
      <c r="M43">
        <f>task1ForecastsPVandDemand_Run1!I56</f>
        <v>0.45346227054545407</v>
      </c>
      <c r="N43">
        <f>task1ForecastsPVandDemand_Run1!J56</f>
        <v>0</v>
      </c>
      <c r="O43">
        <f>task1ForecastsPVandDemand_Run1!K56</f>
        <v>0</v>
      </c>
      <c r="P43">
        <f>task1ForecastsPVandDemand_Run1!L56</f>
        <v>0</v>
      </c>
      <c r="Q43">
        <f>task1ForecastsPVandDemand_Run1!M56</f>
        <v>0</v>
      </c>
    </row>
    <row r="44" spans="1:17" x14ac:dyDescent="0.3">
      <c r="A44" t="str">
        <f>TEXT(task1ForecastsPVandDemand_Run1!C57,"YYYY-MM-DD HH:MM:SS")</f>
        <v>2018-10-16 21:00:00</v>
      </c>
      <c r="B44">
        <f>-task1ForecastsPVandDemand_Run1!G57</f>
        <v>0</v>
      </c>
      <c r="C44">
        <f t="shared" si="0"/>
        <v>1</v>
      </c>
      <c r="D44">
        <v>1</v>
      </c>
      <c r="E44" s="105">
        <v>44290.375</v>
      </c>
      <c r="F44">
        <f>task1ForecastsPVandDemand_Run1!B57</f>
        <v>1</v>
      </c>
      <c r="G44">
        <f>task1ForecastsPVandDemand_Run1!A57</f>
        <v>43</v>
      </c>
      <c r="H44">
        <f>task1ForecastsPVandDemand_Run1!D57</f>
        <v>2.717141072</v>
      </c>
      <c r="I44">
        <f>task1ForecastsPVandDemand_Run1!E57</f>
        <v>2.717141072</v>
      </c>
      <c r="J44">
        <f>task1ForecastsPVandDemand_Run1!F57</f>
        <v>0</v>
      </c>
      <c r="K44">
        <f>task1ForecastsPVandDemand_Run1!G57</f>
        <v>0</v>
      </c>
      <c r="L44">
        <f>task1ForecastsPVandDemand_Run1!H57</f>
        <v>3.1086244689504383E-15</v>
      </c>
      <c r="M44">
        <f>task1ForecastsPVandDemand_Run1!I57</f>
        <v>0</v>
      </c>
      <c r="N44">
        <f>task1ForecastsPVandDemand_Run1!J57</f>
        <v>0</v>
      </c>
      <c r="O44">
        <f>task1ForecastsPVandDemand_Run1!K57</f>
        <v>0</v>
      </c>
      <c r="P44">
        <f>task1ForecastsPVandDemand_Run1!L57</f>
        <v>0</v>
      </c>
      <c r="Q44">
        <f>task1ForecastsPVandDemand_Run1!M57</f>
        <v>0</v>
      </c>
    </row>
    <row r="45" spans="1:17" x14ac:dyDescent="0.3">
      <c r="A45" t="str">
        <f>TEXT(task1ForecastsPVandDemand_Run1!C58,"YYYY-MM-DD HH:MM:SS")</f>
        <v>2018-10-16 21:30:00</v>
      </c>
      <c r="B45">
        <f>-task1ForecastsPVandDemand_Run1!G58</f>
        <v>0</v>
      </c>
      <c r="C45">
        <f t="shared" si="0"/>
        <v>1</v>
      </c>
      <c r="D45">
        <v>1</v>
      </c>
      <c r="E45" s="105">
        <v>44291.375</v>
      </c>
      <c r="F45">
        <f>task1ForecastsPVandDemand_Run1!B58</f>
        <v>1</v>
      </c>
      <c r="G45">
        <f>task1ForecastsPVandDemand_Run1!A58</f>
        <v>44</v>
      </c>
      <c r="H45">
        <f>task1ForecastsPVandDemand_Run1!D58</f>
        <v>2.4538203950000002</v>
      </c>
      <c r="I45">
        <f>task1ForecastsPVandDemand_Run1!E58</f>
        <v>2.4538203950000002</v>
      </c>
      <c r="J45">
        <f>task1ForecastsPVandDemand_Run1!F58</f>
        <v>0</v>
      </c>
      <c r="K45">
        <f>task1ForecastsPVandDemand_Run1!G58</f>
        <v>0</v>
      </c>
      <c r="L45">
        <f>task1ForecastsPVandDemand_Run1!H58</f>
        <v>3.1086244689504383E-15</v>
      </c>
      <c r="M45">
        <f>task1ForecastsPVandDemand_Run1!I58</f>
        <v>0</v>
      </c>
      <c r="N45">
        <f>task1ForecastsPVandDemand_Run1!J58</f>
        <v>0</v>
      </c>
      <c r="O45">
        <f>task1ForecastsPVandDemand_Run1!K58</f>
        <v>0</v>
      </c>
      <c r="P45">
        <f>task1ForecastsPVandDemand_Run1!L58</f>
        <v>0</v>
      </c>
      <c r="Q45">
        <f>task1ForecastsPVandDemand_Run1!M58</f>
        <v>0</v>
      </c>
    </row>
    <row r="46" spans="1:17" x14ac:dyDescent="0.3">
      <c r="A46" t="str">
        <f>TEXT(task1ForecastsPVandDemand_Run1!C59,"YYYY-MM-DD HH:MM:SS")</f>
        <v>2018-10-16 22:00:00</v>
      </c>
      <c r="B46">
        <f>-task1ForecastsPVandDemand_Run1!G59</f>
        <v>0</v>
      </c>
      <c r="C46">
        <f t="shared" si="0"/>
        <v>1</v>
      </c>
      <c r="D46">
        <v>1</v>
      </c>
      <c r="E46" s="105">
        <v>44292.375</v>
      </c>
      <c r="F46">
        <f>task1ForecastsPVandDemand_Run1!B59</f>
        <v>1</v>
      </c>
      <c r="G46">
        <f>task1ForecastsPVandDemand_Run1!A59</f>
        <v>45</v>
      </c>
      <c r="H46">
        <f>task1ForecastsPVandDemand_Run1!D59</f>
        <v>2.1405363820000001</v>
      </c>
      <c r="I46">
        <f>task1ForecastsPVandDemand_Run1!E59</f>
        <v>2.1405363820000001</v>
      </c>
      <c r="J46">
        <f>task1ForecastsPVandDemand_Run1!F59</f>
        <v>0</v>
      </c>
      <c r="K46">
        <f>task1ForecastsPVandDemand_Run1!G59</f>
        <v>0</v>
      </c>
      <c r="L46">
        <f>task1ForecastsPVandDemand_Run1!H59</f>
        <v>3.1086244689504383E-15</v>
      </c>
      <c r="M46">
        <f>task1ForecastsPVandDemand_Run1!I59</f>
        <v>0</v>
      </c>
      <c r="N46">
        <f>task1ForecastsPVandDemand_Run1!J59</f>
        <v>0</v>
      </c>
      <c r="O46">
        <f>task1ForecastsPVandDemand_Run1!K59</f>
        <v>0</v>
      </c>
      <c r="P46">
        <f>task1ForecastsPVandDemand_Run1!L59</f>
        <v>0</v>
      </c>
      <c r="Q46">
        <f>task1ForecastsPVandDemand_Run1!M59</f>
        <v>0</v>
      </c>
    </row>
    <row r="47" spans="1:17" x14ac:dyDescent="0.3">
      <c r="A47" t="str">
        <f>TEXT(task1ForecastsPVandDemand_Run1!C60,"YYYY-MM-DD HH:MM:SS")</f>
        <v>2018-10-16 22:30:00</v>
      </c>
      <c r="B47">
        <f>-task1ForecastsPVandDemand_Run1!G60</f>
        <v>0</v>
      </c>
      <c r="C47">
        <f t="shared" si="0"/>
        <v>1</v>
      </c>
      <c r="D47">
        <v>1</v>
      </c>
      <c r="E47" s="105">
        <v>44293.375</v>
      </c>
      <c r="F47">
        <f>task1ForecastsPVandDemand_Run1!B60</f>
        <v>1</v>
      </c>
      <c r="G47">
        <f>task1ForecastsPVandDemand_Run1!A60</f>
        <v>46</v>
      </c>
      <c r="H47">
        <f>task1ForecastsPVandDemand_Run1!D60</f>
        <v>1.876891847</v>
      </c>
      <c r="I47">
        <f>task1ForecastsPVandDemand_Run1!E60</f>
        <v>1.876891847</v>
      </c>
      <c r="J47">
        <f>task1ForecastsPVandDemand_Run1!F60</f>
        <v>0</v>
      </c>
      <c r="K47">
        <f>task1ForecastsPVandDemand_Run1!G60</f>
        <v>0</v>
      </c>
      <c r="L47">
        <f>task1ForecastsPVandDemand_Run1!H60</f>
        <v>3.1086244689504383E-15</v>
      </c>
      <c r="M47">
        <f>task1ForecastsPVandDemand_Run1!I60</f>
        <v>0</v>
      </c>
      <c r="N47">
        <f>task1ForecastsPVandDemand_Run1!J60</f>
        <v>0</v>
      </c>
      <c r="O47">
        <f>task1ForecastsPVandDemand_Run1!K60</f>
        <v>0</v>
      </c>
      <c r="P47">
        <f>task1ForecastsPVandDemand_Run1!L60</f>
        <v>0</v>
      </c>
      <c r="Q47">
        <f>task1ForecastsPVandDemand_Run1!M60</f>
        <v>0</v>
      </c>
    </row>
    <row r="48" spans="1:17" x14ac:dyDescent="0.3">
      <c r="A48" t="str">
        <f>TEXT(task1ForecastsPVandDemand_Run1!C61,"YYYY-MM-DD HH:MM:SS")</f>
        <v>2018-10-16 23:00:00</v>
      </c>
      <c r="B48">
        <f>-task1ForecastsPVandDemand_Run1!G61</f>
        <v>0</v>
      </c>
      <c r="C48">
        <f t="shared" si="0"/>
        <v>1</v>
      </c>
      <c r="D48">
        <v>1</v>
      </c>
      <c r="E48" s="105">
        <v>44294.375</v>
      </c>
      <c r="F48">
        <f>task1ForecastsPVandDemand_Run1!B61</f>
        <v>1</v>
      </c>
      <c r="G48">
        <f>task1ForecastsPVandDemand_Run1!A61</f>
        <v>47</v>
      </c>
      <c r="H48">
        <f>task1ForecastsPVandDemand_Run1!D61</f>
        <v>1.8376271340000001</v>
      </c>
      <c r="I48">
        <f>task1ForecastsPVandDemand_Run1!E61</f>
        <v>1.8376271340000001</v>
      </c>
      <c r="J48">
        <f>task1ForecastsPVandDemand_Run1!F61</f>
        <v>0</v>
      </c>
      <c r="K48">
        <f>task1ForecastsPVandDemand_Run1!G61</f>
        <v>0</v>
      </c>
      <c r="L48">
        <f>task1ForecastsPVandDemand_Run1!H61</f>
        <v>3.1086244689504383E-15</v>
      </c>
      <c r="M48">
        <f>task1ForecastsPVandDemand_Run1!I61</f>
        <v>0</v>
      </c>
      <c r="N48">
        <f>task1ForecastsPVandDemand_Run1!J61</f>
        <v>0</v>
      </c>
      <c r="O48">
        <f>task1ForecastsPVandDemand_Run1!K61</f>
        <v>0</v>
      </c>
      <c r="P48">
        <f>task1ForecastsPVandDemand_Run1!L61</f>
        <v>0</v>
      </c>
      <c r="Q48">
        <f>task1ForecastsPVandDemand_Run1!M61</f>
        <v>0</v>
      </c>
    </row>
    <row r="49" spans="1:17" x14ac:dyDescent="0.3">
      <c r="A49" t="str">
        <f>TEXT(task1ForecastsPVandDemand_Run1!C62,"YYYY-MM-DD HH:MM:SS")</f>
        <v>2018-10-16 23:30:00</v>
      </c>
      <c r="B49">
        <f>-task1ForecastsPVandDemand_Run1!G62</f>
        <v>0</v>
      </c>
      <c r="C49">
        <f t="shared" si="0"/>
        <v>1</v>
      </c>
      <c r="D49">
        <v>1</v>
      </c>
      <c r="E49" s="105">
        <v>44295.375</v>
      </c>
      <c r="F49">
        <f>task1ForecastsPVandDemand_Run1!B62</f>
        <v>1</v>
      </c>
      <c r="G49">
        <f>task1ForecastsPVandDemand_Run1!A62</f>
        <v>48</v>
      </c>
      <c r="H49">
        <f>task1ForecastsPVandDemand_Run1!D62</f>
        <v>1.74862399</v>
      </c>
      <c r="I49">
        <f>task1ForecastsPVandDemand_Run1!E62</f>
        <v>1.74862399</v>
      </c>
      <c r="J49">
        <f>task1ForecastsPVandDemand_Run1!F62</f>
        <v>0</v>
      </c>
      <c r="K49">
        <f>task1ForecastsPVandDemand_Run1!G62</f>
        <v>0</v>
      </c>
      <c r="L49">
        <f>task1ForecastsPVandDemand_Run1!H62</f>
        <v>3.1086244689504383E-15</v>
      </c>
      <c r="M49">
        <f>task1ForecastsPVandDemand_Run1!I62</f>
        <v>0</v>
      </c>
      <c r="N49">
        <f>task1ForecastsPVandDemand_Run1!J62</f>
        <v>0</v>
      </c>
      <c r="O49">
        <f>task1ForecastsPVandDemand_Run1!K62</f>
        <v>0</v>
      </c>
      <c r="P49">
        <f>task1ForecastsPVandDemand_Run1!L62</f>
        <v>0</v>
      </c>
      <c r="Q49">
        <f>task1ForecastsPVandDemand_Run1!M62</f>
        <v>0</v>
      </c>
    </row>
    <row r="50" spans="1:17" x14ac:dyDescent="0.3">
      <c r="A50" t="str">
        <f>TEXT(task1ForecastsPVandDemand_Run1!C63,"YYYY-MM-DD HH:MM:SS")</f>
        <v>2018-10-17 00:00:00</v>
      </c>
      <c r="B50">
        <f>-task1ForecastsPVandDemand_Run1!G63</f>
        <v>0</v>
      </c>
      <c r="C50">
        <f t="shared" si="0"/>
        <v>1</v>
      </c>
      <c r="D50">
        <v>1</v>
      </c>
      <c r="E50" s="105">
        <v>44296.375</v>
      </c>
      <c r="F50">
        <f>task1ForecastsPVandDemand_Run1!B63</f>
        <v>2</v>
      </c>
      <c r="G50">
        <f>task1ForecastsPVandDemand_Run1!A63</f>
        <v>1</v>
      </c>
      <c r="H50">
        <f>task1ForecastsPVandDemand_Run1!D63</f>
        <v>1.7938530399999999</v>
      </c>
      <c r="I50">
        <f>task1ForecastsPVandDemand_Run1!E63</f>
        <v>1.7938530399999999</v>
      </c>
      <c r="J50">
        <f>task1ForecastsPVandDemand_Run1!F63</f>
        <v>0</v>
      </c>
      <c r="K50">
        <f>task1ForecastsPVandDemand_Run1!G63</f>
        <v>0</v>
      </c>
      <c r="L50">
        <f>task1ForecastsPVandDemand_Run1!H63</f>
        <v>3.1086244689504383E-15</v>
      </c>
      <c r="M50">
        <f>task1ForecastsPVandDemand_Run1!I63</f>
        <v>0</v>
      </c>
      <c r="N50">
        <f>task1ForecastsPVandDemand_Run1!J63</f>
        <v>0</v>
      </c>
      <c r="O50">
        <f>task1ForecastsPVandDemand_Run1!K63</f>
        <v>0</v>
      </c>
      <c r="P50">
        <f>task1ForecastsPVandDemand_Run1!L63</f>
        <v>0</v>
      </c>
      <c r="Q50">
        <f>task1ForecastsPVandDemand_Run1!M63</f>
        <v>0</v>
      </c>
    </row>
    <row r="51" spans="1:17" x14ac:dyDescent="0.3">
      <c r="A51" t="str">
        <f>TEXT(task1ForecastsPVandDemand_Run1!C64,"YYYY-MM-DD HH:MM:SS")</f>
        <v>2018-10-17 00:30:00</v>
      </c>
      <c r="B51">
        <f>-task1ForecastsPVandDemand_Run1!G64</f>
        <v>0</v>
      </c>
      <c r="C51">
        <f t="shared" si="0"/>
        <v>1</v>
      </c>
      <c r="D51">
        <v>1</v>
      </c>
      <c r="E51" s="105">
        <v>44297.375</v>
      </c>
      <c r="F51">
        <f>task1ForecastsPVandDemand_Run1!B64</f>
        <v>2</v>
      </c>
      <c r="G51">
        <f>task1ForecastsPVandDemand_Run1!A64</f>
        <v>2</v>
      </c>
      <c r="H51">
        <f>task1ForecastsPVandDemand_Run1!D64</f>
        <v>1.726001133</v>
      </c>
      <c r="I51">
        <f>task1ForecastsPVandDemand_Run1!E64</f>
        <v>1.726001133</v>
      </c>
      <c r="J51">
        <f>task1ForecastsPVandDemand_Run1!F64</f>
        <v>0</v>
      </c>
      <c r="K51">
        <f>task1ForecastsPVandDemand_Run1!G64</f>
        <v>0</v>
      </c>
      <c r="L51">
        <f>task1ForecastsPVandDemand_Run1!H64</f>
        <v>3.1086244689504383E-15</v>
      </c>
      <c r="M51">
        <f>task1ForecastsPVandDemand_Run1!I64</f>
        <v>0</v>
      </c>
      <c r="N51">
        <f>task1ForecastsPVandDemand_Run1!J64</f>
        <v>0</v>
      </c>
      <c r="O51">
        <f>task1ForecastsPVandDemand_Run1!K64</f>
        <v>0</v>
      </c>
      <c r="P51">
        <f>task1ForecastsPVandDemand_Run1!L64</f>
        <v>0</v>
      </c>
      <c r="Q51">
        <f>task1ForecastsPVandDemand_Run1!M64</f>
        <v>0</v>
      </c>
    </row>
    <row r="52" spans="1:17" x14ac:dyDescent="0.3">
      <c r="A52" t="str">
        <f>TEXT(task1ForecastsPVandDemand_Run1!C65,"YYYY-MM-DD HH:MM:SS")</f>
        <v>2018-10-17 01:00:00</v>
      </c>
      <c r="B52">
        <f>-task1ForecastsPVandDemand_Run1!G65</f>
        <v>0</v>
      </c>
      <c r="C52">
        <f t="shared" si="0"/>
        <v>1</v>
      </c>
      <c r="D52">
        <v>1</v>
      </c>
      <c r="E52" s="105">
        <v>44298.375</v>
      </c>
      <c r="F52">
        <f>task1ForecastsPVandDemand_Run1!B65</f>
        <v>2</v>
      </c>
      <c r="G52">
        <f>task1ForecastsPVandDemand_Run1!A65</f>
        <v>3</v>
      </c>
      <c r="H52">
        <f>task1ForecastsPVandDemand_Run1!D65</f>
        <v>1.6409926930000001</v>
      </c>
      <c r="I52">
        <f>task1ForecastsPVandDemand_Run1!E65</f>
        <v>1.6409926930000001</v>
      </c>
      <c r="J52">
        <f>task1ForecastsPVandDemand_Run1!F65</f>
        <v>0</v>
      </c>
      <c r="K52">
        <f>task1ForecastsPVandDemand_Run1!G65</f>
        <v>0</v>
      </c>
      <c r="L52">
        <f>task1ForecastsPVandDemand_Run1!H65</f>
        <v>3.1086244689504383E-15</v>
      </c>
      <c r="M52">
        <f>task1ForecastsPVandDemand_Run1!I65</f>
        <v>0</v>
      </c>
      <c r="N52">
        <f>task1ForecastsPVandDemand_Run1!J65</f>
        <v>0</v>
      </c>
      <c r="O52">
        <f>task1ForecastsPVandDemand_Run1!K65</f>
        <v>0</v>
      </c>
      <c r="P52">
        <f>task1ForecastsPVandDemand_Run1!L65</f>
        <v>0</v>
      </c>
      <c r="Q52">
        <f>task1ForecastsPVandDemand_Run1!M65</f>
        <v>0</v>
      </c>
    </row>
    <row r="53" spans="1:17" x14ac:dyDescent="0.3">
      <c r="A53" t="str">
        <f>TEXT(task1ForecastsPVandDemand_Run1!C66,"YYYY-MM-DD HH:MM:SS")</f>
        <v>2018-10-17 01:30:00</v>
      </c>
      <c r="B53">
        <f>-task1ForecastsPVandDemand_Run1!G66</f>
        <v>0</v>
      </c>
      <c r="C53">
        <f t="shared" si="0"/>
        <v>1</v>
      </c>
      <c r="D53">
        <v>1</v>
      </c>
      <c r="E53" s="105">
        <v>44299.375</v>
      </c>
      <c r="F53">
        <f>task1ForecastsPVandDemand_Run1!B66</f>
        <v>2</v>
      </c>
      <c r="G53">
        <f>task1ForecastsPVandDemand_Run1!A66</f>
        <v>4</v>
      </c>
      <c r="H53">
        <f>task1ForecastsPVandDemand_Run1!D66</f>
        <v>1.595885054</v>
      </c>
      <c r="I53">
        <f>task1ForecastsPVandDemand_Run1!E66</f>
        <v>1.595885054</v>
      </c>
      <c r="J53">
        <f>task1ForecastsPVandDemand_Run1!F66</f>
        <v>0</v>
      </c>
      <c r="K53">
        <f>task1ForecastsPVandDemand_Run1!G66</f>
        <v>0</v>
      </c>
      <c r="L53">
        <f>task1ForecastsPVandDemand_Run1!H66</f>
        <v>3.1086244689504383E-15</v>
      </c>
      <c r="M53">
        <f>task1ForecastsPVandDemand_Run1!I66</f>
        <v>0</v>
      </c>
      <c r="N53">
        <f>task1ForecastsPVandDemand_Run1!J66</f>
        <v>0</v>
      </c>
      <c r="O53">
        <f>task1ForecastsPVandDemand_Run1!K66</f>
        <v>0</v>
      </c>
      <c r="P53">
        <f>task1ForecastsPVandDemand_Run1!L66</f>
        <v>0</v>
      </c>
      <c r="Q53">
        <f>task1ForecastsPVandDemand_Run1!M66</f>
        <v>0</v>
      </c>
    </row>
    <row r="54" spans="1:17" x14ac:dyDescent="0.3">
      <c r="A54" t="str">
        <f>TEXT(task1ForecastsPVandDemand_Run1!C67,"YYYY-MM-DD HH:MM:SS")</f>
        <v>2018-10-17 02:00:00</v>
      </c>
      <c r="B54">
        <f>-task1ForecastsPVandDemand_Run1!G67</f>
        <v>0</v>
      </c>
      <c r="C54">
        <f t="shared" si="0"/>
        <v>1</v>
      </c>
      <c r="D54">
        <v>1</v>
      </c>
      <c r="E54" s="105">
        <v>44300.375</v>
      </c>
      <c r="F54">
        <f>task1ForecastsPVandDemand_Run1!B67</f>
        <v>2</v>
      </c>
      <c r="G54">
        <f>task1ForecastsPVandDemand_Run1!A67</f>
        <v>5</v>
      </c>
      <c r="H54">
        <f>task1ForecastsPVandDemand_Run1!D67</f>
        <v>1.586563017</v>
      </c>
      <c r="I54">
        <f>task1ForecastsPVandDemand_Run1!E67</f>
        <v>1.586563017</v>
      </c>
      <c r="J54">
        <f>task1ForecastsPVandDemand_Run1!F67</f>
        <v>0</v>
      </c>
      <c r="K54">
        <f>task1ForecastsPVandDemand_Run1!G67</f>
        <v>0</v>
      </c>
      <c r="L54">
        <f>task1ForecastsPVandDemand_Run1!H67</f>
        <v>3.1086244689504383E-15</v>
      </c>
      <c r="M54">
        <f>task1ForecastsPVandDemand_Run1!I67</f>
        <v>0</v>
      </c>
      <c r="N54">
        <f>task1ForecastsPVandDemand_Run1!J67</f>
        <v>0</v>
      </c>
      <c r="O54">
        <f>task1ForecastsPVandDemand_Run1!K67</f>
        <v>0</v>
      </c>
      <c r="P54">
        <f>task1ForecastsPVandDemand_Run1!L67</f>
        <v>0</v>
      </c>
      <c r="Q54">
        <f>task1ForecastsPVandDemand_Run1!M67</f>
        <v>0</v>
      </c>
    </row>
    <row r="55" spans="1:17" x14ac:dyDescent="0.3">
      <c r="A55" t="str">
        <f>TEXT(task1ForecastsPVandDemand_Run1!C68,"YYYY-MM-DD HH:MM:SS")</f>
        <v>2018-10-17 02:30:00</v>
      </c>
      <c r="B55">
        <f>-task1ForecastsPVandDemand_Run1!G68</f>
        <v>0</v>
      </c>
      <c r="C55">
        <f t="shared" si="0"/>
        <v>1</v>
      </c>
      <c r="D55">
        <v>1</v>
      </c>
      <c r="E55" s="105">
        <v>44301.375</v>
      </c>
      <c r="F55">
        <f>task1ForecastsPVandDemand_Run1!B68</f>
        <v>2</v>
      </c>
      <c r="G55">
        <f>task1ForecastsPVandDemand_Run1!A68</f>
        <v>6</v>
      </c>
      <c r="H55">
        <f>task1ForecastsPVandDemand_Run1!D68</f>
        <v>1.5552979950000001</v>
      </c>
      <c r="I55">
        <f>task1ForecastsPVandDemand_Run1!E68</f>
        <v>1.5552979950000001</v>
      </c>
      <c r="J55">
        <f>task1ForecastsPVandDemand_Run1!F68</f>
        <v>0</v>
      </c>
      <c r="K55">
        <f>task1ForecastsPVandDemand_Run1!G68</f>
        <v>0</v>
      </c>
      <c r="L55">
        <f>task1ForecastsPVandDemand_Run1!H68</f>
        <v>3.1086244689504383E-15</v>
      </c>
      <c r="M55">
        <f>task1ForecastsPVandDemand_Run1!I68</f>
        <v>0</v>
      </c>
      <c r="N55">
        <f>task1ForecastsPVandDemand_Run1!J68</f>
        <v>0</v>
      </c>
      <c r="O55">
        <f>task1ForecastsPVandDemand_Run1!K68</f>
        <v>0</v>
      </c>
      <c r="P55">
        <f>task1ForecastsPVandDemand_Run1!L68</f>
        <v>0</v>
      </c>
      <c r="Q55">
        <f>task1ForecastsPVandDemand_Run1!M68</f>
        <v>0</v>
      </c>
    </row>
    <row r="56" spans="1:17" x14ac:dyDescent="0.3">
      <c r="A56" t="str">
        <f>TEXT(task1ForecastsPVandDemand_Run1!C69,"YYYY-MM-DD HH:MM:SS")</f>
        <v>2018-10-17 03:00:00</v>
      </c>
      <c r="B56">
        <f>-task1ForecastsPVandDemand_Run1!G69</f>
        <v>0</v>
      </c>
      <c r="C56">
        <f t="shared" si="0"/>
        <v>1</v>
      </c>
      <c r="D56">
        <v>1</v>
      </c>
      <c r="E56" s="105">
        <v>44302.375</v>
      </c>
      <c r="F56">
        <f>task1ForecastsPVandDemand_Run1!B69</f>
        <v>2</v>
      </c>
      <c r="G56">
        <f>task1ForecastsPVandDemand_Run1!A69</f>
        <v>7</v>
      </c>
      <c r="H56">
        <f>task1ForecastsPVandDemand_Run1!D69</f>
        <v>1.541700173</v>
      </c>
      <c r="I56">
        <f>task1ForecastsPVandDemand_Run1!E69</f>
        <v>1.541700173</v>
      </c>
      <c r="J56">
        <f>task1ForecastsPVandDemand_Run1!F69</f>
        <v>0</v>
      </c>
      <c r="K56">
        <f>task1ForecastsPVandDemand_Run1!G69</f>
        <v>0</v>
      </c>
      <c r="L56">
        <f>task1ForecastsPVandDemand_Run1!H69</f>
        <v>3.1086244689504383E-15</v>
      </c>
      <c r="M56">
        <f>task1ForecastsPVandDemand_Run1!I69</f>
        <v>0</v>
      </c>
      <c r="N56">
        <f>task1ForecastsPVandDemand_Run1!J69</f>
        <v>0</v>
      </c>
      <c r="O56">
        <f>task1ForecastsPVandDemand_Run1!K69</f>
        <v>0</v>
      </c>
      <c r="P56">
        <f>task1ForecastsPVandDemand_Run1!L69</f>
        <v>0</v>
      </c>
      <c r="Q56">
        <f>task1ForecastsPVandDemand_Run1!M69</f>
        <v>0</v>
      </c>
    </row>
    <row r="57" spans="1:17" x14ac:dyDescent="0.3">
      <c r="A57" t="str">
        <f>TEXT(task1ForecastsPVandDemand_Run1!C70,"YYYY-MM-DD HH:MM:SS")</f>
        <v>2018-10-17 03:30:00</v>
      </c>
      <c r="B57">
        <f>-task1ForecastsPVandDemand_Run1!G70</f>
        <v>0</v>
      </c>
      <c r="C57">
        <f t="shared" si="0"/>
        <v>1</v>
      </c>
      <c r="D57">
        <v>1</v>
      </c>
      <c r="E57" s="105">
        <v>44303.375</v>
      </c>
      <c r="F57">
        <f>task1ForecastsPVandDemand_Run1!B70</f>
        <v>2</v>
      </c>
      <c r="G57">
        <f>task1ForecastsPVandDemand_Run1!A70</f>
        <v>8</v>
      </c>
      <c r="H57">
        <f>task1ForecastsPVandDemand_Run1!D70</f>
        <v>1.521199653</v>
      </c>
      <c r="I57">
        <f>task1ForecastsPVandDemand_Run1!E70</f>
        <v>1.521199653</v>
      </c>
      <c r="J57">
        <f>task1ForecastsPVandDemand_Run1!F70</f>
        <v>0</v>
      </c>
      <c r="K57">
        <f>task1ForecastsPVandDemand_Run1!G70</f>
        <v>0</v>
      </c>
      <c r="L57">
        <f>task1ForecastsPVandDemand_Run1!H70</f>
        <v>3.1086244689504383E-15</v>
      </c>
      <c r="M57">
        <f>task1ForecastsPVandDemand_Run1!I70</f>
        <v>0</v>
      </c>
      <c r="N57">
        <f>task1ForecastsPVandDemand_Run1!J70</f>
        <v>0</v>
      </c>
      <c r="O57">
        <f>task1ForecastsPVandDemand_Run1!K70</f>
        <v>0</v>
      </c>
      <c r="P57">
        <f>task1ForecastsPVandDemand_Run1!L70</f>
        <v>0</v>
      </c>
      <c r="Q57">
        <f>task1ForecastsPVandDemand_Run1!M70</f>
        <v>0</v>
      </c>
    </row>
    <row r="58" spans="1:17" x14ac:dyDescent="0.3">
      <c r="A58" t="str">
        <f>TEXT(task1ForecastsPVandDemand_Run1!C71,"YYYY-MM-DD HH:MM:SS")</f>
        <v>2018-10-17 04:00:00</v>
      </c>
      <c r="B58">
        <f>-task1ForecastsPVandDemand_Run1!G71</f>
        <v>0</v>
      </c>
      <c r="C58">
        <f t="shared" si="0"/>
        <v>1</v>
      </c>
      <c r="D58">
        <v>1</v>
      </c>
      <c r="E58" s="105">
        <v>44304.375</v>
      </c>
      <c r="F58">
        <f>task1ForecastsPVandDemand_Run1!B71</f>
        <v>2</v>
      </c>
      <c r="G58">
        <f>task1ForecastsPVandDemand_Run1!A71</f>
        <v>9</v>
      </c>
      <c r="H58">
        <f>task1ForecastsPVandDemand_Run1!D71</f>
        <v>1.6234052510000001</v>
      </c>
      <c r="I58">
        <f>task1ForecastsPVandDemand_Run1!E71</f>
        <v>1.6234052510000001</v>
      </c>
      <c r="J58">
        <f>task1ForecastsPVandDemand_Run1!F71</f>
        <v>0</v>
      </c>
      <c r="K58">
        <f>task1ForecastsPVandDemand_Run1!G71</f>
        <v>0</v>
      </c>
      <c r="L58">
        <f>task1ForecastsPVandDemand_Run1!H71</f>
        <v>3.1086244689504383E-15</v>
      </c>
      <c r="M58">
        <f>task1ForecastsPVandDemand_Run1!I71</f>
        <v>0</v>
      </c>
      <c r="N58">
        <f>task1ForecastsPVandDemand_Run1!J71</f>
        <v>0</v>
      </c>
      <c r="O58">
        <f>task1ForecastsPVandDemand_Run1!K71</f>
        <v>0</v>
      </c>
      <c r="P58">
        <f>task1ForecastsPVandDemand_Run1!L71</f>
        <v>0</v>
      </c>
      <c r="Q58">
        <f>task1ForecastsPVandDemand_Run1!M71</f>
        <v>0</v>
      </c>
    </row>
    <row r="59" spans="1:17" x14ac:dyDescent="0.3">
      <c r="A59" t="str">
        <f>TEXT(task1ForecastsPVandDemand_Run1!C72,"YYYY-MM-DD HH:MM:SS")</f>
        <v>2018-10-17 04:30:00</v>
      </c>
      <c r="B59">
        <f>-task1ForecastsPVandDemand_Run1!G72</f>
        <v>0</v>
      </c>
      <c r="C59">
        <f t="shared" si="0"/>
        <v>1</v>
      </c>
      <c r="D59">
        <v>1</v>
      </c>
      <c r="E59" s="105">
        <v>44305.375</v>
      </c>
      <c r="F59">
        <f>task1ForecastsPVandDemand_Run1!B72</f>
        <v>2</v>
      </c>
      <c r="G59">
        <f>task1ForecastsPVandDemand_Run1!A72</f>
        <v>10</v>
      </c>
      <c r="H59">
        <f>task1ForecastsPVandDemand_Run1!D72</f>
        <v>1.747419641</v>
      </c>
      <c r="I59">
        <f>task1ForecastsPVandDemand_Run1!E72</f>
        <v>1.747419641</v>
      </c>
      <c r="J59">
        <f>task1ForecastsPVandDemand_Run1!F72</f>
        <v>0</v>
      </c>
      <c r="K59">
        <f>task1ForecastsPVandDemand_Run1!G72</f>
        <v>0</v>
      </c>
      <c r="L59">
        <f>task1ForecastsPVandDemand_Run1!H72</f>
        <v>3.1086244689504383E-15</v>
      </c>
      <c r="M59">
        <f>task1ForecastsPVandDemand_Run1!I72</f>
        <v>0</v>
      </c>
      <c r="N59">
        <f>task1ForecastsPVandDemand_Run1!J72</f>
        <v>0</v>
      </c>
      <c r="O59">
        <f>task1ForecastsPVandDemand_Run1!K72</f>
        <v>0</v>
      </c>
      <c r="P59">
        <f>task1ForecastsPVandDemand_Run1!L72</f>
        <v>0</v>
      </c>
      <c r="Q59">
        <f>task1ForecastsPVandDemand_Run1!M72</f>
        <v>0</v>
      </c>
    </row>
    <row r="60" spans="1:17" x14ac:dyDescent="0.3">
      <c r="A60" t="str">
        <f>TEXT(task1ForecastsPVandDemand_Run1!C73,"YYYY-MM-DD HH:MM:SS")</f>
        <v>2018-10-17 05:00:00</v>
      </c>
      <c r="B60">
        <f>-task1ForecastsPVandDemand_Run1!G73</f>
        <v>0</v>
      </c>
      <c r="C60">
        <f t="shared" si="0"/>
        <v>1</v>
      </c>
      <c r="D60">
        <v>1</v>
      </c>
      <c r="E60" s="105">
        <v>44306.375</v>
      </c>
      <c r="F60">
        <f>task1ForecastsPVandDemand_Run1!B73</f>
        <v>2</v>
      </c>
      <c r="G60">
        <f>task1ForecastsPVandDemand_Run1!A73</f>
        <v>11</v>
      </c>
      <c r="H60">
        <f>task1ForecastsPVandDemand_Run1!D73</f>
        <v>2.193035219</v>
      </c>
      <c r="I60">
        <f>task1ForecastsPVandDemand_Run1!E73</f>
        <v>2.193035219</v>
      </c>
      <c r="J60">
        <f>task1ForecastsPVandDemand_Run1!F73</f>
        <v>0</v>
      </c>
      <c r="K60">
        <f>task1ForecastsPVandDemand_Run1!G73</f>
        <v>0</v>
      </c>
      <c r="L60">
        <f>task1ForecastsPVandDemand_Run1!H73</f>
        <v>3.1086244689504383E-15</v>
      </c>
      <c r="M60">
        <f>task1ForecastsPVandDemand_Run1!I73</f>
        <v>0</v>
      </c>
      <c r="N60">
        <f>task1ForecastsPVandDemand_Run1!J73</f>
        <v>0</v>
      </c>
      <c r="O60">
        <f>task1ForecastsPVandDemand_Run1!K73</f>
        <v>0</v>
      </c>
      <c r="P60">
        <f>task1ForecastsPVandDemand_Run1!L73</f>
        <v>0</v>
      </c>
      <c r="Q60">
        <f>task1ForecastsPVandDemand_Run1!M73</f>
        <v>0</v>
      </c>
    </row>
    <row r="61" spans="1:17" x14ac:dyDescent="0.3">
      <c r="A61" t="str">
        <f>TEXT(task1ForecastsPVandDemand_Run1!C74,"YYYY-MM-DD HH:MM:SS")</f>
        <v>2018-10-17 05:30:00</v>
      </c>
      <c r="B61">
        <f>-task1ForecastsPVandDemand_Run1!G74</f>
        <v>0</v>
      </c>
      <c r="C61">
        <f t="shared" si="0"/>
        <v>1</v>
      </c>
      <c r="D61">
        <v>1</v>
      </c>
      <c r="E61" s="105">
        <v>44307.375</v>
      </c>
      <c r="F61">
        <f>task1ForecastsPVandDemand_Run1!B74</f>
        <v>2</v>
      </c>
      <c r="G61">
        <f>task1ForecastsPVandDemand_Run1!A74</f>
        <v>12</v>
      </c>
      <c r="H61">
        <f>task1ForecastsPVandDemand_Run1!D74</f>
        <v>2.5147935459999999</v>
      </c>
      <c r="I61">
        <f>task1ForecastsPVandDemand_Run1!E74</f>
        <v>2.5147935459999999</v>
      </c>
      <c r="J61">
        <f>task1ForecastsPVandDemand_Run1!F74</f>
        <v>0</v>
      </c>
      <c r="K61">
        <f>task1ForecastsPVandDemand_Run1!G74</f>
        <v>0</v>
      </c>
      <c r="L61">
        <f>task1ForecastsPVandDemand_Run1!H74</f>
        <v>3.1086244689504383E-15</v>
      </c>
      <c r="M61">
        <f>task1ForecastsPVandDemand_Run1!I74</f>
        <v>0</v>
      </c>
      <c r="N61">
        <f>task1ForecastsPVandDemand_Run1!J74</f>
        <v>0</v>
      </c>
      <c r="O61">
        <f>task1ForecastsPVandDemand_Run1!K74</f>
        <v>0</v>
      </c>
      <c r="P61">
        <f>task1ForecastsPVandDemand_Run1!L74</f>
        <v>0</v>
      </c>
      <c r="Q61">
        <f>task1ForecastsPVandDemand_Run1!M74</f>
        <v>0</v>
      </c>
    </row>
    <row r="62" spans="1:17" x14ac:dyDescent="0.3">
      <c r="A62" t="str">
        <f>TEXT(task1ForecastsPVandDemand_Run1!C75,"YYYY-MM-DD HH:MM:SS")</f>
        <v>2018-10-17 06:00:00</v>
      </c>
      <c r="B62">
        <f>-task1ForecastsPVandDemand_Run1!G75</f>
        <v>0</v>
      </c>
      <c r="C62">
        <f t="shared" si="0"/>
        <v>1</v>
      </c>
      <c r="D62">
        <v>1</v>
      </c>
      <c r="E62" s="105">
        <v>44308.375</v>
      </c>
      <c r="F62">
        <f>task1ForecastsPVandDemand_Run1!B75</f>
        <v>2</v>
      </c>
      <c r="G62">
        <f>task1ForecastsPVandDemand_Run1!A75</f>
        <v>13</v>
      </c>
      <c r="H62">
        <f>task1ForecastsPVandDemand_Run1!D75</f>
        <v>3.0121692809999998</v>
      </c>
      <c r="I62">
        <f>task1ForecastsPVandDemand_Run1!E75</f>
        <v>3.0121692809999998</v>
      </c>
      <c r="J62">
        <f>task1ForecastsPVandDemand_Run1!F75</f>
        <v>0</v>
      </c>
      <c r="K62">
        <f>task1ForecastsPVandDemand_Run1!G75</f>
        <v>0</v>
      </c>
      <c r="L62">
        <f>task1ForecastsPVandDemand_Run1!H75</f>
        <v>3.1086244689504383E-15</v>
      </c>
      <c r="M62">
        <f>task1ForecastsPVandDemand_Run1!I75</f>
        <v>0</v>
      </c>
      <c r="N62">
        <f>task1ForecastsPVandDemand_Run1!J75</f>
        <v>0</v>
      </c>
      <c r="O62">
        <f>task1ForecastsPVandDemand_Run1!K75</f>
        <v>0</v>
      </c>
      <c r="P62">
        <f>task1ForecastsPVandDemand_Run1!L75</f>
        <v>0</v>
      </c>
      <c r="Q62">
        <f>task1ForecastsPVandDemand_Run1!M75</f>
        <v>0</v>
      </c>
    </row>
    <row r="63" spans="1:17" x14ac:dyDescent="0.3">
      <c r="A63" t="str">
        <f>TEXT(task1ForecastsPVandDemand_Run1!C76,"YYYY-MM-DD HH:MM:SS")</f>
        <v>2018-10-17 06:30:00</v>
      </c>
      <c r="B63">
        <f>-task1ForecastsPVandDemand_Run1!G76</f>
        <v>0</v>
      </c>
      <c r="C63">
        <f t="shared" si="0"/>
        <v>1</v>
      </c>
      <c r="D63">
        <v>1</v>
      </c>
      <c r="E63" s="105">
        <v>44309.375</v>
      </c>
      <c r="F63">
        <f>task1ForecastsPVandDemand_Run1!B76</f>
        <v>2</v>
      </c>
      <c r="G63">
        <f>task1ForecastsPVandDemand_Run1!A76</f>
        <v>14</v>
      </c>
      <c r="H63">
        <f>task1ForecastsPVandDemand_Run1!D76</f>
        <v>3.2053898369999998</v>
      </c>
      <c r="I63">
        <f>task1ForecastsPVandDemand_Run1!E76</f>
        <v>3.2053898369999998</v>
      </c>
      <c r="J63">
        <f>task1ForecastsPVandDemand_Run1!F76</f>
        <v>0</v>
      </c>
      <c r="K63">
        <f>task1ForecastsPVandDemand_Run1!G76</f>
        <v>0</v>
      </c>
      <c r="L63">
        <f>task1ForecastsPVandDemand_Run1!H76</f>
        <v>3.1086244689504383E-15</v>
      </c>
      <c r="M63">
        <f>task1ForecastsPVandDemand_Run1!I76</f>
        <v>0</v>
      </c>
      <c r="N63">
        <f>task1ForecastsPVandDemand_Run1!J76</f>
        <v>0</v>
      </c>
      <c r="O63">
        <f>task1ForecastsPVandDemand_Run1!K76</f>
        <v>0</v>
      </c>
      <c r="P63">
        <f>task1ForecastsPVandDemand_Run1!L76</f>
        <v>0</v>
      </c>
      <c r="Q63">
        <f>task1ForecastsPVandDemand_Run1!M76</f>
        <v>0</v>
      </c>
    </row>
    <row r="64" spans="1:17" x14ac:dyDescent="0.3">
      <c r="A64" t="str">
        <f>TEXT(task1ForecastsPVandDemand_Run1!C77,"YYYY-MM-DD HH:MM:SS")</f>
        <v>2018-10-17 07:00:00</v>
      </c>
      <c r="B64">
        <f>-task1ForecastsPVandDemand_Run1!G77</f>
        <v>0</v>
      </c>
      <c r="C64">
        <f t="shared" si="0"/>
        <v>1</v>
      </c>
      <c r="D64">
        <v>1</v>
      </c>
      <c r="E64" s="105">
        <v>44310.375</v>
      </c>
      <c r="F64">
        <f>task1ForecastsPVandDemand_Run1!B77</f>
        <v>2</v>
      </c>
      <c r="G64">
        <f>task1ForecastsPVandDemand_Run1!A77</f>
        <v>15</v>
      </c>
      <c r="H64">
        <f>task1ForecastsPVandDemand_Run1!D77</f>
        <v>3.299573987</v>
      </c>
      <c r="I64">
        <f>task1ForecastsPVandDemand_Run1!E77</f>
        <v>3.299573987</v>
      </c>
      <c r="J64">
        <f>task1ForecastsPVandDemand_Run1!F77</f>
        <v>0</v>
      </c>
      <c r="K64">
        <f>task1ForecastsPVandDemand_Run1!G77</f>
        <v>0</v>
      </c>
      <c r="L64">
        <f>task1ForecastsPVandDemand_Run1!H77</f>
        <v>3.1086244689504383E-15</v>
      </c>
      <c r="M64">
        <f>task1ForecastsPVandDemand_Run1!I77</f>
        <v>0</v>
      </c>
      <c r="N64">
        <f>task1ForecastsPVandDemand_Run1!J77</f>
        <v>0</v>
      </c>
      <c r="O64">
        <f>task1ForecastsPVandDemand_Run1!K77</f>
        <v>0</v>
      </c>
      <c r="P64">
        <f>task1ForecastsPVandDemand_Run1!L77</f>
        <v>0</v>
      </c>
      <c r="Q64">
        <f>task1ForecastsPVandDemand_Run1!M77</f>
        <v>0</v>
      </c>
    </row>
    <row r="65" spans="1:17" x14ac:dyDescent="0.3">
      <c r="A65" t="str">
        <f>TEXT(task1ForecastsPVandDemand_Run1!C78,"YYYY-MM-DD HH:MM:SS")</f>
        <v>2018-10-17 07:30:00</v>
      </c>
      <c r="B65">
        <f>-task1ForecastsPVandDemand_Run1!G78</f>
        <v>0</v>
      </c>
      <c r="C65">
        <f t="shared" si="0"/>
        <v>1</v>
      </c>
      <c r="D65">
        <v>1</v>
      </c>
      <c r="E65" s="105">
        <v>44311.375</v>
      </c>
      <c r="F65">
        <f>task1ForecastsPVandDemand_Run1!B78</f>
        <v>2</v>
      </c>
      <c r="G65">
        <f>task1ForecastsPVandDemand_Run1!A78</f>
        <v>16</v>
      </c>
      <c r="H65">
        <f>task1ForecastsPVandDemand_Run1!D78</f>
        <v>3.3188354169999998</v>
      </c>
      <c r="I65">
        <f>task1ForecastsPVandDemand_Run1!E78</f>
        <v>3.3188354169999998</v>
      </c>
      <c r="J65">
        <f>task1ForecastsPVandDemand_Run1!F78</f>
        <v>0</v>
      </c>
      <c r="K65">
        <f>task1ForecastsPVandDemand_Run1!G78</f>
        <v>0</v>
      </c>
      <c r="L65">
        <f>task1ForecastsPVandDemand_Run1!H78</f>
        <v>3.1086244689504383E-15</v>
      </c>
      <c r="M65">
        <f>task1ForecastsPVandDemand_Run1!I78</f>
        <v>0</v>
      </c>
      <c r="N65">
        <f>task1ForecastsPVandDemand_Run1!J78</f>
        <v>0</v>
      </c>
      <c r="O65">
        <f>task1ForecastsPVandDemand_Run1!K78</f>
        <v>0</v>
      </c>
      <c r="P65">
        <f>task1ForecastsPVandDemand_Run1!L78</f>
        <v>0</v>
      </c>
      <c r="Q65">
        <f>task1ForecastsPVandDemand_Run1!M78</f>
        <v>0</v>
      </c>
    </row>
    <row r="66" spans="1:17" x14ac:dyDescent="0.3">
      <c r="A66" t="str">
        <f>TEXT(task1ForecastsPVandDemand_Run1!C79,"YYYY-MM-DD HH:MM:SS")</f>
        <v>2018-10-17 08:00:00</v>
      </c>
      <c r="B66">
        <f>-task1ForecastsPVandDemand_Run1!G79</f>
        <v>0</v>
      </c>
      <c r="C66">
        <f t="shared" si="0"/>
        <v>1</v>
      </c>
      <c r="D66">
        <v>1</v>
      </c>
      <c r="E66" s="105">
        <v>44312.375</v>
      </c>
      <c r="F66">
        <f>task1ForecastsPVandDemand_Run1!B79</f>
        <v>2</v>
      </c>
      <c r="G66">
        <f>task1ForecastsPVandDemand_Run1!A79</f>
        <v>17</v>
      </c>
      <c r="H66">
        <f>task1ForecastsPVandDemand_Run1!D79</f>
        <v>3.3277054270000002</v>
      </c>
      <c r="I66">
        <f>task1ForecastsPVandDemand_Run1!E79</f>
        <v>3.3277054270000002</v>
      </c>
      <c r="J66">
        <f>task1ForecastsPVandDemand_Run1!F79</f>
        <v>3.5624533999999999E-2</v>
      </c>
      <c r="K66">
        <f>task1ForecastsPVandDemand_Run1!G79</f>
        <v>0</v>
      </c>
      <c r="L66">
        <f>task1ForecastsPVandDemand_Run1!H79</f>
        <v>3.1086244689504383E-15</v>
      </c>
      <c r="M66">
        <f>task1ForecastsPVandDemand_Run1!I79</f>
        <v>0</v>
      </c>
      <c r="N66">
        <f>task1ForecastsPVandDemand_Run1!J79</f>
        <v>0</v>
      </c>
      <c r="O66">
        <f>task1ForecastsPVandDemand_Run1!K79</f>
        <v>0</v>
      </c>
      <c r="P66">
        <f>task1ForecastsPVandDemand_Run1!L79</f>
        <v>0</v>
      </c>
      <c r="Q66">
        <f>task1ForecastsPVandDemand_Run1!M79</f>
        <v>0</v>
      </c>
    </row>
    <row r="67" spans="1:17" x14ac:dyDescent="0.3">
      <c r="A67" t="str">
        <f>TEXT(task1ForecastsPVandDemand_Run1!C80,"YYYY-MM-DD HH:MM:SS")</f>
        <v>2018-10-17 08:30:00</v>
      </c>
      <c r="B67">
        <f>-task1ForecastsPVandDemand_Run1!G80</f>
        <v>0</v>
      </c>
      <c r="C67">
        <f t="shared" si="0"/>
        <v>1</v>
      </c>
      <c r="D67">
        <v>1</v>
      </c>
      <c r="E67" s="105">
        <v>44313.375</v>
      </c>
      <c r="F67">
        <f>task1ForecastsPVandDemand_Run1!B80</f>
        <v>2</v>
      </c>
      <c r="G67">
        <f>task1ForecastsPVandDemand_Run1!A80</f>
        <v>18</v>
      </c>
      <c r="H67">
        <f>task1ForecastsPVandDemand_Run1!D80</f>
        <v>3.3232189980000002</v>
      </c>
      <c r="I67">
        <f>task1ForecastsPVandDemand_Run1!E80</f>
        <v>3.3232189980000002</v>
      </c>
      <c r="J67">
        <f>task1ForecastsPVandDemand_Run1!F80</f>
        <v>7.2265124E-2</v>
      </c>
      <c r="K67">
        <f>task1ForecastsPVandDemand_Run1!G80</f>
        <v>0</v>
      </c>
      <c r="L67">
        <f>task1ForecastsPVandDemand_Run1!H80</f>
        <v>3.1086244689504383E-15</v>
      </c>
      <c r="M67">
        <f>task1ForecastsPVandDemand_Run1!I80</f>
        <v>0</v>
      </c>
      <c r="N67">
        <f>task1ForecastsPVandDemand_Run1!J80</f>
        <v>0</v>
      </c>
      <c r="O67">
        <f>task1ForecastsPVandDemand_Run1!K80</f>
        <v>0</v>
      </c>
      <c r="P67">
        <f>task1ForecastsPVandDemand_Run1!L80</f>
        <v>0</v>
      </c>
      <c r="Q67">
        <f>task1ForecastsPVandDemand_Run1!M80</f>
        <v>0</v>
      </c>
    </row>
    <row r="68" spans="1:17" x14ac:dyDescent="0.3">
      <c r="A68" t="str">
        <f>TEXT(task1ForecastsPVandDemand_Run1!C81,"YYYY-MM-DD HH:MM:SS")</f>
        <v>2018-10-17 09:00:00</v>
      </c>
      <c r="B68">
        <f>-task1ForecastsPVandDemand_Run1!G81</f>
        <v>-0.114688076391</v>
      </c>
      <c r="C68">
        <f t="shared" ref="C68:C131" si="1">C67</f>
        <v>1</v>
      </c>
      <c r="D68">
        <v>1</v>
      </c>
      <c r="E68" s="105">
        <v>44314.375</v>
      </c>
      <c r="F68">
        <f>task1ForecastsPVandDemand_Run1!B81</f>
        <v>2</v>
      </c>
      <c r="G68">
        <f>task1ForecastsPVandDemand_Run1!A81</f>
        <v>19</v>
      </c>
      <c r="H68">
        <f>task1ForecastsPVandDemand_Run1!D81</f>
        <v>3.2168387200000002</v>
      </c>
      <c r="I68">
        <f>task1ForecastsPVandDemand_Run1!E81</f>
        <v>3.331526796391</v>
      </c>
      <c r="J68">
        <f>task1ForecastsPVandDemand_Run1!F81</f>
        <v>0.13137236699999999</v>
      </c>
      <c r="K68">
        <f>task1ForecastsPVandDemand_Run1!G81</f>
        <v>0.114688076391</v>
      </c>
      <c r="L68">
        <f>task1ForecastsPVandDemand_Run1!H81</f>
        <v>5.7344038195503107E-2</v>
      </c>
      <c r="M68">
        <f>task1ForecastsPVandDemand_Run1!I81</f>
        <v>0</v>
      </c>
      <c r="N68">
        <f>task1ForecastsPVandDemand_Run1!J81</f>
        <v>-0.114688076391</v>
      </c>
      <c r="O68">
        <f>task1ForecastsPVandDemand_Run1!K81</f>
        <v>0</v>
      </c>
      <c r="P68">
        <f>task1ForecastsPVandDemand_Run1!L81</f>
        <v>-0.114688076391</v>
      </c>
      <c r="Q68">
        <f>task1ForecastsPVandDemand_Run1!M81</f>
        <v>0</v>
      </c>
    </row>
    <row r="69" spans="1:17" x14ac:dyDescent="0.3">
      <c r="A69" t="str">
        <f>TEXT(task1ForecastsPVandDemand_Run1!C82,"YYYY-MM-DD HH:MM:SS")</f>
        <v>2018-10-17 09:30:00</v>
      </c>
      <c r="B69">
        <f>-task1ForecastsPVandDemand_Run1!G82</f>
        <v>-0.135265702563</v>
      </c>
      <c r="C69">
        <f t="shared" si="1"/>
        <v>1</v>
      </c>
      <c r="D69">
        <v>1</v>
      </c>
      <c r="E69" s="105">
        <v>44315.375</v>
      </c>
      <c r="F69">
        <f>task1ForecastsPVandDemand_Run1!B82</f>
        <v>2</v>
      </c>
      <c r="G69">
        <f>task1ForecastsPVandDemand_Run1!A82</f>
        <v>20</v>
      </c>
      <c r="H69">
        <f>task1ForecastsPVandDemand_Run1!D82</f>
        <v>3.190754654</v>
      </c>
      <c r="I69">
        <f>task1ForecastsPVandDemand_Run1!E82</f>
        <v>3.3260203565630002</v>
      </c>
      <c r="J69">
        <f>task1ForecastsPVandDemand_Run1!F82</f>
        <v>0.154943531</v>
      </c>
      <c r="K69">
        <f>task1ForecastsPVandDemand_Run1!G82</f>
        <v>0.135265702563</v>
      </c>
      <c r="L69">
        <f>task1ForecastsPVandDemand_Run1!H82</f>
        <v>0.12497688947700311</v>
      </c>
      <c r="M69">
        <f>task1ForecastsPVandDemand_Run1!I82</f>
        <v>0</v>
      </c>
      <c r="N69">
        <f>task1ForecastsPVandDemand_Run1!J82</f>
        <v>-0.135265702563</v>
      </c>
      <c r="O69">
        <f>task1ForecastsPVandDemand_Run1!K82</f>
        <v>0</v>
      </c>
      <c r="P69">
        <f>task1ForecastsPVandDemand_Run1!L82</f>
        <v>-0.135265702563</v>
      </c>
      <c r="Q69">
        <f>task1ForecastsPVandDemand_Run1!M82</f>
        <v>0</v>
      </c>
    </row>
    <row r="70" spans="1:17" x14ac:dyDescent="0.3">
      <c r="A70" t="str">
        <f>TEXT(task1ForecastsPVandDemand_Run1!C83,"YYYY-MM-DD HH:MM:SS")</f>
        <v>2018-10-17 10:00:00</v>
      </c>
      <c r="B70">
        <f>-task1ForecastsPVandDemand_Run1!G83</f>
        <v>-0.492755797863</v>
      </c>
      <c r="C70">
        <f t="shared" si="1"/>
        <v>1</v>
      </c>
      <c r="D70">
        <v>1</v>
      </c>
      <c r="E70" s="105">
        <v>44316.375</v>
      </c>
      <c r="F70">
        <f>task1ForecastsPVandDemand_Run1!B83</f>
        <v>2</v>
      </c>
      <c r="G70">
        <f>task1ForecastsPVandDemand_Run1!A83</f>
        <v>21</v>
      </c>
      <c r="H70">
        <f>task1ForecastsPVandDemand_Run1!D83</f>
        <v>3.083152713</v>
      </c>
      <c r="I70">
        <f>task1ForecastsPVandDemand_Run1!E83</f>
        <v>3.575908510863</v>
      </c>
      <c r="J70">
        <f>task1ForecastsPVandDemand_Run1!F83</f>
        <v>0.56443963100000005</v>
      </c>
      <c r="K70">
        <f>task1ForecastsPVandDemand_Run1!G83</f>
        <v>0.492755797863</v>
      </c>
      <c r="L70">
        <f>task1ForecastsPVandDemand_Run1!H83</f>
        <v>0.37135478840850311</v>
      </c>
      <c r="M70">
        <f>task1ForecastsPVandDemand_Run1!I83</f>
        <v>0</v>
      </c>
      <c r="N70">
        <f>task1ForecastsPVandDemand_Run1!J83</f>
        <v>-0.492755797863</v>
      </c>
      <c r="O70">
        <f>task1ForecastsPVandDemand_Run1!K83</f>
        <v>0</v>
      </c>
      <c r="P70">
        <f>task1ForecastsPVandDemand_Run1!L83</f>
        <v>-0.492755797863</v>
      </c>
      <c r="Q70">
        <f>task1ForecastsPVandDemand_Run1!M83</f>
        <v>0</v>
      </c>
    </row>
    <row r="71" spans="1:17" x14ac:dyDescent="0.3">
      <c r="A71" t="str">
        <f>TEXT(task1ForecastsPVandDemand_Run1!C84,"YYYY-MM-DD HH:MM:SS")</f>
        <v>2018-10-17 10:30:00</v>
      </c>
      <c r="B71">
        <f>-task1ForecastsPVandDemand_Run1!G84</f>
        <v>-0.52343956536300007</v>
      </c>
      <c r="C71">
        <f t="shared" si="1"/>
        <v>1</v>
      </c>
      <c r="D71">
        <v>1</v>
      </c>
      <c r="E71" s="105">
        <v>44317.375</v>
      </c>
      <c r="F71">
        <f>task1ForecastsPVandDemand_Run1!B84</f>
        <v>2</v>
      </c>
      <c r="G71">
        <f>task1ForecastsPVandDemand_Run1!A84</f>
        <v>22</v>
      </c>
      <c r="H71">
        <f>task1ForecastsPVandDemand_Run1!D84</f>
        <v>3.0788964700000001</v>
      </c>
      <c r="I71">
        <f>task1ForecastsPVandDemand_Run1!E84</f>
        <v>3.6023360353630003</v>
      </c>
      <c r="J71">
        <f>task1ForecastsPVandDemand_Run1!F84</f>
        <v>0.59958713100000005</v>
      </c>
      <c r="K71">
        <f>task1ForecastsPVandDemand_Run1!G84</f>
        <v>0.52343956536300007</v>
      </c>
      <c r="L71">
        <f>task1ForecastsPVandDemand_Run1!H84</f>
        <v>0.6330745710900032</v>
      </c>
      <c r="M71">
        <f>task1ForecastsPVandDemand_Run1!I84</f>
        <v>0</v>
      </c>
      <c r="N71">
        <f>task1ForecastsPVandDemand_Run1!J84</f>
        <v>-0.52343956536300007</v>
      </c>
      <c r="O71">
        <f>task1ForecastsPVandDemand_Run1!K84</f>
        <v>0</v>
      </c>
      <c r="P71">
        <f>task1ForecastsPVandDemand_Run1!L84</f>
        <v>-0.52343956536300007</v>
      </c>
      <c r="Q71">
        <f>task1ForecastsPVandDemand_Run1!M84</f>
        <v>0</v>
      </c>
    </row>
    <row r="72" spans="1:17" x14ac:dyDescent="0.3">
      <c r="A72" t="str">
        <f>TEXT(task1ForecastsPVandDemand_Run1!C85,"YYYY-MM-DD HH:MM:SS")</f>
        <v>2018-10-17 11:00:00</v>
      </c>
      <c r="B72">
        <f>-task1ForecastsPVandDemand_Run1!G85</f>
        <v>-0.88174081123199999</v>
      </c>
      <c r="C72">
        <f t="shared" si="1"/>
        <v>1</v>
      </c>
      <c r="D72">
        <v>1</v>
      </c>
      <c r="E72" s="105">
        <v>44318.375</v>
      </c>
      <c r="F72">
        <f>task1ForecastsPVandDemand_Run1!B85</f>
        <v>2</v>
      </c>
      <c r="G72">
        <f>task1ForecastsPVandDemand_Run1!A85</f>
        <v>23</v>
      </c>
      <c r="H72">
        <f>task1ForecastsPVandDemand_Run1!D85</f>
        <v>3.0086330499999998</v>
      </c>
      <c r="I72">
        <f>task1ForecastsPVandDemand_Run1!E85</f>
        <v>3.8903738612319998</v>
      </c>
      <c r="J72">
        <f>task1ForecastsPVandDemand_Run1!F85</f>
        <v>1.0100123839999999</v>
      </c>
      <c r="K72">
        <f>task1ForecastsPVandDemand_Run1!G85</f>
        <v>0.88174081123199999</v>
      </c>
      <c r="L72">
        <f>task1ForecastsPVandDemand_Run1!H85</f>
        <v>1.0739449767060032</v>
      </c>
      <c r="M72">
        <f>task1ForecastsPVandDemand_Run1!I85</f>
        <v>0</v>
      </c>
      <c r="N72">
        <f>task1ForecastsPVandDemand_Run1!J85</f>
        <v>-0.88174081123199999</v>
      </c>
      <c r="O72">
        <f>task1ForecastsPVandDemand_Run1!K85</f>
        <v>0</v>
      </c>
      <c r="P72">
        <f>task1ForecastsPVandDemand_Run1!L85</f>
        <v>-0.88174081123199999</v>
      </c>
      <c r="Q72">
        <f>task1ForecastsPVandDemand_Run1!M85</f>
        <v>0</v>
      </c>
    </row>
    <row r="73" spans="1:17" x14ac:dyDescent="0.3">
      <c r="A73" t="str">
        <f>TEXT(task1ForecastsPVandDemand_Run1!C86,"YYYY-MM-DD HH:MM:SS")</f>
        <v>2018-10-17 11:30:00</v>
      </c>
      <c r="B73">
        <f>-task1ForecastsPVandDemand_Run1!G86</f>
        <v>-0.9261570765060001</v>
      </c>
      <c r="C73">
        <f t="shared" si="1"/>
        <v>1</v>
      </c>
      <c r="D73">
        <v>1</v>
      </c>
      <c r="E73" s="105">
        <v>44319.375</v>
      </c>
      <c r="F73">
        <f>task1ForecastsPVandDemand_Run1!B86</f>
        <v>2</v>
      </c>
      <c r="G73">
        <f>task1ForecastsPVandDemand_Run1!A86</f>
        <v>24</v>
      </c>
      <c r="H73">
        <f>task1ForecastsPVandDemand_Run1!D86</f>
        <v>2.9863363289999998</v>
      </c>
      <c r="I73">
        <f>task1ForecastsPVandDemand_Run1!E86</f>
        <v>3.9124934055059999</v>
      </c>
      <c r="J73">
        <f>task1ForecastsPVandDemand_Run1!F86</f>
        <v>1.060890122</v>
      </c>
      <c r="K73">
        <f>task1ForecastsPVandDemand_Run1!G86</f>
        <v>0.9261570765060001</v>
      </c>
      <c r="L73">
        <f>task1ForecastsPVandDemand_Run1!H86</f>
        <v>1.5370235149590032</v>
      </c>
      <c r="M73">
        <f>task1ForecastsPVandDemand_Run1!I86</f>
        <v>0</v>
      </c>
      <c r="N73">
        <f>task1ForecastsPVandDemand_Run1!J86</f>
        <v>-0.9261570765060001</v>
      </c>
      <c r="O73">
        <f>task1ForecastsPVandDemand_Run1!K86</f>
        <v>0</v>
      </c>
      <c r="P73">
        <f>task1ForecastsPVandDemand_Run1!L86</f>
        <v>-0.9261570765060001</v>
      </c>
      <c r="Q73">
        <f>task1ForecastsPVandDemand_Run1!M86</f>
        <v>0</v>
      </c>
    </row>
    <row r="74" spans="1:17" x14ac:dyDescent="0.3">
      <c r="A74" t="str">
        <f>TEXT(task1ForecastsPVandDemand_Run1!C87,"YYYY-MM-DD HH:MM:SS")</f>
        <v>2018-10-17 12:00:00</v>
      </c>
      <c r="B74">
        <f>-task1ForecastsPVandDemand_Run1!G87</f>
        <v>-1.5593317168699998</v>
      </c>
      <c r="C74">
        <f t="shared" si="1"/>
        <v>1</v>
      </c>
      <c r="D74">
        <v>1</v>
      </c>
      <c r="E74" s="105">
        <v>44320.375</v>
      </c>
      <c r="F74">
        <f>task1ForecastsPVandDemand_Run1!B87</f>
        <v>2</v>
      </c>
      <c r="G74">
        <f>task1ForecastsPVandDemand_Run1!A87</f>
        <v>25</v>
      </c>
      <c r="H74">
        <f>task1ForecastsPVandDemand_Run1!D87</f>
        <v>2.866145328</v>
      </c>
      <c r="I74">
        <f>task1ForecastsPVandDemand_Run1!E87</f>
        <v>4.42547704487</v>
      </c>
      <c r="J74">
        <f>task1ForecastsPVandDemand_Run1!F87</f>
        <v>1.6075584709999999</v>
      </c>
      <c r="K74">
        <f>task1ForecastsPVandDemand_Run1!G87</f>
        <v>1.5593317168699998</v>
      </c>
      <c r="L74">
        <f>task1ForecastsPVandDemand_Run1!H87</f>
        <v>2.316689373394003</v>
      </c>
      <c r="M74">
        <f>task1ForecastsPVandDemand_Run1!I87</f>
        <v>0</v>
      </c>
      <c r="N74">
        <f>task1ForecastsPVandDemand_Run1!J87</f>
        <v>-1.5593317168699998</v>
      </c>
      <c r="O74">
        <f>task1ForecastsPVandDemand_Run1!K87</f>
        <v>0</v>
      </c>
      <c r="P74">
        <f>task1ForecastsPVandDemand_Run1!L87</f>
        <v>-1.5593317168699998</v>
      </c>
      <c r="Q74">
        <f>task1ForecastsPVandDemand_Run1!M87</f>
        <v>0</v>
      </c>
    </row>
    <row r="75" spans="1:17" x14ac:dyDescent="0.3">
      <c r="A75" t="str">
        <f>TEXT(task1ForecastsPVandDemand_Run1!C88,"YYYY-MM-DD HH:MM:SS")</f>
        <v>2018-10-17 12:30:00</v>
      </c>
      <c r="B75">
        <f>-task1ForecastsPVandDemand_Run1!G88</f>
        <v>-1.5298245574299998</v>
      </c>
      <c r="C75">
        <f t="shared" si="1"/>
        <v>1</v>
      </c>
      <c r="D75">
        <v>1</v>
      </c>
      <c r="E75" s="105">
        <v>44321.375</v>
      </c>
      <c r="F75">
        <f>task1ForecastsPVandDemand_Run1!B88</f>
        <v>2</v>
      </c>
      <c r="G75">
        <f>task1ForecastsPVandDemand_Run1!A88</f>
        <v>26</v>
      </c>
      <c r="H75">
        <f>task1ForecastsPVandDemand_Run1!D88</f>
        <v>2.826292048</v>
      </c>
      <c r="I75">
        <f>task1ForecastsPVandDemand_Run1!E88</f>
        <v>4.3561166054299996</v>
      </c>
      <c r="J75">
        <f>task1ForecastsPVandDemand_Run1!F88</f>
        <v>1.5771387189999999</v>
      </c>
      <c r="K75">
        <f>task1ForecastsPVandDemand_Run1!G88</f>
        <v>1.5298245574299998</v>
      </c>
      <c r="L75">
        <f>task1ForecastsPVandDemand_Run1!H88</f>
        <v>3.0816016521090028</v>
      </c>
      <c r="M75">
        <f>task1ForecastsPVandDemand_Run1!I88</f>
        <v>0</v>
      </c>
      <c r="N75">
        <f>task1ForecastsPVandDemand_Run1!J88</f>
        <v>-1.5298245574299998</v>
      </c>
      <c r="O75">
        <f>task1ForecastsPVandDemand_Run1!K88</f>
        <v>0</v>
      </c>
      <c r="P75">
        <f>task1ForecastsPVandDemand_Run1!L88</f>
        <v>-1.5298245574299998</v>
      </c>
      <c r="Q75">
        <f>task1ForecastsPVandDemand_Run1!M88</f>
        <v>0</v>
      </c>
    </row>
    <row r="76" spans="1:17" x14ac:dyDescent="0.3">
      <c r="A76" t="str">
        <f>TEXT(task1ForecastsPVandDemand_Run1!C89,"YYYY-MM-DD HH:MM:SS")</f>
        <v>2018-10-17 13:00:00</v>
      </c>
      <c r="B76">
        <f>-task1ForecastsPVandDemand_Run1!G89</f>
        <v>-1.5375663340399999</v>
      </c>
      <c r="C76">
        <f t="shared" si="1"/>
        <v>1</v>
      </c>
      <c r="D76">
        <v>1</v>
      </c>
      <c r="E76" s="105">
        <v>44322.375</v>
      </c>
      <c r="F76">
        <f>task1ForecastsPVandDemand_Run1!B89</f>
        <v>2</v>
      </c>
      <c r="G76">
        <f>task1ForecastsPVandDemand_Run1!A89</f>
        <v>27</v>
      </c>
      <c r="H76">
        <f>task1ForecastsPVandDemand_Run1!D89</f>
        <v>2.7514629140000002</v>
      </c>
      <c r="I76">
        <f>task1ForecastsPVandDemand_Run1!E89</f>
        <v>4.2890292480400003</v>
      </c>
      <c r="J76">
        <f>task1ForecastsPVandDemand_Run1!F89</f>
        <v>1.585119932</v>
      </c>
      <c r="K76">
        <f>task1ForecastsPVandDemand_Run1!G89</f>
        <v>1.5375663340399999</v>
      </c>
      <c r="L76">
        <f>task1ForecastsPVandDemand_Run1!H89</f>
        <v>3.8503848191290029</v>
      </c>
      <c r="M76">
        <f>task1ForecastsPVandDemand_Run1!I89</f>
        <v>0</v>
      </c>
      <c r="N76">
        <f>task1ForecastsPVandDemand_Run1!J89</f>
        <v>-1.5375663340399999</v>
      </c>
      <c r="O76">
        <f>task1ForecastsPVandDemand_Run1!K89</f>
        <v>0</v>
      </c>
      <c r="P76">
        <f>task1ForecastsPVandDemand_Run1!L89</f>
        <v>-1.5375663340399999</v>
      </c>
      <c r="Q76">
        <f>task1ForecastsPVandDemand_Run1!M89</f>
        <v>0</v>
      </c>
    </row>
    <row r="77" spans="1:17" x14ac:dyDescent="0.3">
      <c r="A77" t="str">
        <f>TEXT(task1ForecastsPVandDemand_Run1!C90,"YYYY-MM-DD HH:MM:SS")</f>
        <v>2018-10-17 13:30:00</v>
      </c>
      <c r="B77">
        <f>-task1ForecastsPVandDemand_Run1!G90</f>
        <v>-1.4929786243700001</v>
      </c>
      <c r="C77">
        <f t="shared" si="1"/>
        <v>1</v>
      </c>
      <c r="D77">
        <v>1</v>
      </c>
      <c r="E77" s="105">
        <v>44323.375</v>
      </c>
      <c r="F77">
        <f>task1ForecastsPVandDemand_Run1!B90</f>
        <v>2</v>
      </c>
      <c r="G77">
        <f>task1ForecastsPVandDemand_Run1!A90</f>
        <v>28</v>
      </c>
      <c r="H77">
        <f>task1ForecastsPVandDemand_Run1!D90</f>
        <v>2.7449739119999998</v>
      </c>
      <c r="I77">
        <f>task1ForecastsPVandDemand_Run1!E90</f>
        <v>4.2379525363699999</v>
      </c>
      <c r="J77">
        <f>task1ForecastsPVandDemand_Run1!F90</f>
        <v>1.5391532210000001</v>
      </c>
      <c r="K77">
        <f>task1ForecastsPVandDemand_Run1!G90</f>
        <v>1.4929786243700001</v>
      </c>
      <c r="L77">
        <f>task1ForecastsPVandDemand_Run1!H90</f>
        <v>4.5968741313140029</v>
      </c>
      <c r="M77">
        <f>task1ForecastsPVandDemand_Run1!I90</f>
        <v>0</v>
      </c>
      <c r="N77">
        <f>task1ForecastsPVandDemand_Run1!J90</f>
        <v>-1.4929786243700001</v>
      </c>
      <c r="O77">
        <f>task1ForecastsPVandDemand_Run1!K90</f>
        <v>0</v>
      </c>
      <c r="P77">
        <f>task1ForecastsPVandDemand_Run1!L90</f>
        <v>-1.4929786243700001</v>
      </c>
      <c r="Q77">
        <f>task1ForecastsPVandDemand_Run1!M90</f>
        <v>0</v>
      </c>
    </row>
    <row r="78" spans="1:17" x14ac:dyDescent="0.3">
      <c r="A78" t="str">
        <f>TEXT(task1ForecastsPVandDemand_Run1!C91,"YYYY-MM-DD HH:MM:SS")</f>
        <v>2018-10-17 14:00:00</v>
      </c>
      <c r="B78">
        <f>-task1ForecastsPVandDemand_Run1!G91</f>
        <v>-1.4644622054700001</v>
      </c>
      <c r="C78">
        <f t="shared" si="1"/>
        <v>1</v>
      </c>
      <c r="D78">
        <v>1</v>
      </c>
      <c r="E78" s="105">
        <v>44324.375</v>
      </c>
      <c r="F78">
        <f>task1ForecastsPVandDemand_Run1!B91</f>
        <v>2</v>
      </c>
      <c r="G78">
        <f>task1ForecastsPVandDemand_Run1!A91</f>
        <v>29</v>
      </c>
      <c r="H78">
        <f>task1ForecastsPVandDemand_Run1!D91</f>
        <v>2.8969370109999999</v>
      </c>
      <c r="I78">
        <f>task1ForecastsPVandDemand_Run1!E91</f>
        <v>4.3613992164699997</v>
      </c>
      <c r="J78">
        <f>task1ForecastsPVandDemand_Run1!F91</f>
        <v>1.5097548510000001</v>
      </c>
      <c r="K78">
        <f>task1ForecastsPVandDemand_Run1!G91</f>
        <v>1.4644622054700001</v>
      </c>
      <c r="L78">
        <f>task1ForecastsPVandDemand_Run1!H91</f>
        <v>5.3291052340490026</v>
      </c>
      <c r="M78">
        <f>task1ForecastsPVandDemand_Run1!I91</f>
        <v>0</v>
      </c>
      <c r="N78">
        <f>task1ForecastsPVandDemand_Run1!J91</f>
        <v>-1.4644622054700001</v>
      </c>
      <c r="O78">
        <f>task1ForecastsPVandDemand_Run1!K91</f>
        <v>0</v>
      </c>
      <c r="P78">
        <f>task1ForecastsPVandDemand_Run1!L91</f>
        <v>-1.4644622054700001</v>
      </c>
      <c r="Q78">
        <f>task1ForecastsPVandDemand_Run1!M91</f>
        <v>0</v>
      </c>
    </row>
    <row r="79" spans="1:17" x14ac:dyDescent="0.3">
      <c r="A79" t="str">
        <f>TEXT(task1ForecastsPVandDemand_Run1!C92,"YYYY-MM-DD HH:MM:SS")</f>
        <v>2018-10-17 14:30:00</v>
      </c>
      <c r="B79">
        <f>-task1ForecastsPVandDemand_Run1!G92</f>
        <v>-1.3417895319019948</v>
      </c>
      <c r="C79">
        <f t="shared" si="1"/>
        <v>1</v>
      </c>
      <c r="D79">
        <v>1</v>
      </c>
      <c r="E79" s="105">
        <v>44325.375</v>
      </c>
      <c r="F79">
        <f>task1ForecastsPVandDemand_Run1!B92</f>
        <v>2</v>
      </c>
      <c r="G79">
        <f>task1ForecastsPVandDemand_Run1!A92</f>
        <v>30</v>
      </c>
      <c r="H79">
        <f>task1ForecastsPVandDemand_Run1!D92</f>
        <v>3.0670405110000001</v>
      </c>
      <c r="I79">
        <f>task1ForecastsPVandDemand_Run1!E92</f>
        <v>4.4088300429019949</v>
      </c>
      <c r="J79">
        <f>task1ForecastsPVandDemand_Run1!F92</f>
        <v>1.505344596</v>
      </c>
      <c r="K79">
        <f>task1ForecastsPVandDemand_Run1!G92</f>
        <v>1.3417895319019948</v>
      </c>
      <c r="L79">
        <f>task1ForecastsPVandDemand_Run1!H92</f>
        <v>6</v>
      </c>
      <c r="M79">
        <f>task1ForecastsPVandDemand_Run1!I92</f>
        <v>0</v>
      </c>
      <c r="N79">
        <f>task1ForecastsPVandDemand_Run1!J92</f>
        <v>-1.3417895319019948</v>
      </c>
      <c r="O79">
        <f>task1ForecastsPVandDemand_Run1!K92</f>
        <v>0</v>
      </c>
      <c r="P79">
        <f>task1ForecastsPVandDemand_Run1!L92</f>
        <v>-1.3417895319019948</v>
      </c>
      <c r="Q79">
        <f>task1ForecastsPVandDemand_Run1!M92</f>
        <v>0</v>
      </c>
    </row>
    <row r="80" spans="1:17" x14ac:dyDescent="0.3">
      <c r="A80" t="str">
        <f>TEXT(task1ForecastsPVandDemand_Run1!C93,"YYYY-MM-DD HH:MM:SS")</f>
        <v>2018-10-17 15:00:00</v>
      </c>
      <c r="B80">
        <f>-task1ForecastsPVandDemand_Run1!G93</f>
        <v>0</v>
      </c>
      <c r="C80">
        <f t="shared" si="1"/>
        <v>1</v>
      </c>
      <c r="D80">
        <v>1</v>
      </c>
      <c r="E80" s="105">
        <v>44326.375</v>
      </c>
      <c r="F80">
        <f>task1ForecastsPVandDemand_Run1!B93</f>
        <v>2</v>
      </c>
      <c r="G80">
        <f>task1ForecastsPVandDemand_Run1!A93</f>
        <v>31</v>
      </c>
      <c r="H80">
        <f>task1ForecastsPVandDemand_Run1!D93</f>
        <v>3.25473211</v>
      </c>
      <c r="I80">
        <f>task1ForecastsPVandDemand_Run1!E93</f>
        <v>3.25473211</v>
      </c>
      <c r="J80">
        <f>task1ForecastsPVandDemand_Run1!F93</f>
        <v>1.0567170779999999</v>
      </c>
      <c r="K80">
        <f>task1ForecastsPVandDemand_Run1!G93</f>
        <v>0</v>
      </c>
      <c r="L80">
        <f>task1ForecastsPVandDemand_Run1!H93</f>
        <v>6</v>
      </c>
      <c r="M80">
        <f>task1ForecastsPVandDemand_Run1!I93</f>
        <v>0</v>
      </c>
      <c r="N80">
        <f>task1ForecastsPVandDemand_Run1!J93</f>
        <v>0</v>
      </c>
      <c r="O80">
        <f>task1ForecastsPVandDemand_Run1!K93</f>
        <v>0</v>
      </c>
      <c r="P80">
        <f>task1ForecastsPVandDemand_Run1!L93</f>
        <v>0</v>
      </c>
      <c r="Q80">
        <f>task1ForecastsPVandDemand_Run1!M93</f>
        <v>0</v>
      </c>
    </row>
    <row r="81" spans="1:17" x14ac:dyDescent="0.3">
      <c r="A81" t="str">
        <f>TEXT(task1ForecastsPVandDemand_Run1!C94,"YYYY-MM-DD HH:MM:SS")</f>
        <v>2018-10-17 15:30:00</v>
      </c>
      <c r="B81">
        <f>-task1ForecastsPVandDemand_Run1!G94</f>
        <v>0.94097532645454596</v>
      </c>
      <c r="C81">
        <f t="shared" si="1"/>
        <v>1</v>
      </c>
      <c r="D81">
        <v>1</v>
      </c>
      <c r="E81" s="105">
        <v>44327.375</v>
      </c>
      <c r="F81">
        <f>task1ForecastsPVandDemand_Run1!B94</f>
        <v>2</v>
      </c>
      <c r="G81">
        <f>task1ForecastsPVandDemand_Run1!A94</f>
        <v>32</v>
      </c>
      <c r="H81">
        <f>task1ForecastsPVandDemand_Run1!D94</f>
        <v>3.520652127</v>
      </c>
      <c r="I81">
        <f>task1ForecastsPVandDemand_Run1!E94</f>
        <v>2.579676800545454</v>
      </c>
      <c r="J81">
        <f>task1ForecastsPVandDemand_Run1!F94</f>
        <v>0.94569694999999998</v>
      </c>
      <c r="K81">
        <f>task1ForecastsPVandDemand_Run1!G94</f>
        <v>-0.94097532645454596</v>
      </c>
      <c r="L81">
        <f>task1ForecastsPVandDemand_Run1!H94</f>
        <v>5.5295123367727275</v>
      </c>
      <c r="M81">
        <f>task1ForecastsPVandDemand_Run1!I94</f>
        <v>0.94097532645454596</v>
      </c>
      <c r="N81">
        <f>task1ForecastsPVandDemand_Run1!J94</f>
        <v>0</v>
      </c>
      <c r="O81">
        <f>task1ForecastsPVandDemand_Run1!K94</f>
        <v>0</v>
      </c>
      <c r="P81">
        <f>task1ForecastsPVandDemand_Run1!L94</f>
        <v>0</v>
      </c>
      <c r="Q81">
        <f>task1ForecastsPVandDemand_Run1!M94</f>
        <v>0</v>
      </c>
    </row>
    <row r="82" spans="1:17" x14ac:dyDescent="0.3">
      <c r="A82" t="str">
        <f>TEXT(task1ForecastsPVandDemand_Run1!C95,"YYYY-MM-DD HH:MM:SS")</f>
        <v>2018-10-17 16:00:00</v>
      </c>
      <c r="B82">
        <f>-task1ForecastsPVandDemand_Run1!G95</f>
        <v>1.2582026644545459</v>
      </c>
      <c r="C82">
        <f t="shared" si="1"/>
        <v>1</v>
      </c>
      <c r="D82">
        <v>1</v>
      </c>
      <c r="E82" s="105">
        <v>44328.375</v>
      </c>
      <c r="F82">
        <f>task1ForecastsPVandDemand_Run1!B95</f>
        <v>2</v>
      </c>
      <c r="G82">
        <f>task1ForecastsPVandDemand_Run1!A95</f>
        <v>33</v>
      </c>
      <c r="H82">
        <f>task1ForecastsPVandDemand_Run1!D95</f>
        <v>3.8378794649999999</v>
      </c>
      <c r="I82">
        <f>task1ForecastsPVandDemand_Run1!E95</f>
        <v>2.579676800545454</v>
      </c>
      <c r="J82">
        <f>task1ForecastsPVandDemand_Run1!F95</f>
        <v>0.50550150699999996</v>
      </c>
      <c r="K82">
        <f>task1ForecastsPVandDemand_Run1!G95</f>
        <v>-1.2582026644545459</v>
      </c>
      <c r="L82">
        <f>task1ForecastsPVandDemand_Run1!H95</f>
        <v>4.9004110045454548</v>
      </c>
      <c r="M82">
        <f>task1ForecastsPVandDemand_Run1!I95</f>
        <v>1.2582026644545459</v>
      </c>
      <c r="N82">
        <f>task1ForecastsPVandDemand_Run1!J95</f>
        <v>0</v>
      </c>
      <c r="O82">
        <f>task1ForecastsPVandDemand_Run1!K95</f>
        <v>0</v>
      </c>
      <c r="P82">
        <f>task1ForecastsPVandDemand_Run1!L95</f>
        <v>0</v>
      </c>
      <c r="Q82">
        <f>task1ForecastsPVandDemand_Run1!M95</f>
        <v>0</v>
      </c>
    </row>
    <row r="83" spans="1:17" x14ac:dyDescent="0.3">
      <c r="A83" t="str">
        <f>TEXT(task1ForecastsPVandDemand_Run1!C96,"YYYY-MM-DD HH:MM:SS")</f>
        <v>2018-10-17 16:30:00</v>
      </c>
      <c r="B83">
        <f>-task1ForecastsPVandDemand_Run1!G96</f>
        <v>1.3253844484545461</v>
      </c>
      <c r="C83">
        <f t="shared" si="1"/>
        <v>1</v>
      </c>
      <c r="D83">
        <v>1</v>
      </c>
      <c r="E83" s="105">
        <v>44329.375</v>
      </c>
      <c r="F83">
        <f>task1ForecastsPVandDemand_Run1!B96</f>
        <v>2</v>
      </c>
      <c r="G83">
        <f>task1ForecastsPVandDemand_Run1!A96</f>
        <v>34</v>
      </c>
      <c r="H83">
        <f>task1ForecastsPVandDemand_Run1!D96</f>
        <v>3.9050612490000001</v>
      </c>
      <c r="I83">
        <f>task1ForecastsPVandDemand_Run1!E96</f>
        <v>2.579676800545454</v>
      </c>
      <c r="J83">
        <f>task1ForecastsPVandDemand_Run1!F96</f>
        <v>0.47895335300000003</v>
      </c>
      <c r="K83">
        <f>task1ForecastsPVandDemand_Run1!G96</f>
        <v>-1.3253844484545461</v>
      </c>
      <c r="L83">
        <f>task1ForecastsPVandDemand_Run1!H96</f>
        <v>4.2377187803181817</v>
      </c>
      <c r="M83">
        <f>task1ForecastsPVandDemand_Run1!I96</f>
        <v>1.3253844484545461</v>
      </c>
      <c r="N83">
        <f>task1ForecastsPVandDemand_Run1!J96</f>
        <v>0</v>
      </c>
      <c r="O83">
        <f>task1ForecastsPVandDemand_Run1!K96</f>
        <v>0</v>
      </c>
      <c r="P83">
        <f>task1ForecastsPVandDemand_Run1!L96</f>
        <v>0</v>
      </c>
      <c r="Q83">
        <f>task1ForecastsPVandDemand_Run1!M96</f>
        <v>0</v>
      </c>
    </row>
    <row r="84" spans="1:17" x14ac:dyDescent="0.3">
      <c r="A84" t="str">
        <f>TEXT(task1ForecastsPVandDemand_Run1!C97,"YYYY-MM-DD HH:MM:SS")</f>
        <v>2018-10-17 17:00:00</v>
      </c>
      <c r="B84">
        <f>-task1ForecastsPVandDemand_Run1!G97</f>
        <v>1.3914484524545458</v>
      </c>
      <c r="C84">
        <f t="shared" si="1"/>
        <v>1</v>
      </c>
      <c r="D84">
        <v>1</v>
      </c>
      <c r="E84" s="105">
        <v>44330.375</v>
      </c>
      <c r="F84">
        <f>task1ForecastsPVandDemand_Run1!B97</f>
        <v>2</v>
      </c>
      <c r="G84">
        <f>task1ForecastsPVandDemand_Run1!A97</f>
        <v>35</v>
      </c>
      <c r="H84">
        <f>task1ForecastsPVandDemand_Run1!D97</f>
        <v>3.9711252529999999</v>
      </c>
      <c r="I84">
        <f>task1ForecastsPVandDemand_Run1!E97</f>
        <v>2.579676800545454</v>
      </c>
      <c r="J84">
        <f>task1ForecastsPVandDemand_Run1!F97</f>
        <v>0.193131155</v>
      </c>
      <c r="K84">
        <f>task1ForecastsPVandDemand_Run1!G97</f>
        <v>-1.3914484524545458</v>
      </c>
      <c r="L84">
        <f>task1ForecastsPVandDemand_Run1!H97</f>
        <v>3.541994554090909</v>
      </c>
      <c r="M84">
        <f>task1ForecastsPVandDemand_Run1!I97</f>
        <v>1.3914484524545458</v>
      </c>
      <c r="N84">
        <f>task1ForecastsPVandDemand_Run1!J97</f>
        <v>0</v>
      </c>
      <c r="O84">
        <f>task1ForecastsPVandDemand_Run1!K97</f>
        <v>0</v>
      </c>
      <c r="P84">
        <f>task1ForecastsPVandDemand_Run1!L97</f>
        <v>0</v>
      </c>
      <c r="Q84">
        <f>task1ForecastsPVandDemand_Run1!M97</f>
        <v>0</v>
      </c>
    </row>
    <row r="85" spans="1:17" x14ac:dyDescent="0.3">
      <c r="A85" t="str">
        <f>TEXT(task1ForecastsPVandDemand_Run1!C98,"YYYY-MM-DD HH:MM:SS")</f>
        <v>2018-10-17 17:30:00</v>
      </c>
      <c r="B85">
        <f>-task1ForecastsPVandDemand_Run1!G98</f>
        <v>1.397859540454546</v>
      </c>
      <c r="C85">
        <f t="shared" si="1"/>
        <v>1</v>
      </c>
      <c r="D85">
        <v>1</v>
      </c>
      <c r="E85" s="105">
        <v>44331.375</v>
      </c>
      <c r="F85">
        <f>task1ForecastsPVandDemand_Run1!B98</f>
        <v>2</v>
      </c>
      <c r="G85">
        <f>task1ForecastsPVandDemand_Run1!A98</f>
        <v>36</v>
      </c>
      <c r="H85">
        <f>task1ForecastsPVandDemand_Run1!D98</f>
        <v>3.977536341</v>
      </c>
      <c r="I85">
        <f>task1ForecastsPVandDemand_Run1!E98</f>
        <v>2.579676800545454</v>
      </c>
      <c r="J85">
        <f>task1ForecastsPVandDemand_Run1!F98</f>
        <v>0.131061978</v>
      </c>
      <c r="K85">
        <f>task1ForecastsPVandDemand_Run1!G98</f>
        <v>-1.397859540454546</v>
      </c>
      <c r="L85">
        <f>task1ForecastsPVandDemand_Run1!H98</f>
        <v>2.8430647838636363</v>
      </c>
      <c r="M85">
        <f>task1ForecastsPVandDemand_Run1!I98</f>
        <v>1.397859540454546</v>
      </c>
      <c r="N85">
        <f>task1ForecastsPVandDemand_Run1!J98</f>
        <v>0</v>
      </c>
      <c r="O85">
        <f>task1ForecastsPVandDemand_Run1!K98</f>
        <v>0</v>
      </c>
      <c r="P85">
        <f>task1ForecastsPVandDemand_Run1!L98</f>
        <v>0</v>
      </c>
      <c r="Q85">
        <f>task1ForecastsPVandDemand_Run1!M98</f>
        <v>0</v>
      </c>
    </row>
    <row r="86" spans="1:17" x14ac:dyDescent="0.3">
      <c r="A86" t="str">
        <f>TEXT(task1ForecastsPVandDemand_Run1!C99,"YYYY-MM-DD HH:MM:SS")</f>
        <v>2018-10-17 18:00:00</v>
      </c>
      <c r="B86">
        <f>-task1ForecastsPVandDemand_Run1!G99</f>
        <v>1.2987986704545458</v>
      </c>
      <c r="C86">
        <f t="shared" si="1"/>
        <v>1</v>
      </c>
      <c r="D86">
        <v>1</v>
      </c>
      <c r="E86" s="105">
        <v>44332.375</v>
      </c>
      <c r="F86">
        <f>task1ForecastsPVandDemand_Run1!B99</f>
        <v>2</v>
      </c>
      <c r="G86">
        <f>task1ForecastsPVandDemand_Run1!A99</f>
        <v>37</v>
      </c>
      <c r="H86">
        <f>task1ForecastsPVandDemand_Run1!D99</f>
        <v>3.8784754709999998</v>
      </c>
      <c r="I86">
        <f>task1ForecastsPVandDemand_Run1!E99</f>
        <v>2.579676800545454</v>
      </c>
      <c r="J86">
        <f>task1ForecastsPVandDemand_Run1!F99</f>
        <v>0</v>
      </c>
      <c r="K86">
        <f>task1ForecastsPVandDemand_Run1!G99</f>
        <v>-1.2987986704545458</v>
      </c>
      <c r="L86">
        <f>task1ForecastsPVandDemand_Run1!H99</f>
        <v>2.1936654486363634</v>
      </c>
      <c r="M86">
        <f>task1ForecastsPVandDemand_Run1!I99</f>
        <v>1.2987986704545458</v>
      </c>
      <c r="N86">
        <f>task1ForecastsPVandDemand_Run1!J99</f>
        <v>0</v>
      </c>
      <c r="O86">
        <f>task1ForecastsPVandDemand_Run1!K99</f>
        <v>0</v>
      </c>
      <c r="P86">
        <f>task1ForecastsPVandDemand_Run1!L99</f>
        <v>0</v>
      </c>
      <c r="Q86">
        <f>task1ForecastsPVandDemand_Run1!M99</f>
        <v>0</v>
      </c>
    </row>
    <row r="87" spans="1:17" x14ac:dyDescent="0.3">
      <c r="A87" t="str">
        <f>TEXT(task1ForecastsPVandDemand_Run1!C100,"YYYY-MM-DD HH:MM:SS")</f>
        <v>2018-10-17 18:30:00</v>
      </c>
      <c r="B87">
        <f>-task1ForecastsPVandDemand_Run1!G100</f>
        <v>1.2261930354545458</v>
      </c>
      <c r="C87">
        <f t="shared" si="1"/>
        <v>1</v>
      </c>
      <c r="D87">
        <v>1</v>
      </c>
      <c r="E87" s="105">
        <v>44333.375</v>
      </c>
      <c r="F87">
        <f>task1ForecastsPVandDemand_Run1!B100</f>
        <v>2</v>
      </c>
      <c r="G87">
        <f>task1ForecastsPVandDemand_Run1!A100</f>
        <v>38</v>
      </c>
      <c r="H87">
        <f>task1ForecastsPVandDemand_Run1!D100</f>
        <v>3.8058698359999998</v>
      </c>
      <c r="I87">
        <f>task1ForecastsPVandDemand_Run1!E100</f>
        <v>2.579676800545454</v>
      </c>
      <c r="J87">
        <f>task1ForecastsPVandDemand_Run1!F100</f>
        <v>0</v>
      </c>
      <c r="K87">
        <f>task1ForecastsPVandDemand_Run1!G100</f>
        <v>-1.2261930354545458</v>
      </c>
      <c r="L87">
        <f>task1ForecastsPVandDemand_Run1!H100</f>
        <v>1.5805689309090905</v>
      </c>
      <c r="M87">
        <f>task1ForecastsPVandDemand_Run1!I100</f>
        <v>1.2261930354545458</v>
      </c>
      <c r="N87">
        <f>task1ForecastsPVandDemand_Run1!J100</f>
        <v>0</v>
      </c>
      <c r="O87">
        <f>task1ForecastsPVandDemand_Run1!K100</f>
        <v>0</v>
      </c>
      <c r="P87">
        <f>task1ForecastsPVandDemand_Run1!L100</f>
        <v>0</v>
      </c>
      <c r="Q87">
        <f>task1ForecastsPVandDemand_Run1!M100</f>
        <v>0</v>
      </c>
    </row>
    <row r="88" spans="1:17" x14ac:dyDescent="0.3">
      <c r="A88" t="str">
        <f>TEXT(task1ForecastsPVandDemand_Run1!C101,"YYYY-MM-DD HH:MM:SS")</f>
        <v>2018-10-17 19:00:00</v>
      </c>
      <c r="B88">
        <f>-task1ForecastsPVandDemand_Run1!G101</f>
        <v>1.128109741454546</v>
      </c>
      <c r="C88">
        <f t="shared" si="1"/>
        <v>1</v>
      </c>
      <c r="D88">
        <v>1</v>
      </c>
      <c r="E88" s="105">
        <v>44334.375</v>
      </c>
      <c r="F88">
        <f>task1ForecastsPVandDemand_Run1!B101</f>
        <v>2</v>
      </c>
      <c r="G88">
        <f>task1ForecastsPVandDemand_Run1!A101</f>
        <v>39</v>
      </c>
      <c r="H88">
        <f>task1ForecastsPVandDemand_Run1!D101</f>
        <v>3.707786542</v>
      </c>
      <c r="I88">
        <f>task1ForecastsPVandDemand_Run1!E101</f>
        <v>2.579676800545454</v>
      </c>
      <c r="J88">
        <f>task1ForecastsPVandDemand_Run1!F101</f>
        <v>0</v>
      </c>
      <c r="K88">
        <f>task1ForecastsPVandDemand_Run1!G101</f>
        <v>-1.128109741454546</v>
      </c>
      <c r="L88">
        <f>task1ForecastsPVandDemand_Run1!H101</f>
        <v>1.0165140601818174</v>
      </c>
      <c r="M88">
        <f>task1ForecastsPVandDemand_Run1!I101</f>
        <v>1.128109741454546</v>
      </c>
      <c r="N88">
        <f>task1ForecastsPVandDemand_Run1!J101</f>
        <v>0</v>
      </c>
      <c r="O88">
        <f>task1ForecastsPVandDemand_Run1!K101</f>
        <v>0</v>
      </c>
      <c r="P88">
        <f>task1ForecastsPVandDemand_Run1!L101</f>
        <v>0</v>
      </c>
      <c r="Q88">
        <f>task1ForecastsPVandDemand_Run1!M101</f>
        <v>0</v>
      </c>
    </row>
    <row r="89" spans="1:17" x14ac:dyDescent="0.3">
      <c r="A89" t="str">
        <f>TEXT(task1ForecastsPVandDemand_Run1!C102,"YYYY-MM-DD HH:MM:SS")</f>
        <v>2018-10-17 19:30:00</v>
      </c>
      <c r="B89">
        <f>-task1ForecastsPVandDemand_Run1!G102</f>
        <v>0.96118793245454581</v>
      </c>
      <c r="C89">
        <f t="shared" si="1"/>
        <v>1</v>
      </c>
      <c r="D89">
        <v>1</v>
      </c>
      <c r="E89" s="105">
        <v>44335.375</v>
      </c>
      <c r="F89">
        <f>task1ForecastsPVandDemand_Run1!B102</f>
        <v>2</v>
      </c>
      <c r="G89">
        <f>task1ForecastsPVandDemand_Run1!A102</f>
        <v>40</v>
      </c>
      <c r="H89">
        <f>task1ForecastsPVandDemand_Run1!D102</f>
        <v>3.5408647329999998</v>
      </c>
      <c r="I89">
        <f>task1ForecastsPVandDemand_Run1!E102</f>
        <v>2.579676800545454</v>
      </c>
      <c r="J89">
        <f>task1ForecastsPVandDemand_Run1!F102</f>
        <v>0</v>
      </c>
      <c r="K89">
        <f>task1ForecastsPVandDemand_Run1!G102</f>
        <v>-0.96118793245454581</v>
      </c>
      <c r="L89">
        <f>task1ForecastsPVandDemand_Run1!H102</f>
        <v>0.53592009395454454</v>
      </c>
      <c r="M89">
        <f>task1ForecastsPVandDemand_Run1!I102</f>
        <v>0.96118793245454581</v>
      </c>
      <c r="N89">
        <f>task1ForecastsPVandDemand_Run1!J102</f>
        <v>0</v>
      </c>
      <c r="O89">
        <f>task1ForecastsPVandDemand_Run1!K102</f>
        <v>0</v>
      </c>
      <c r="P89">
        <f>task1ForecastsPVandDemand_Run1!L102</f>
        <v>0</v>
      </c>
      <c r="Q89">
        <f>task1ForecastsPVandDemand_Run1!M102</f>
        <v>0</v>
      </c>
    </row>
    <row r="90" spans="1:17" x14ac:dyDescent="0.3">
      <c r="A90" t="str">
        <f>TEXT(task1ForecastsPVandDemand_Run1!C103,"YYYY-MM-DD HH:MM:SS")</f>
        <v>2018-10-17 20:00:00</v>
      </c>
      <c r="B90">
        <f>-task1ForecastsPVandDemand_Run1!G103</f>
        <v>0.64135021245454604</v>
      </c>
      <c r="C90">
        <f t="shared" si="1"/>
        <v>1</v>
      </c>
      <c r="D90">
        <v>1</v>
      </c>
      <c r="E90" s="105">
        <v>44336.375</v>
      </c>
      <c r="F90">
        <f>task1ForecastsPVandDemand_Run1!B103</f>
        <v>2</v>
      </c>
      <c r="G90">
        <f>task1ForecastsPVandDemand_Run1!A103</f>
        <v>41</v>
      </c>
      <c r="H90">
        <f>task1ForecastsPVandDemand_Run1!D103</f>
        <v>3.221027013</v>
      </c>
      <c r="I90">
        <f>task1ForecastsPVandDemand_Run1!E103</f>
        <v>2.579676800545454</v>
      </c>
      <c r="J90">
        <f>task1ForecastsPVandDemand_Run1!F103</f>
        <v>0</v>
      </c>
      <c r="K90">
        <f>task1ForecastsPVandDemand_Run1!G103</f>
        <v>-0.64135021245454604</v>
      </c>
      <c r="L90">
        <f>task1ForecastsPVandDemand_Run1!H103</f>
        <v>0.21524498772727152</v>
      </c>
      <c r="M90">
        <f>task1ForecastsPVandDemand_Run1!I103</f>
        <v>0.64135021245454604</v>
      </c>
      <c r="N90">
        <f>task1ForecastsPVandDemand_Run1!J103</f>
        <v>0</v>
      </c>
      <c r="O90">
        <f>task1ForecastsPVandDemand_Run1!K103</f>
        <v>0</v>
      </c>
      <c r="P90">
        <f>task1ForecastsPVandDemand_Run1!L103</f>
        <v>0</v>
      </c>
      <c r="Q90">
        <f>task1ForecastsPVandDemand_Run1!M103</f>
        <v>0</v>
      </c>
    </row>
    <row r="91" spans="1:17" x14ac:dyDescent="0.3">
      <c r="A91" t="str">
        <f>TEXT(task1ForecastsPVandDemand_Run1!C104,"YYYY-MM-DD HH:MM:SS")</f>
        <v>2018-10-17 20:30:00</v>
      </c>
      <c r="B91">
        <f>-task1ForecastsPVandDemand_Run1!G104</f>
        <v>0.43048997545454304</v>
      </c>
      <c r="C91">
        <f t="shared" si="1"/>
        <v>1</v>
      </c>
      <c r="D91">
        <v>1</v>
      </c>
      <c r="E91" s="105">
        <v>44337.375</v>
      </c>
      <c r="F91">
        <f>task1ForecastsPVandDemand_Run1!B104</f>
        <v>2</v>
      </c>
      <c r="G91">
        <f>task1ForecastsPVandDemand_Run1!A104</f>
        <v>42</v>
      </c>
      <c r="H91">
        <f>task1ForecastsPVandDemand_Run1!D104</f>
        <v>3.0101667760000002</v>
      </c>
      <c r="I91">
        <f>task1ForecastsPVandDemand_Run1!E104</f>
        <v>2.5796768005454571</v>
      </c>
      <c r="J91">
        <f>task1ForecastsPVandDemand_Run1!F104</f>
        <v>0</v>
      </c>
      <c r="K91">
        <f>task1ForecastsPVandDemand_Run1!G104</f>
        <v>-0.43048997545454304</v>
      </c>
      <c r="L91">
        <f>task1ForecastsPVandDemand_Run1!H104</f>
        <v>0</v>
      </c>
      <c r="M91">
        <f>task1ForecastsPVandDemand_Run1!I104</f>
        <v>0.43048997545454304</v>
      </c>
      <c r="N91">
        <f>task1ForecastsPVandDemand_Run1!J104</f>
        <v>0</v>
      </c>
      <c r="O91">
        <f>task1ForecastsPVandDemand_Run1!K104</f>
        <v>0</v>
      </c>
      <c r="P91">
        <f>task1ForecastsPVandDemand_Run1!L104</f>
        <v>0</v>
      </c>
      <c r="Q91">
        <f>task1ForecastsPVandDemand_Run1!M104</f>
        <v>0</v>
      </c>
    </row>
    <row r="92" spans="1:17" x14ac:dyDescent="0.3">
      <c r="A92" t="str">
        <f>TEXT(task1ForecastsPVandDemand_Run1!C105,"YYYY-MM-DD HH:MM:SS")</f>
        <v>2018-10-17 21:00:00</v>
      </c>
      <c r="B92">
        <f>-task1ForecastsPVandDemand_Run1!G105</f>
        <v>0</v>
      </c>
      <c r="C92">
        <f t="shared" si="1"/>
        <v>1</v>
      </c>
      <c r="D92">
        <v>1</v>
      </c>
      <c r="E92" s="105">
        <v>44338.375</v>
      </c>
      <c r="F92">
        <f>task1ForecastsPVandDemand_Run1!B105</f>
        <v>2</v>
      </c>
      <c r="G92">
        <f>task1ForecastsPVandDemand_Run1!A105</f>
        <v>43</v>
      </c>
      <c r="H92">
        <f>task1ForecastsPVandDemand_Run1!D105</f>
        <v>2.7113052020000001</v>
      </c>
      <c r="I92">
        <f>task1ForecastsPVandDemand_Run1!E105</f>
        <v>2.7113052020000001</v>
      </c>
      <c r="J92">
        <f>task1ForecastsPVandDemand_Run1!F105</f>
        <v>0</v>
      </c>
      <c r="K92">
        <f>task1ForecastsPVandDemand_Run1!G105</f>
        <v>0</v>
      </c>
      <c r="L92">
        <f>task1ForecastsPVandDemand_Run1!H105</f>
        <v>0</v>
      </c>
      <c r="M92">
        <f>task1ForecastsPVandDemand_Run1!I105</f>
        <v>0</v>
      </c>
      <c r="N92">
        <f>task1ForecastsPVandDemand_Run1!J105</f>
        <v>0</v>
      </c>
      <c r="O92">
        <f>task1ForecastsPVandDemand_Run1!K105</f>
        <v>0</v>
      </c>
      <c r="P92">
        <f>task1ForecastsPVandDemand_Run1!L105</f>
        <v>0</v>
      </c>
      <c r="Q92">
        <f>task1ForecastsPVandDemand_Run1!M105</f>
        <v>0</v>
      </c>
    </row>
    <row r="93" spans="1:17" x14ac:dyDescent="0.3">
      <c r="A93" t="str">
        <f>TEXT(task1ForecastsPVandDemand_Run1!C106,"YYYY-MM-DD HH:MM:SS")</f>
        <v>2018-10-17 21:30:00</v>
      </c>
      <c r="B93">
        <f>-task1ForecastsPVandDemand_Run1!G106</f>
        <v>0</v>
      </c>
      <c r="C93">
        <f t="shared" si="1"/>
        <v>1</v>
      </c>
      <c r="D93">
        <v>1</v>
      </c>
      <c r="E93" s="105">
        <v>44339.375</v>
      </c>
      <c r="F93">
        <f>task1ForecastsPVandDemand_Run1!B106</f>
        <v>2</v>
      </c>
      <c r="G93">
        <f>task1ForecastsPVandDemand_Run1!A106</f>
        <v>44</v>
      </c>
      <c r="H93">
        <f>task1ForecastsPVandDemand_Run1!D106</f>
        <v>2.4445530259999999</v>
      </c>
      <c r="I93">
        <f>task1ForecastsPVandDemand_Run1!E106</f>
        <v>2.4445530259999999</v>
      </c>
      <c r="J93">
        <f>task1ForecastsPVandDemand_Run1!F106</f>
        <v>0</v>
      </c>
      <c r="K93">
        <f>task1ForecastsPVandDemand_Run1!G106</f>
        <v>0</v>
      </c>
      <c r="L93">
        <f>task1ForecastsPVandDemand_Run1!H106</f>
        <v>0</v>
      </c>
      <c r="M93">
        <f>task1ForecastsPVandDemand_Run1!I106</f>
        <v>0</v>
      </c>
      <c r="N93">
        <f>task1ForecastsPVandDemand_Run1!J106</f>
        <v>0</v>
      </c>
      <c r="O93">
        <f>task1ForecastsPVandDemand_Run1!K106</f>
        <v>0</v>
      </c>
      <c r="P93">
        <f>task1ForecastsPVandDemand_Run1!L106</f>
        <v>0</v>
      </c>
      <c r="Q93">
        <f>task1ForecastsPVandDemand_Run1!M106</f>
        <v>0</v>
      </c>
    </row>
    <row r="94" spans="1:17" x14ac:dyDescent="0.3">
      <c r="A94" t="str">
        <f>TEXT(task1ForecastsPVandDemand_Run1!C107,"YYYY-MM-DD HH:MM:SS")</f>
        <v>2018-10-17 22:00:00</v>
      </c>
      <c r="B94">
        <f>-task1ForecastsPVandDemand_Run1!G107</f>
        <v>0</v>
      </c>
      <c r="C94">
        <f t="shared" si="1"/>
        <v>1</v>
      </c>
      <c r="D94">
        <v>1</v>
      </c>
      <c r="E94" s="105">
        <v>44340.375</v>
      </c>
      <c r="F94">
        <f>task1ForecastsPVandDemand_Run1!B107</f>
        <v>2</v>
      </c>
      <c r="G94">
        <f>task1ForecastsPVandDemand_Run1!A107</f>
        <v>45</v>
      </c>
      <c r="H94">
        <f>task1ForecastsPVandDemand_Run1!D107</f>
        <v>2.1367515909999999</v>
      </c>
      <c r="I94">
        <f>task1ForecastsPVandDemand_Run1!E107</f>
        <v>2.1367515909999999</v>
      </c>
      <c r="J94">
        <f>task1ForecastsPVandDemand_Run1!F107</f>
        <v>0</v>
      </c>
      <c r="K94">
        <f>task1ForecastsPVandDemand_Run1!G107</f>
        <v>0</v>
      </c>
      <c r="L94">
        <f>task1ForecastsPVandDemand_Run1!H107</f>
        <v>0</v>
      </c>
      <c r="M94">
        <f>task1ForecastsPVandDemand_Run1!I107</f>
        <v>0</v>
      </c>
      <c r="N94">
        <f>task1ForecastsPVandDemand_Run1!J107</f>
        <v>0</v>
      </c>
      <c r="O94">
        <f>task1ForecastsPVandDemand_Run1!K107</f>
        <v>0</v>
      </c>
      <c r="P94">
        <f>task1ForecastsPVandDemand_Run1!L107</f>
        <v>0</v>
      </c>
      <c r="Q94">
        <f>task1ForecastsPVandDemand_Run1!M107</f>
        <v>0</v>
      </c>
    </row>
    <row r="95" spans="1:17" x14ac:dyDescent="0.3">
      <c r="A95" t="str">
        <f>TEXT(task1ForecastsPVandDemand_Run1!C108,"YYYY-MM-DD HH:MM:SS")</f>
        <v>2018-10-17 22:30:00</v>
      </c>
      <c r="B95">
        <f>-task1ForecastsPVandDemand_Run1!G108</f>
        <v>0</v>
      </c>
      <c r="C95">
        <f t="shared" si="1"/>
        <v>1</v>
      </c>
      <c r="D95">
        <v>1</v>
      </c>
      <c r="E95" s="105">
        <v>44341.375</v>
      </c>
      <c r="F95">
        <f>task1ForecastsPVandDemand_Run1!B108</f>
        <v>2</v>
      </c>
      <c r="G95">
        <f>task1ForecastsPVandDemand_Run1!A108</f>
        <v>46</v>
      </c>
      <c r="H95">
        <f>task1ForecastsPVandDemand_Run1!D108</f>
        <v>1.897211918</v>
      </c>
      <c r="I95">
        <f>task1ForecastsPVandDemand_Run1!E108</f>
        <v>1.897211918</v>
      </c>
      <c r="J95">
        <f>task1ForecastsPVandDemand_Run1!F108</f>
        <v>0</v>
      </c>
      <c r="K95">
        <f>task1ForecastsPVandDemand_Run1!G108</f>
        <v>0</v>
      </c>
      <c r="L95">
        <f>task1ForecastsPVandDemand_Run1!H108</f>
        <v>0</v>
      </c>
      <c r="M95">
        <f>task1ForecastsPVandDemand_Run1!I108</f>
        <v>0</v>
      </c>
      <c r="N95">
        <f>task1ForecastsPVandDemand_Run1!J108</f>
        <v>0</v>
      </c>
      <c r="O95">
        <f>task1ForecastsPVandDemand_Run1!K108</f>
        <v>0</v>
      </c>
      <c r="P95">
        <f>task1ForecastsPVandDemand_Run1!L108</f>
        <v>0</v>
      </c>
      <c r="Q95">
        <f>task1ForecastsPVandDemand_Run1!M108</f>
        <v>0</v>
      </c>
    </row>
    <row r="96" spans="1:17" x14ac:dyDescent="0.3">
      <c r="A96" t="str">
        <f>TEXT(task1ForecastsPVandDemand_Run1!C109,"YYYY-MM-DD HH:MM:SS")</f>
        <v>2018-10-17 23:00:00</v>
      </c>
      <c r="B96">
        <f>-task1ForecastsPVandDemand_Run1!G109</f>
        <v>0</v>
      </c>
      <c r="C96">
        <f t="shared" si="1"/>
        <v>1</v>
      </c>
      <c r="D96">
        <v>1</v>
      </c>
      <c r="E96" s="105">
        <v>44342.375</v>
      </c>
      <c r="F96">
        <f>task1ForecastsPVandDemand_Run1!B109</f>
        <v>2</v>
      </c>
      <c r="G96">
        <f>task1ForecastsPVandDemand_Run1!A109</f>
        <v>47</v>
      </c>
      <c r="H96">
        <f>task1ForecastsPVandDemand_Run1!D109</f>
        <v>1.8381419880000001</v>
      </c>
      <c r="I96">
        <f>task1ForecastsPVandDemand_Run1!E109</f>
        <v>1.8381419880000001</v>
      </c>
      <c r="J96">
        <f>task1ForecastsPVandDemand_Run1!F109</f>
        <v>0</v>
      </c>
      <c r="K96">
        <f>task1ForecastsPVandDemand_Run1!G109</f>
        <v>0</v>
      </c>
      <c r="L96">
        <f>task1ForecastsPVandDemand_Run1!H109</f>
        <v>0</v>
      </c>
      <c r="M96">
        <f>task1ForecastsPVandDemand_Run1!I109</f>
        <v>0</v>
      </c>
      <c r="N96">
        <f>task1ForecastsPVandDemand_Run1!J109</f>
        <v>0</v>
      </c>
      <c r="O96">
        <f>task1ForecastsPVandDemand_Run1!K109</f>
        <v>0</v>
      </c>
      <c r="P96">
        <f>task1ForecastsPVandDemand_Run1!L109</f>
        <v>0</v>
      </c>
      <c r="Q96">
        <f>task1ForecastsPVandDemand_Run1!M109</f>
        <v>0</v>
      </c>
    </row>
    <row r="97" spans="1:17" x14ac:dyDescent="0.3">
      <c r="A97" t="str">
        <f>TEXT(task1ForecastsPVandDemand_Run1!C110,"YYYY-MM-DD HH:MM:SS")</f>
        <v>2018-10-17 23:30:00</v>
      </c>
      <c r="B97">
        <f>-task1ForecastsPVandDemand_Run1!G110</f>
        <v>0</v>
      </c>
      <c r="C97">
        <f t="shared" si="1"/>
        <v>1</v>
      </c>
      <c r="D97">
        <v>1</v>
      </c>
      <c r="E97" s="105">
        <v>44343.375</v>
      </c>
      <c r="F97">
        <f>task1ForecastsPVandDemand_Run1!B110</f>
        <v>2</v>
      </c>
      <c r="G97">
        <f>task1ForecastsPVandDemand_Run1!A110</f>
        <v>48</v>
      </c>
      <c r="H97">
        <f>task1ForecastsPVandDemand_Run1!D110</f>
        <v>1.7478875380000001</v>
      </c>
      <c r="I97">
        <f>task1ForecastsPVandDemand_Run1!E110</f>
        <v>1.7478875380000001</v>
      </c>
      <c r="J97">
        <f>task1ForecastsPVandDemand_Run1!F110</f>
        <v>0</v>
      </c>
      <c r="K97">
        <f>task1ForecastsPVandDemand_Run1!G110</f>
        <v>0</v>
      </c>
      <c r="L97">
        <f>task1ForecastsPVandDemand_Run1!H110</f>
        <v>0</v>
      </c>
      <c r="M97">
        <f>task1ForecastsPVandDemand_Run1!I110</f>
        <v>0</v>
      </c>
      <c r="N97">
        <f>task1ForecastsPVandDemand_Run1!J110</f>
        <v>0</v>
      </c>
      <c r="O97">
        <f>task1ForecastsPVandDemand_Run1!K110</f>
        <v>0</v>
      </c>
      <c r="P97">
        <f>task1ForecastsPVandDemand_Run1!L110</f>
        <v>0</v>
      </c>
      <c r="Q97">
        <f>task1ForecastsPVandDemand_Run1!M110</f>
        <v>0</v>
      </c>
    </row>
    <row r="98" spans="1:17" x14ac:dyDescent="0.3">
      <c r="A98" t="str">
        <f>TEXT(task1ForecastsPVandDemand_Run1!C111,"YYYY-MM-DD HH:MM:SS")</f>
        <v>2018-10-18 00:00:00</v>
      </c>
      <c r="B98">
        <f>-task1ForecastsPVandDemand_Run1!G111</f>
        <v>0</v>
      </c>
      <c r="C98">
        <f t="shared" si="1"/>
        <v>1</v>
      </c>
      <c r="D98">
        <v>1</v>
      </c>
      <c r="E98" s="105">
        <v>44344.375</v>
      </c>
      <c r="F98">
        <f>task1ForecastsPVandDemand_Run1!B111</f>
        <v>3</v>
      </c>
      <c r="G98">
        <f>task1ForecastsPVandDemand_Run1!A111</f>
        <v>1</v>
      </c>
      <c r="H98">
        <f>task1ForecastsPVandDemand_Run1!D111</f>
        <v>1.7913096289999999</v>
      </c>
      <c r="I98">
        <f>task1ForecastsPVandDemand_Run1!E111</f>
        <v>1.7913096289999999</v>
      </c>
      <c r="J98">
        <f>task1ForecastsPVandDemand_Run1!F111</f>
        <v>0</v>
      </c>
      <c r="K98">
        <f>task1ForecastsPVandDemand_Run1!G111</f>
        <v>0</v>
      </c>
      <c r="L98">
        <f>task1ForecastsPVandDemand_Run1!H111</f>
        <v>0</v>
      </c>
      <c r="M98">
        <f>task1ForecastsPVandDemand_Run1!I111</f>
        <v>0</v>
      </c>
      <c r="N98">
        <f>task1ForecastsPVandDemand_Run1!J111</f>
        <v>0</v>
      </c>
      <c r="O98">
        <f>task1ForecastsPVandDemand_Run1!K111</f>
        <v>0</v>
      </c>
      <c r="P98">
        <f>task1ForecastsPVandDemand_Run1!L111</f>
        <v>0</v>
      </c>
      <c r="Q98">
        <f>task1ForecastsPVandDemand_Run1!M111</f>
        <v>0</v>
      </c>
    </row>
    <row r="99" spans="1:17" x14ac:dyDescent="0.3">
      <c r="A99" t="str">
        <f>TEXT(task1ForecastsPVandDemand_Run1!C112,"YYYY-MM-DD HH:MM:SS")</f>
        <v>2018-10-18 00:30:00</v>
      </c>
      <c r="B99">
        <f>-task1ForecastsPVandDemand_Run1!G112</f>
        <v>0</v>
      </c>
      <c r="C99">
        <f t="shared" si="1"/>
        <v>1</v>
      </c>
      <c r="D99">
        <v>1</v>
      </c>
      <c r="E99" s="105">
        <v>44345.375</v>
      </c>
      <c r="F99">
        <f>task1ForecastsPVandDemand_Run1!B112</f>
        <v>3</v>
      </c>
      <c r="G99">
        <f>task1ForecastsPVandDemand_Run1!A112</f>
        <v>2</v>
      </c>
      <c r="H99">
        <f>task1ForecastsPVandDemand_Run1!D112</f>
        <v>1.7216036299999999</v>
      </c>
      <c r="I99">
        <f>task1ForecastsPVandDemand_Run1!E112</f>
        <v>1.7216036299999999</v>
      </c>
      <c r="J99">
        <f>task1ForecastsPVandDemand_Run1!F112</f>
        <v>0</v>
      </c>
      <c r="K99">
        <f>task1ForecastsPVandDemand_Run1!G112</f>
        <v>0</v>
      </c>
      <c r="L99">
        <f>task1ForecastsPVandDemand_Run1!H112</f>
        <v>0</v>
      </c>
      <c r="M99">
        <f>task1ForecastsPVandDemand_Run1!I112</f>
        <v>0</v>
      </c>
      <c r="N99">
        <f>task1ForecastsPVandDemand_Run1!J112</f>
        <v>0</v>
      </c>
      <c r="O99">
        <f>task1ForecastsPVandDemand_Run1!K112</f>
        <v>0</v>
      </c>
      <c r="P99">
        <f>task1ForecastsPVandDemand_Run1!L112</f>
        <v>0</v>
      </c>
      <c r="Q99">
        <f>task1ForecastsPVandDemand_Run1!M112</f>
        <v>0</v>
      </c>
    </row>
    <row r="100" spans="1:17" x14ac:dyDescent="0.3">
      <c r="A100" t="str">
        <f>TEXT(task1ForecastsPVandDemand_Run1!C113,"YYYY-MM-DD HH:MM:SS")</f>
        <v>2018-10-18 01:00:00</v>
      </c>
      <c r="B100">
        <f>-task1ForecastsPVandDemand_Run1!G113</f>
        <v>0</v>
      </c>
      <c r="C100">
        <f t="shared" si="1"/>
        <v>1</v>
      </c>
      <c r="D100">
        <v>1</v>
      </c>
      <c r="E100" s="105">
        <v>44346.375</v>
      </c>
      <c r="F100">
        <f>task1ForecastsPVandDemand_Run1!B113</f>
        <v>3</v>
      </c>
      <c r="G100">
        <f>task1ForecastsPVandDemand_Run1!A113</f>
        <v>3</v>
      </c>
      <c r="H100">
        <f>task1ForecastsPVandDemand_Run1!D113</f>
        <v>1.635977284</v>
      </c>
      <c r="I100">
        <f>task1ForecastsPVandDemand_Run1!E113</f>
        <v>1.635977284</v>
      </c>
      <c r="J100">
        <f>task1ForecastsPVandDemand_Run1!F113</f>
        <v>0</v>
      </c>
      <c r="K100">
        <f>task1ForecastsPVandDemand_Run1!G113</f>
        <v>0</v>
      </c>
      <c r="L100">
        <f>task1ForecastsPVandDemand_Run1!H113</f>
        <v>0</v>
      </c>
      <c r="M100">
        <f>task1ForecastsPVandDemand_Run1!I113</f>
        <v>0</v>
      </c>
      <c r="N100">
        <f>task1ForecastsPVandDemand_Run1!J113</f>
        <v>0</v>
      </c>
      <c r="O100">
        <f>task1ForecastsPVandDemand_Run1!K113</f>
        <v>0</v>
      </c>
      <c r="P100">
        <f>task1ForecastsPVandDemand_Run1!L113</f>
        <v>0</v>
      </c>
      <c r="Q100">
        <f>task1ForecastsPVandDemand_Run1!M113</f>
        <v>0</v>
      </c>
    </row>
    <row r="101" spans="1:17" x14ac:dyDescent="0.3">
      <c r="A101" t="str">
        <f>TEXT(task1ForecastsPVandDemand_Run1!C114,"YYYY-MM-DD HH:MM:SS")</f>
        <v>2018-10-18 01:30:00</v>
      </c>
      <c r="B101">
        <f>-task1ForecastsPVandDemand_Run1!G114</f>
        <v>0</v>
      </c>
      <c r="C101">
        <f t="shared" si="1"/>
        <v>1</v>
      </c>
      <c r="D101">
        <v>1</v>
      </c>
      <c r="E101" s="105">
        <v>44347.375</v>
      </c>
      <c r="F101">
        <f>task1ForecastsPVandDemand_Run1!B114</f>
        <v>3</v>
      </c>
      <c r="G101">
        <f>task1ForecastsPVandDemand_Run1!A114</f>
        <v>4</v>
      </c>
      <c r="H101">
        <f>task1ForecastsPVandDemand_Run1!D114</f>
        <v>1.590551177</v>
      </c>
      <c r="I101">
        <f>task1ForecastsPVandDemand_Run1!E114</f>
        <v>1.590551177</v>
      </c>
      <c r="J101">
        <f>task1ForecastsPVandDemand_Run1!F114</f>
        <v>0</v>
      </c>
      <c r="K101">
        <f>task1ForecastsPVandDemand_Run1!G114</f>
        <v>0</v>
      </c>
      <c r="L101">
        <f>task1ForecastsPVandDemand_Run1!H114</f>
        <v>0</v>
      </c>
      <c r="M101">
        <f>task1ForecastsPVandDemand_Run1!I114</f>
        <v>0</v>
      </c>
      <c r="N101">
        <f>task1ForecastsPVandDemand_Run1!J114</f>
        <v>0</v>
      </c>
      <c r="O101">
        <f>task1ForecastsPVandDemand_Run1!K114</f>
        <v>0</v>
      </c>
      <c r="P101">
        <f>task1ForecastsPVandDemand_Run1!L114</f>
        <v>0</v>
      </c>
      <c r="Q101">
        <f>task1ForecastsPVandDemand_Run1!M114</f>
        <v>0</v>
      </c>
    </row>
    <row r="102" spans="1:17" x14ac:dyDescent="0.3">
      <c r="A102" t="str">
        <f>TEXT(task1ForecastsPVandDemand_Run1!C115,"YYYY-MM-DD HH:MM:SS")</f>
        <v>2018-10-18 02:00:00</v>
      </c>
      <c r="B102">
        <f>-task1ForecastsPVandDemand_Run1!G115</f>
        <v>0</v>
      </c>
      <c r="C102">
        <f t="shared" si="1"/>
        <v>1</v>
      </c>
      <c r="D102">
        <v>1</v>
      </c>
      <c r="E102" s="105">
        <v>44348.375</v>
      </c>
      <c r="F102">
        <f>task1ForecastsPVandDemand_Run1!B115</f>
        <v>3</v>
      </c>
      <c r="G102">
        <f>task1ForecastsPVandDemand_Run1!A115</f>
        <v>5</v>
      </c>
      <c r="H102">
        <f>task1ForecastsPVandDemand_Run1!D115</f>
        <v>1.5763098950000001</v>
      </c>
      <c r="I102">
        <f>task1ForecastsPVandDemand_Run1!E115</f>
        <v>1.5763098950000001</v>
      </c>
      <c r="J102">
        <f>task1ForecastsPVandDemand_Run1!F115</f>
        <v>0</v>
      </c>
      <c r="K102">
        <f>task1ForecastsPVandDemand_Run1!G115</f>
        <v>0</v>
      </c>
      <c r="L102">
        <f>task1ForecastsPVandDemand_Run1!H115</f>
        <v>0</v>
      </c>
      <c r="M102">
        <f>task1ForecastsPVandDemand_Run1!I115</f>
        <v>0</v>
      </c>
      <c r="N102">
        <f>task1ForecastsPVandDemand_Run1!J115</f>
        <v>0</v>
      </c>
      <c r="O102">
        <f>task1ForecastsPVandDemand_Run1!K115</f>
        <v>0</v>
      </c>
      <c r="P102">
        <f>task1ForecastsPVandDemand_Run1!L115</f>
        <v>0</v>
      </c>
      <c r="Q102">
        <f>task1ForecastsPVandDemand_Run1!M115</f>
        <v>0</v>
      </c>
    </row>
    <row r="103" spans="1:17" x14ac:dyDescent="0.3">
      <c r="A103" t="str">
        <f>TEXT(task1ForecastsPVandDemand_Run1!C116,"YYYY-MM-DD HH:MM:SS")</f>
        <v>2018-10-18 02:30:00</v>
      </c>
      <c r="B103">
        <f>-task1ForecastsPVandDemand_Run1!G116</f>
        <v>0</v>
      </c>
      <c r="C103">
        <f t="shared" si="1"/>
        <v>1</v>
      </c>
      <c r="D103">
        <v>1</v>
      </c>
      <c r="E103" s="105">
        <v>44349.375</v>
      </c>
      <c r="F103">
        <f>task1ForecastsPVandDemand_Run1!B116</f>
        <v>3</v>
      </c>
      <c r="G103">
        <f>task1ForecastsPVandDemand_Run1!A116</f>
        <v>6</v>
      </c>
      <c r="H103">
        <f>task1ForecastsPVandDemand_Run1!D116</f>
        <v>1.5447264060000001</v>
      </c>
      <c r="I103">
        <f>task1ForecastsPVandDemand_Run1!E116</f>
        <v>1.5447264060000001</v>
      </c>
      <c r="J103">
        <f>task1ForecastsPVandDemand_Run1!F116</f>
        <v>0</v>
      </c>
      <c r="K103">
        <f>task1ForecastsPVandDemand_Run1!G116</f>
        <v>0</v>
      </c>
      <c r="L103">
        <f>task1ForecastsPVandDemand_Run1!H116</f>
        <v>0</v>
      </c>
      <c r="M103">
        <f>task1ForecastsPVandDemand_Run1!I116</f>
        <v>0</v>
      </c>
      <c r="N103">
        <f>task1ForecastsPVandDemand_Run1!J116</f>
        <v>0</v>
      </c>
      <c r="O103">
        <f>task1ForecastsPVandDemand_Run1!K116</f>
        <v>0</v>
      </c>
      <c r="P103">
        <f>task1ForecastsPVandDemand_Run1!L116</f>
        <v>0</v>
      </c>
      <c r="Q103">
        <f>task1ForecastsPVandDemand_Run1!M116</f>
        <v>0</v>
      </c>
    </row>
    <row r="104" spans="1:17" x14ac:dyDescent="0.3">
      <c r="A104" t="str">
        <f>TEXT(task1ForecastsPVandDemand_Run1!C117,"YYYY-MM-DD HH:MM:SS")</f>
        <v>2018-10-18 03:00:00</v>
      </c>
      <c r="B104">
        <f>-task1ForecastsPVandDemand_Run1!G117</f>
        <v>0</v>
      </c>
      <c r="C104">
        <f t="shared" si="1"/>
        <v>1</v>
      </c>
      <c r="D104">
        <v>1</v>
      </c>
      <c r="E104" s="105">
        <v>44350.375</v>
      </c>
      <c r="F104">
        <f>task1ForecastsPVandDemand_Run1!B117</f>
        <v>3</v>
      </c>
      <c r="G104">
        <f>task1ForecastsPVandDemand_Run1!A117</f>
        <v>7</v>
      </c>
      <c r="H104">
        <f>task1ForecastsPVandDemand_Run1!D117</f>
        <v>1.529125144</v>
      </c>
      <c r="I104">
        <f>task1ForecastsPVandDemand_Run1!E117</f>
        <v>1.529125144</v>
      </c>
      <c r="J104">
        <f>task1ForecastsPVandDemand_Run1!F117</f>
        <v>0</v>
      </c>
      <c r="K104">
        <f>task1ForecastsPVandDemand_Run1!G117</f>
        <v>0</v>
      </c>
      <c r="L104">
        <f>task1ForecastsPVandDemand_Run1!H117</f>
        <v>0</v>
      </c>
      <c r="M104">
        <f>task1ForecastsPVandDemand_Run1!I117</f>
        <v>0</v>
      </c>
      <c r="N104">
        <f>task1ForecastsPVandDemand_Run1!J117</f>
        <v>0</v>
      </c>
      <c r="O104">
        <f>task1ForecastsPVandDemand_Run1!K117</f>
        <v>0</v>
      </c>
      <c r="P104">
        <f>task1ForecastsPVandDemand_Run1!L117</f>
        <v>0</v>
      </c>
      <c r="Q104">
        <f>task1ForecastsPVandDemand_Run1!M117</f>
        <v>0</v>
      </c>
    </row>
    <row r="105" spans="1:17" x14ac:dyDescent="0.3">
      <c r="A105" t="str">
        <f>TEXT(task1ForecastsPVandDemand_Run1!C118,"YYYY-MM-DD HH:MM:SS")</f>
        <v>2018-10-18 03:30:00</v>
      </c>
      <c r="B105">
        <f>-task1ForecastsPVandDemand_Run1!G118</f>
        <v>0</v>
      </c>
      <c r="C105">
        <f t="shared" si="1"/>
        <v>1</v>
      </c>
      <c r="D105">
        <v>1</v>
      </c>
      <c r="E105" s="105">
        <v>44351.375</v>
      </c>
      <c r="F105">
        <f>task1ForecastsPVandDemand_Run1!B118</f>
        <v>3</v>
      </c>
      <c r="G105">
        <f>task1ForecastsPVandDemand_Run1!A118</f>
        <v>8</v>
      </c>
      <c r="H105">
        <f>task1ForecastsPVandDemand_Run1!D118</f>
        <v>1.506121686</v>
      </c>
      <c r="I105">
        <f>task1ForecastsPVandDemand_Run1!E118</f>
        <v>1.506121686</v>
      </c>
      <c r="J105">
        <f>task1ForecastsPVandDemand_Run1!F118</f>
        <v>0</v>
      </c>
      <c r="K105">
        <f>task1ForecastsPVandDemand_Run1!G118</f>
        <v>0</v>
      </c>
      <c r="L105">
        <f>task1ForecastsPVandDemand_Run1!H118</f>
        <v>0</v>
      </c>
      <c r="M105">
        <f>task1ForecastsPVandDemand_Run1!I118</f>
        <v>0</v>
      </c>
      <c r="N105">
        <f>task1ForecastsPVandDemand_Run1!J118</f>
        <v>0</v>
      </c>
      <c r="O105">
        <f>task1ForecastsPVandDemand_Run1!K118</f>
        <v>0</v>
      </c>
      <c r="P105">
        <f>task1ForecastsPVandDemand_Run1!L118</f>
        <v>0</v>
      </c>
      <c r="Q105">
        <f>task1ForecastsPVandDemand_Run1!M118</f>
        <v>0</v>
      </c>
    </row>
    <row r="106" spans="1:17" x14ac:dyDescent="0.3">
      <c r="A106" t="str">
        <f>TEXT(task1ForecastsPVandDemand_Run1!C119,"YYYY-MM-DD HH:MM:SS")</f>
        <v>2018-10-18 04:00:00</v>
      </c>
      <c r="B106">
        <f>-task1ForecastsPVandDemand_Run1!G119</f>
        <v>0</v>
      </c>
      <c r="C106">
        <f t="shared" si="1"/>
        <v>1</v>
      </c>
      <c r="D106">
        <v>1</v>
      </c>
      <c r="E106" s="105">
        <v>44352.375</v>
      </c>
      <c r="F106">
        <f>task1ForecastsPVandDemand_Run1!B119</f>
        <v>3</v>
      </c>
      <c r="G106">
        <f>task1ForecastsPVandDemand_Run1!A119</f>
        <v>9</v>
      </c>
      <c r="H106">
        <f>task1ForecastsPVandDemand_Run1!D119</f>
        <v>1.6074680079999999</v>
      </c>
      <c r="I106">
        <f>task1ForecastsPVandDemand_Run1!E119</f>
        <v>1.6074680079999999</v>
      </c>
      <c r="J106">
        <f>task1ForecastsPVandDemand_Run1!F119</f>
        <v>0</v>
      </c>
      <c r="K106">
        <f>task1ForecastsPVandDemand_Run1!G119</f>
        <v>0</v>
      </c>
      <c r="L106">
        <f>task1ForecastsPVandDemand_Run1!H119</f>
        <v>0</v>
      </c>
      <c r="M106">
        <f>task1ForecastsPVandDemand_Run1!I119</f>
        <v>0</v>
      </c>
      <c r="N106">
        <f>task1ForecastsPVandDemand_Run1!J119</f>
        <v>0</v>
      </c>
      <c r="O106">
        <f>task1ForecastsPVandDemand_Run1!K119</f>
        <v>0</v>
      </c>
      <c r="P106">
        <f>task1ForecastsPVandDemand_Run1!L119</f>
        <v>0</v>
      </c>
      <c r="Q106">
        <f>task1ForecastsPVandDemand_Run1!M119</f>
        <v>0</v>
      </c>
    </row>
    <row r="107" spans="1:17" x14ac:dyDescent="0.3">
      <c r="A107" t="str">
        <f>TEXT(task1ForecastsPVandDemand_Run1!C120,"YYYY-MM-DD HH:MM:SS")</f>
        <v>2018-10-18 04:30:00</v>
      </c>
      <c r="B107">
        <f>-task1ForecastsPVandDemand_Run1!G120</f>
        <v>0</v>
      </c>
      <c r="C107">
        <f t="shared" si="1"/>
        <v>1</v>
      </c>
      <c r="D107">
        <v>1</v>
      </c>
      <c r="E107" s="105">
        <v>44353.375</v>
      </c>
      <c r="F107">
        <f>task1ForecastsPVandDemand_Run1!B120</f>
        <v>3</v>
      </c>
      <c r="G107">
        <f>task1ForecastsPVandDemand_Run1!A120</f>
        <v>10</v>
      </c>
      <c r="H107">
        <f>task1ForecastsPVandDemand_Run1!D120</f>
        <v>1.742049382</v>
      </c>
      <c r="I107">
        <f>task1ForecastsPVandDemand_Run1!E120</f>
        <v>1.742049382</v>
      </c>
      <c r="J107">
        <f>task1ForecastsPVandDemand_Run1!F120</f>
        <v>0</v>
      </c>
      <c r="K107">
        <f>task1ForecastsPVandDemand_Run1!G120</f>
        <v>0</v>
      </c>
      <c r="L107">
        <f>task1ForecastsPVandDemand_Run1!H120</f>
        <v>0</v>
      </c>
      <c r="M107">
        <f>task1ForecastsPVandDemand_Run1!I120</f>
        <v>0</v>
      </c>
      <c r="N107">
        <f>task1ForecastsPVandDemand_Run1!J120</f>
        <v>0</v>
      </c>
      <c r="O107">
        <f>task1ForecastsPVandDemand_Run1!K120</f>
        <v>0</v>
      </c>
      <c r="P107">
        <f>task1ForecastsPVandDemand_Run1!L120</f>
        <v>0</v>
      </c>
      <c r="Q107">
        <f>task1ForecastsPVandDemand_Run1!M120</f>
        <v>0</v>
      </c>
    </row>
    <row r="108" spans="1:17" x14ac:dyDescent="0.3">
      <c r="A108" t="str">
        <f>TEXT(task1ForecastsPVandDemand_Run1!C121,"YYYY-MM-DD HH:MM:SS")</f>
        <v>2018-10-18 05:00:00</v>
      </c>
      <c r="B108">
        <f>-task1ForecastsPVandDemand_Run1!G121</f>
        <v>0</v>
      </c>
      <c r="C108">
        <f t="shared" si="1"/>
        <v>1</v>
      </c>
      <c r="D108">
        <v>1</v>
      </c>
      <c r="E108" s="105">
        <v>44354.375</v>
      </c>
      <c r="F108">
        <f>task1ForecastsPVandDemand_Run1!B121</f>
        <v>3</v>
      </c>
      <c r="G108">
        <f>task1ForecastsPVandDemand_Run1!A121</f>
        <v>11</v>
      </c>
      <c r="H108">
        <f>task1ForecastsPVandDemand_Run1!D121</f>
        <v>2.1798146890000001</v>
      </c>
      <c r="I108">
        <f>task1ForecastsPVandDemand_Run1!E121</f>
        <v>2.1798146890000001</v>
      </c>
      <c r="J108">
        <f>task1ForecastsPVandDemand_Run1!F121</f>
        <v>0</v>
      </c>
      <c r="K108">
        <f>task1ForecastsPVandDemand_Run1!G121</f>
        <v>0</v>
      </c>
      <c r="L108">
        <f>task1ForecastsPVandDemand_Run1!H121</f>
        <v>0</v>
      </c>
      <c r="M108">
        <f>task1ForecastsPVandDemand_Run1!I121</f>
        <v>0</v>
      </c>
      <c r="N108">
        <f>task1ForecastsPVandDemand_Run1!J121</f>
        <v>0</v>
      </c>
      <c r="O108">
        <f>task1ForecastsPVandDemand_Run1!K121</f>
        <v>0</v>
      </c>
      <c r="P108">
        <f>task1ForecastsPVandDemand_Run1!L121</f>
        <v>0</v>
      </c>
      <c r="Q108">
        <f>task1ForecastsPVandDemand_Run1!M121</f>
        <v>0</v>
      </c>
    </row>
    <row r="109" spans="1:17" x14ac:dyDescent="0.3">
      <c r="A109" t="str">
        <f>TEXT(task1ForecastsPVandDemand_Run1!C122,"YYYY-MM-DD HH:MM:SS")</f>
        <v>2018-10-18 05:30:00</v>
      </c>
      <c r="B109">
        <f>-task1ForecastsPVandDemand_Run1!G122</f>
        <v>0</v>
      </c>
      <c r="C109">
        <f t="shared" si="1"/>
        <v>1</v>
      </c>
      <c r="D109">
        <v>1</v>
      </c>
      <c r="E109" s="105">
        <v>44355.375</v>
      </c>
      <c r="F109">
        <f>task1ForecastsPVandDemand_Run1!B122</f>
        <v>3</v>
      </c>
      <c r="G109">
        <f>task1ForecastsPVandDemand_Run1!A122</f>
        <v>12</v>
      </c>
      <c r="H109">
        <f>task1ForecastsPVandDemand_Run1!D122</f>
        <v>2.5657585219999999</v>
      </c>
      <c r="I109">
        <f>task1ForecastsPVandDemand_Run1!E122</f>
        <v>2.5657585219999999</v>
      </c>
      <c r="J109">
        <f>task1ForecastsPVandDemand_Run1!F122</f>
        <v>0</v>
      </c>
      <c r="K109">
        <f>task1ForecastsPVandDemand_Run1!G122</f>
        <v>0</v>
      </c>
      <c r="L109">
        <f>task1ForecastsPVandDemand_Run1!H122</f>
        <v>0</v>
      </c>
      <c r="M109">
        <f>task1ForecastsPVandDemand_Run1!I122</f>
        <v>0</v>
      </c>
      <c r="N109">
        <f>task1ForecastsPVandDemand_Run1!J122</f>
        <v>0</v>
      </c>
      <c r="O109">
        <f>task1ForecastsPVandDemand_Run1!K122</f>
        <v>0</v>
      </c>
      <c r="P109">
        <f>task1ForecastsPVandDemand_Run1!L122</f>
        <v>0</v>
      </c>
      <c r="Q109">
        <f>task1ForecastsPVandDemand_Run1!M122</f>
        <v>0</v>
      </c>
    </row>
    <row r="110" spans="1:17" x14ac:dyDescent="0.3">
      <c r="A110" t="str">
        <f>TEXT(task1ForecastsPVandDemand_Run1!C123,"YYYY-MM-DD HH:MM:SS")</f>
        <v>2018-10-18 06:00:00</v>
      </c>
      <c r="B110">
        <f>-task1ForecastsPVandDemand_Run1!G123</f>
        <v>0</v>
      </c>
      <c r="C110">
        <f t="shared" si="1"/>
        <v>1</v>
      </c>
      <c r="D110">
        <v>1</v>
      </c>
      <c r="E110" s="105">
        <v>44356.375</v>
      </c>
      <c r="F110">
        <f>task1ForecastsPVandDemand_Run1!B123</f>
        <v>3</v>
      </c>
      <c r="G110">
        <f>task1ForecastsPVandDemand_Run1!A123</f>
        <v>13</v>
      </c>
      <c r="H110">
        <f>task1ForecastsPVandDemand_Run1!D123</f>
        <v>3.0477748440000001</v>
      </c>
      <c r="I110">
        <f>task1ForecastsPVandDemand_Run1!E123</f>
        <v>3.0477748440000001</v>
      </c>
      <c r="J110">
        <f>task1ForecastsPVandDemand_Run1!F123</f>
        <v>0</v>
      </c>
      <c r="K110">
        <f>task1ForecastsPVandDemand_Run1!G123</f>
        <v>0</v>
      </c>
      <c r="L110">
        <f>task1ForecastsPVandDemand_Run1!H123</f>
        <v>0</v>
      </c>
      <c r="M110">
        <f>task1ForecastsPVandDemand_Run1!I123</f>
        <v>0</v>
      </c>
      <c r="N110">
        <f>task1ForecastsPVandDemand_Run1!J123</f>
        <v>0</v>
      </c>
      <c r="O110">
        <f>task1ForecastsPVandDemand_Run1!K123</f>
        <v>0</v>
      </c>
      <c r="P110">
        <f>task1ForecastsPVandDemand_Run1!L123</f>
        <v>0</v>
      </c>
      <c r="Q110">
        <f>task1ForecastsPVandDemand_Run1!M123</f>
        <v>0</v>
      </c>
    </row>
    <row r="111" spans="1:17" x14ac:dyDescent="0.3">
      <c r="A111" t="str">
        <f>TEXT(task1ForecastsPVandDemand_Run1!C124,"YYYY-MM-DD HH:MM:SS")</f>
        <v>2018-10-18 06:30:00</v>
      </c>
      <c r="B111">
        <f>-task1ForecastsPVandDemand_Run1!G124</f>
        <v>0</v>
      </c>
      <c r="C111">
        <f t="shared" si="1"/>
        <v>1</v>
      </c>
      <c r="D111">
        <v>1</v>
      </c>
      <c r="E111" s="105">
        <v>44357.375</v>
      </c>
      <c r="F111">
        <f>task1ForecastsPVandDemand_Run1!B124</f>
        <v>3</v>
      </c>
      <c r="G111">
        <f>task1ForecastsPVandDemand_Run1!A124</f>
        <v>14</v>
      </c>
      <c r="H111">
        <f>task1ForecastsPVandDemand_Run1!D124</f>
        <v>3.298243426</v>
      </c>
      <c r="I111">
        <f>task1ForecastsPVandDemand_Run1!E124</f>
        <v>3.298243426</v>
      </c>
      <c r="J111">
        <f>task1ForecastsPVandDemand_Run1!F124</f>
        <v>0</v>
      </c>
      <c r="K111">
        <f>task1ForecastsPVandDemand_Run1!G124</f>
        <v>0</v>
      </c>
      <c r="L111">
        <f>task1ForecastsPVandDemand_Run1!H124</f>
        <v>0</v>
      </c>
      <c r="M111">
        <f>task1ForecastsPVandDemand_Run1!I124</f>
        <v>0</v>
      </c>
      <c r="N111">
        <f>task1ForecastsPVandDemand_Run1!J124</f>
        <v>0</v>
      </c>
      <c r="O111">
        <f>task1ForecastsPVandDemand_Run1!K124</f>
        <v>0</v>
      </c>
      <c r="P111">
        <f>task1ForecastsPVandDemand_Run1!L124</f>
        <v>0</v>
      </c>
      <c r="Q111">
        <f>task1ForecastsPVandDemand_Run1!M124</f>
        <v>0</v>
      </c>
    </row>
    <row r="112" spans="1:17" x14ac:dyDescent="0.3">
      <c r="A112" t="str">
        <f>TEXT(task1ForecastsPVandDemand_Run1!C125,"YYYY-MM-DD HH:MM:SS")</f>
        <v>2018-10-18 07:00:00</v>
      </c>
      <c r="B112">
        <f>-task1ForecastsPVandDemand_Run1!G125</f>
        <v>0</v>
      </c>
      <c r="C112">
        <f t="shared" si="1"/>
        <v>1</v>
      </c>
      <c r="D112">
        <v>1</v>
      </c>
      <c r="E112" s="105">
        <v>44358.375</v>
      </c>
      <c r="F112">
        <f>task1ForecastsPVandDemand_Run1!B125</f>
        <v>3</v>
      </c>
      <c r="G112">
        <f>task1ForecastsPVandDemand_Run1!A125</f>
        <v>15</v>
      </c>
      <c r="H112">
        <f>task1ForecastsPVandDemand_Run1!D125</f>
        <v>3.270227432</v>
      </c>
      <c r="I112">
        <f>task1ForecastsPVandDemand_Run1!E125</f>
        <v>3.270227432</v>
      </c>
      <c r="J112">
        <f>task1ForecastsPVandDemand_Run1!F125</f>
        <v>0</v>
      </c>
      <c r="K112">
        <f>task1ForecastsPVandDemand_Run1!G125</f>
        <v>0</v>
      </c>
      <c r="L112">
        <f>task1ForecastsPVandDemand_Run1!H125</f>
        <v>0</v>
      </c>
      <c r="M112">
        <f>task1ForecastsPVandDemand_Run1!I125</f>
        <v>0</v>
      </c>
      <c r="N112">
        <f>task1ForecastsPVandDemand_Run1!J125</f>
        <v>0</v>
      </c>
      <c r="O112">
        <f>task1ForecastsPVandDemand_Run1!K125</f>
        <v>0</v>
      </c>
      <c r="P112">
        <f>task1ForecastsPVandDemand_Run1!L125</f>
        <v>0</v>
      </c>
      <c r="Q112">
        <f>task1ForecastsPVandDemand_Run1!M125</f>
        <v>0</v>
      </c>
    </row>
    <row r="113" spans="1:17" x14ac:dyDescent="0.3">
      <c r="A113" t="str">
        <f>TEXT(task1ForecastsPVandDemand_Run1!C126,"YYYY-MM-DD HH:MM:SS")</f>
        <v>2018-10-18 07:30:00</v>
      </c>
      <c r="B113">
        <f>-task1ForecastsPVandDemand_Run1!G126</f>
        <v>0</v>
      </c>
      <c r="C113">
        <f t="shared" si="1"/>
        <v>1</v>
      </c>
      <c r="D113">
        <v>1</v>
      </c>
      <c r="E113" s="105">
        <v>44359.375</v>
      </c>
      <c r="F113">
        <f>task1ForecastsPVandDemand_Run1!B126</f>
        <v>3</v>
      </c>
      <c r="G113">
        <f>task1ForecastsPVandDemand_Run1!A126</f>
        <v>16</v>
      </c>
      <c r="H113">
        <f>task1ForecastsPVandDemand_Run1!D126</f>
        <v>3.2838735190000001</v>
      </c>
      <c r="I113">
        <f>task1ForecastsPVandDemand_Run1!E126</f>
        <v>3.2838735190000001</v>
      </c>
      <c r="J113">
        <f>task1ForecastsPVandDemand_Run1!F126</f>
        <v>0</v>
      </c>
      <c r="K113">
        <f>task1ForecastsPVandDemand_Run1!G126</f>
        <v>0</v>
      </c>
      <c r="L113">
        <f>task1ForecastsPVandDemand_Run1!H126</f>
        <v>0</v>
      </c>
      <c r="M113">
        <f>task1ForecastsPVandDemand_Run1!I126</f>
        <v>0</v>
      </c>
      <c r="N113">
        <f>task1ForecastsPVandDemand_Run1!J126</f>
        <v>0</v>
      </c>
      <c r="O113">
        <f>task1ForecastsPVandDemand_Run1!K126</f>
        <v>0</v>
      </c>
      <c r="P113">
        <f>task1ForecastsPVandDemand_Run1!L126</f>
        <v>0</v>
      </c>
      <c r="Q113">
        <f>task1ForecastsPVandDemand_Run1!M126</f>
        <v>0</v>
      </c>
    </row>
    <row r="114" spans="1:17" x14ac:dyDescent="0.3">
      <c r="A114" t="str">
        <f>TEXT(task1ForecastsPVandDemand_Run1!C127,"YYYY-MM-DD HH:MM:SS")</f>
        <v>2018-10-18 08:00:00</v>
      </c>
      <c r="B114">
        <f>-task1ForecastsPVandDemand_Run1!G127</f>
        <v>0</v>
      </c>
      <c r="C114">
        <f t="shared" si="1"/>
        <v>1</v>
      </c>
      <c r="D114">
        <v>1</v>
      </c>
      <c r="E114" s="105">
        <v>44360.375</v>
      </c>
      <c r="F114">
        <f>task1ForecastsPVandDemand_Run1!B127</f>
        <v>3</v>
      </c>
      <c r="G114">
        <f>task1ForecastsPVandDemand_Run1!A127</f>
        <v>17</v>
      </c>
      <c r="H114">
        <f>task1ForecastsPVandDemand_Run1!D127</f>
        <v>3.3249917629999999</v>
      </c>
      <c r="I114">
        <f>task1ForecastsPVandDemand_Run1!E127</f>
        <v>3.3249917629999999</v>
      </c>
      <c r="J114">
        <f>task1ForecastsPVandDemand_Run1!F127</f>
        <v>0.103859074</v>
      </c>
      <c r="K114">
        <f>task1ForecastsPVandDemand_Run1!G127</f>
        <v>0</v>
      </c>
      <c r="L114">
        <f>task1ForecastsPVandDemand_Run1!H127</f>
        <v>0</v>
      </c>
      <c r="M114">
        <f>task1ForecastsPVandDemand_Run1!I127</f>
        <v>0</v>
      </c>
      <c r="N114">
        <f>task1ForecastsPVandDemand_Run1!J127</f>
        <v>0</v>
      </c>
      <c r="O114">
        <f>task1ForecastsPVandDemand_Run1!K127</f>
        <v>0</v>
      </c>
      <c r="P114">
        <f>task1ForecastsPVandDemand_Run1!L127</f>
        <v>0</v>
      </c>
      <c r="Q114">
        <f>task1ForecastsPVandDemand_Run1!M127</f>
        <v>0</v>
      </c>
    </row>
    <row r="115" spans="1:17" x14ac:dyDescent="0.3">
      <c r="A115" t="str">
        <f>TEXT(task1ForecastsPVandDemand_Run1!C128,"YYYY-MM-DD HH:MM:SS")</f>
        <v>2018-10-18 08:30:00</v>
      </c>
      <c r="B115">
        <f>-task1ForecastsPVandDemand_Run1!G128</f>
        <v>0</v>
      </c>
      <c r="C115">
        <f t="shared" si="1"/>
        <v>1</v>
      </c>
      <c r="D115">
        <v>1</v>
      </c>
      <c r="E115" s="105">
        <v>44361.375</v>
      </c>
      <c r="F115">
        <f>task1ForecastsPVandDemand_Run1!B128</f>
        <v>3</v>
      </c>
      <c r="G115">
        <f>task1ForecastsPVandDemand_Run1!A128</f>
        <v>18</v>
      </c>
      <c r="H115">
        <f>task1ForecastsPVandDemand_Run1!D128</f>
        <v>3.2832479829999999</v>
      </c>
      <c r="I115">
        <f>task1ForecastsPVandDemand_Run1!E128</f>
        <v>3.2832479829999999</v>
      </c>
      <c r="J115">
        <f>task1ForecastsPVandDemand_Run1!F128</f>
        <v>0.17041874600000001</v>
      </c>
      <c r="K115">
        <f>task1ForecastsPVandDemand_Run1!G128</f>
        <v>0</v>
      </c>
      <c r="L115">
        <f>task1ForecastsPVandDemand_Run1!H128</f>
        <v>0</v>
      </c>
      <c r="M115">
        <f>task1ForecastsPVandDemand_Run1!I128</f>
        <v>0</v>
      </c>
      <c r="N115">
        <f>task1ForecastsPVandDemand_Run1!J128</f>
        <v>0</v>
      </c>
      <c r="O115">
        <f>task1ForecastsPVandDemand_Run1!K128</f>
        <v>0</v>
      </c>
      <c r="P115">
        <f>task1ForecastsPVandDemand_Run1!L128</f>
        <v>0</v>
      </c>
      <c r="Q115">
        <f>task1ForecastsPVandDemand_Run1!M128</f>
        <v>0</v>
      </c>
    </row>
    <row r="116" spans="1:17" x14ac:dyDescent="0.3">
      <c r="A116" t="str">
        <f>TEXT(task1ForecastsPVandDemand_Run1!C129,"YYYY-MM-DD HH:MM:SS")</f>
        <v>2018-10-18 09:00:00</v>
      </c>
      <c r="B116">
        <f>-task1ForecastsPVandDemand_Run1!G129</f>
        <v>-0.23852264683500002</v>
      </c>
      <c r="C116">
        <f t="shared" si="1"/>
        <v>1</v>
      </c>
      <c r="D116">
        <v>1</v>
      </c>
      <c r="E116" s="105">
        <v>44362.375</v>
      </c>
      <c r="F116">
        <f>task1ForecastsPVandDemand_Run1!B129</f>
        <v>3</v>
      </c>
      <c r="G116">
        <f>task1ForecastsPVandDemand_Run1!A129</f>
        <v>19</v>
      </c>
      <c r="H116">
        <f>task1ForecastsPVandDemand_Run1!D129</f>
        <v>3.150813672</v>
      </c>
      <c r="I116">
        <f>task1ForecastsPVandDemand_Run1!E129</f>
        <v>3.3893363188349999</v>
      </c>
      <c r="J116">
        <f>task1ForecastsPVandDemand_Run1!F129</f>
        <v>0.80310655500000006</v>
      </c>
      <c r="K116">
        <f>task1ForecastsPVandDemand_Run1!G129</f>
        <v>0.23852264683500002</v>
      </c>
      <c r="L116">
        <f>task1ForecastsPVandDemand_Run1!H129</f>
        <v>0.11926132341750001</v>
      </c>
      <c r="M116">
        <f>task1ForecastsPVandDemand_Run1!I129</f>
        <v>0</v>
      </c>
      <c r="N116">
        <f>task1ForecastsPVandDemand_Run1!J129</f>
        <v>-0.23852264683500002</v>
      </c>
      <c r="O116">
        <f>task1ForecastsPVandDemand_Run1!K129</f>
        <v>0</v>
      </c>
      <c r="P116">
        <f>task1ForecastsPVandDemand_Run1!L129</f>
        <v>-0.23852264683500002</v>
      </c>
      <c r="Q116">
        <f>task1ForecastsPVandDemand_Run1!M129</f>
        <v>0</v>
      </c>
    </row>
    <row r="117" spans="1:17" x14ac:dyDescent="0.3">
      <c r="A117" t="str">
        <f>TEXT(task1ForecastsPVandDemand_Run1!C130,"YYYY-MM-DD HH:MM:SS")</f>
        <v>2018-10-18 09:30:00</v>
      </c>
      <c r="B117">
        <f>-task1ForecastsPVandDemand_Run1!G130</f>
        <v>-0.24450450423300005</v>
      </c>
      <c r="C117">
        <f t="shared" si="1"/>
        <v>1</v>
      </c>
      <c r="D117">
        <v>1</v>
      </c>
      <c r="E117" s="105">
        <v>44363.375</v>
      </c>
      <c r="F117">
        <f>task1ForecastsPVandDemand_Run1!B130</f>
        <v>3</v>
      </c>
      <c r="G117">
        <f>task1ForecastsPVandDemand_Run1!A130</f>
        <v>20</v>
      </c>
      <c r="H117">
        <f>task1ForecastsPVandDemand_Run1!D130</f>
        <v>3.0948215480000001</v>
      </c>
      <c r="I117">
        <f>task1ForecastsPVandDemand_Run1!E130</f>
        <v>3.3393260522329999</v>
      </c>
      <c r="J117">
        <f>task1ForecastsPVandDemand_Run1!F130</f>
        <v>0.823247489</v>
      </c>
      <c r="K117">
        <f>task1ForecastsPVandDemand_Run1!G130</f>
        <v>0.24450450423300005</v>
      </c>
      <c r="L117">
        <f>task1ForecastsPVandDemand_Run1!H130</f>
        <v>0.24151357553400005</v>
      </c>
      <c r="M117">
        <f>task1ForecastsPVandDemand_Run1!I130</f>
        <v>0</v>
      </c>
      <c r="N117">
        <f>task1ForecastsPVandDemand_Run1!J130</f>
        <v>-0.24450450423300005</v>
      </c>
      <c r="O117">
        <f>task1ForecastsPVandDemand_Run1!K130</f>
        <v>0</v>
      </c>
      <c r="P117">
        <f>task1ForecastsPVandDemand_Run1!L130</f>
        <v>-0.24450450423300005</v>
      </c>
      <c r="Q117">
        <f>task1ForecastsPVandDemand_Run1!M130</f>
        <v>0</v>
      </c>
    </row>
    <row r="118" spans="1:17" x14ac:dyDescent="0.3">
      <c r="A118" t="str">
        <f>TEXT(task1ForecastsPVandDemand_Run1!C131,"YYYY-MM-DD HH:MM:SS")</f>
        <v>2018-10-18 10:00:00</v>
      </c>
      <c r="B118">
        <f>-task1ForecastsPVandDemand_Run1!G131</f>
        <v>-0.36018471762900001</v>
      </c>
      <c r="C118">
        <f t="shared" si="1"/>
        <v>1</v>
      </c>
      <c r="D118">
        <v>1</v>
      </c>
      <c r="E118" s="105">
        <v>44364.375</v>
      </c>
      <c r="F118">
        <f>task1ForecastsPVandDemand_Run1!B131</f>
        <v>3</v>
      </c>
      <c r="G118">
        <f>task1ForecastsPVandDemand_Run1!A131</f>
        <v>21</v>
      </c>
      <c r="H118">
        <f>task1ForecastsPVandDemand_Run1!D131</f>
        <v>2.9105966200000002</v>
      </c>
      <c r="I118">
        <f>task1ForecastsPVandDemand_Run1!E131</f>
        <v>3.2707813376290003</v>
      </c>
      <c r="J118">
        <f>task1ForecastsPVandDemand_Run1!F131</f>
        <v>1.212743157</v>
      </c>
      <c r="K118">
        <f>task1ForecastsPVandDemand_Run1!G131</f>
        <v>0.36018471762900001</v>
      </c>
      <c r="L118">
        <f>task1ForecastsPVandDemand_Run1!H131</f>
        <v>0.42160593434850002</v>
      </c>
      <c r="M118">
        <f>task1ForecastsPVandDemand_Run1!I131</f>
        <v>0</v>
      </c>
      <c r="N118">
        <f>task1ForecastsPVandDemand_Run1!J131</f>
        <v>-0.36018471762900001</v>
      </c>
      <c r="O118">
        <f>task1ForecastsPVandDemand_Run1!K131</f>
        <v>0</v>
      </c>
      <c r="P118">
        <f>task1ForecastsPVandDemand_Run1!L131</f>
        <v>-0.36018471762900001</v>
      </c>
      <c r="Q118">
        <f>task1ForecastsPVandDemand_Run1!M131</f>
        <v>0</v>
      </c>
    </row>
    <row r="119" spans="1:17" x14ac:dyDescent="0.3">
      <c r="A119" t="str">
        <f>TEXT(task1ForecastsPVandDemand_Run1!C132,"YYYY-MM-DD HH:MM:SS")</f>
        <v>2018-10-18 10:30:00</v>
      </c>
      <c r="B119">
        <f>-task1ForecastsPVandDemand_Run1!G132</f>
        <v>-0.35590227284699999</v>
      </c>
      <c r="C119">
        <f t="shared" si="1"/>
        <v>1</v>
      </c>
      <c r="D119">
        <v>1</v>
      </c>
      <c r="E119" s="105">
        <v>44365.375</v>
      </c>
      <c r="F119">
        <f>task1ForecastsPVandDemand_Run1!B132</f>
        <v>3</v>
      </c>
      <c r="G119">
        <f>task1ForecastsPVandDemand_Run1!A132</f>
        <v>22</v>
      </c>
      <c r="H119">
        <f>task1ForecastsPVandDemand_Run1!D132</f>
        <v>2.8816832739999998</v>
      </c>
      <c r="I119">
        <f>task1ForecastsPVandDemand_Run1!E132</f>
        <v>3.2375855468469998</v>
      </c>
      <c r="J119">
        <f>task1ForecastsPVandDemand_Run1!F132</f>
        <v>1.198324151</v>
      </c>
      <c r="K119">
        <f>task1ForecastsPVandDemand_Run1!G132</f>
        <v>0.35590227284699999</v>
      </c>
      <c r="L119">
        <f>task1ForecastsPVandDemand_Run1!H132</f>
        <v>0.59955707077200004</v>
      </c>
      <c r="M119">
        <f>task1ForecastsPVandDemand_Run1!I132</f>
        <v>0</v>
      </c>
      <c r="N119">
        <f>task1ForecastsPVandDemand_Run1!J132</f>
        <v>-0.35590227284699999</v>
      </c>
      <c r="O119">
        <f>task1ForecastsPVandDemand_Run1!K132</f>
        <v>0</v>
      </c>
      <c r="P119">
        <f>task1ForecastsPVandDemand_Run1!L132</f>
        <v>-0.35590227284699999</v>
      </c>
      <c r="Q119">
        <f>task1ForecastsPVandDemand_Run1!M132</f>
        <v>0</v>
      </c>
    </row>
    <row r="120" spans="1:17" x14ac:dyDescent="0.3">
      <c r="A120" t="str">
        <f>TEXT(task1ForecastsPVandDemand_Run1!C133,"YYYY-MM-DD HH:MM:SS")</f>
        <v>2018-10-18 11:00:00</v>
      </c>
      <c r="B120">
        <f>-task1ForecastsPVandDemand_Run1!G133</f>
        <v>-0.53378404239600008</v>
      </c>
      <c r="C120">
        <f t="shared" si="1"/>
        <v>1</v>
      </c>
      <c r="D120">
        <v>1</v>
      </c>
      <c r="E120" s="105">
        <v>44366.375</v>
      </c>
      <c r="F120">
        <f>task1ForecastsPVandDemand_Run1!B133</f>
        <v>3</v>
      </c>
      <c r="G120">
        <f>task1ForecastsPVandDemand_Run1!A133</f>
        <v>23</v>
      </c>
      <c r="H120">
        <f>task1ForecastsPVandDemand_Run1!D133</f>
        <v>2.7555363910000001</v>
      </c>
      <c r="I120">
        <f>task1ForecastsPVandDemand_Run1!E133</f>
        <v>3.289320433396</v>
      </c>
      <c r="J120">
        <f>task1ForecastsPVandDemand_Run1!F133</f>
        <v>1.7972526680000001</v>
      </c>
      <c r="K120">
        <f>task1ForecastsPVandDemand_Run1!G133</f>
        <v>0.53378404239600008</v>
      </c>
      <c r="L120">
        <f>task1ForecastsPVandDemand_Run1!H133</f>
        <v>0.86644909197000008</v>
      </c>
      <c r="M120">
        <f>task1ForecastsPVandDemand_Run1!I133</f>
        <v>0</v>
      </c>
      <c r="N120">
        <f>task1ForecastsPVandDemand_Run1!J133</f>
        <v>-0.53378404239600008</v>
      </c>
      <c r="O120">
        <f>task1ForecastsPVandDemand_Run1!K133</f>
        <v>0</v>
      </c>
      <c r="P120">
        <f>task1ForecastsPVandDemand_Run1!L133</f>
        <v>-0.53378404239600008</v>
      </c>
      <c r="Q120">
        <f>task1ForecastsPVandDemand_Run1!M133</f>
        <v>0</v>
      </c>
    </row>
    <row r="121" spans="1:17" x14ac:dyDescent="0.3">
      <c r="A121" t="str">
        <f>TEXT(task1ForecastsPVandDemand_Run1!C134,"YYYY-MM-DD HH:MM:SS")</f>
        <v>2018-10-18 11:30:00</v>
      </c>
      <c r="B121">
        <f>-task1ForecastsPVandDemand_Run1!G134</f>
        <v>-1.2010328728200002</v>
      </c>
      <c r="C121">
        <f t="shared" si="1"/>
        <v>1</v>
      </c>
      <c r="D121">
        <v>1</v>
      </c>
      <c r="E121" s="105">
        <v>44367.375</v>
      </c>
      <c r="F121">
        <f>task1ForecastsPVandDemand_Run1!B134</f>
        <v>3</v>
      </c>
      <c r="G121">
        <f>task1ForecastsPVandDemand_Run1!A134</f>
        <v>24</v>
      </c>
      <c r="H121">
        <f>task1ForecastsPVandDemand_Run1!D134</f>
        <v>2.7250071849999999</v>
      </c>
      <c r="I121">
        <f>task1ForecastsPVandDemand_Run1!E134</f>
        <v>3.9260400578199999</v>
      </c>
      <c r="J121">
        <f>task1ForecastsPVandDemand_Run1!F134</f>
        <v>1.819746777</v>
      </c>
      <c r="K121">
        <f>task1ForecastsPVandDemand_Run1!G134</f>
        <v>1.2010328728200002</v>
      </c>
      <c r="L121">
        <f>task1ForecastsPVandDemand_Run1!H134</f>
        <v>1.4669655283800003</v>
      </c>
      <c r="M121">
        <f>task1ForecastsPVandDemand_Run1!I134</f>
        <v>0</v>
      </c>
      <c r="N121">
        <f>task1ForecastsPVandDemand_Run1!J134</f>
        <v>-1.2010328728200002</v>
      </c>
      <c r="O121">
        <f>task1ForecastsPVandDemand_Run1!K134</f>
        <v>0</v>
      </c>
      <c r="P121">
        <f>task1ForecastsPVandDemand_Run1!L134</f>
        <v>-1.2010328728200002</v>
      </c>
      <c r="Q121">
        <f>task1ForecastsPVandDemand_Run1!M134</f>
        <v>0</v>
      </c>
    </row>
    <row r="122" spans="1:17" x14ac:dyDescent="0.3">
      <c r="A122" t="str">
        <f>TEXT(task1ForecastsPVandDemand_Run1!C135,"YYYY-MM-DD HH:MM:SS")</f>
        <v>2018-10-18 12:00:00</v>
      </c>
      <c r="B122">
        <f>-task1ForecastsPVandDemand_Run1!G135</f>
        <v>-1.6965363577800001</v>
      </c>
      <c r="C122">
        <f t="shared" si="1"/>
        <v>1</v>
      </c>
      <c r="D122">
        <v>1</v>
      </c>
      <c r="E122" s="105">
        <v>44368.375</v>
      </c>
      <c r="F122">
        <f>task1ForecastsPVandDemand_Run1!B135</f>
        <v>3</v>
      </c>
      <c r="G122">
        <f>task1ForecastsPVandDemand_Run1!A135</f>
        <v>25</v>
      </c>
      <c r="H122">
        <f>task1ForecastsPVandDemand_Run1!D135</f>
        <v>2.6574249999999999</v>
      </c>
      <c r="I122">
        <f>task1ForecastsPVandDemand_Run1!E135</f>
        <v>4.3539613577800003</v>
      </c>
      <c r="J122">
        <f>task1ForecastsPVandDemand_Run1!F135</f>
        <v>2.5705096329999999</v>
      </c>
      <c r="K122">
        <f>task1ForecastsPVandDemand_Run1!G135</f>
        <v>1.6965363577800001</v>
      </c>
      <c r="L122">
        <f>task1ForecastsPVandDemand_Run1!H135</f>
        <v>2.3152337072700004</v>
      </c>
      <c r="M122">
        <f>task1ForecastsPVandDemand_Run1!I135</f>
        <v>0</v>
      </c>
      <c r="N122">
        <f>task1ForecastsPVandDemand_Run1!J135</f>
        <v>-1.6965363577800001</v>
      </c>
      <c r="O122">
        <f>task1ForecastsPVandDemand_Run1!K135</f>
        <v>0</v>
      </c>
      <c r="P122">
        <f>task1ForecastsPVandDemand_Run1!L135</f>
        <v>-1.6965363577800001</v>
      </c>
      <c r="Q122">
        <f>task1ForecastsPVandDemand_Run1!M135</f>
        <v>0</v>
      </c>
    </row>
    <row r="123" spans="1:17" x14ac:dyDescent="0.3">
      <c r="A123" t="str">
        <f>TEXT(task1ForecastsPVandDemand_Run1!C136,"YYYY-MM-DD HH:MM:SS")</f>
        <v>2018-10-18 12:30:00</v>
      </c>
      <c r="B123">
        <f>-task1ForecastsPVandDemand_Run1!G136</f>
        <v>-1.6960840696800001</v>
      </c>
      <c r="C123">
        <f t="shared" si="1"/>
        <v>1</v>
      </c>
      <c r="D123">
        <v>1</v>
      </c>
      <c r="E123" s="105">
        <v>44369.375</v>
      </c>
      <c r="F123">
        <f>task1ForecastsPVandDemand_Run1!B136</f>
        <v>3</v>
      </c>
      <c r="G123">
        <f>task1ForecastsPVandDemand_Run1!A136</f>
        <v>26</v>
      </c>
      <c r="H123">
        <f>task1ForecastsPVandDemand_Run1!D136</f>
        <v>2.6048851019999999</v>
      </c>
      <c r="I123">
        <f>task1ForecastsPVandDemand_Run1!E136</f>
        <v>4.3009691716800003</v>
      </c>
      <c r="J123">
        <f>task1ForecastsPVandDemand_Run1!F136</f>
        <v>2.569824348</v>
      </c>
      <c r="K123">
        <f>task1ForecastsPVandDemand_Run1!G136</f>
        <v>1.6960840696800001</v>
      </c>
      <c r="L123">
        <f>task1ForecastsPVandDemand_Run1!H136</f>
        <v>3.1632757421100006</v>
      </c>
      <c r="M123">
        <f>task1ForecastsPVandDemand_Run1!I136</f>
        <v>0</v>
      </c>
      <c r="N123">
        <f>task1ForecastsPVandDemand_Run1!J136</f>
        <v>-1.6960840696800001</v>
      </c>
      <c r="O123">
        <f>task1ForecastsPVandDemand_Run1!K136</f>
        <v>0</v>
      </c>
      <c r="P123">
        <f>task1ForecastsPVandDemand_Run1!L136</f>
        <v>-1.6960840696800001</v>
      </c>
      <c r="Q123">
        <f>task1ForecastsPVandDemand_Run1!M136</f>
        <v>0</v>
      </c>
    </row>
    <row r="124" spans="1:17" x14ac:dyDescent="0.3">
      <c r="A124" t="str">
        <f>TEXT(task1ForecastsPVandDemand_Run1!C137,"YYYY-MM-DD HH:MM:SS")</f>
        <v>2018-10-18 13:00:00</v>
      </c>
      <c r="B124">
        <f>-task1ForecastsPVandDemand_Run1!G137</f>
        <v>-1.42107382362</v>
      </c>
      <c r="C124">
        <f t="shared" si="1"/>
        <v>1</v>
      </c>
      <c r="D124">
        <v>1</v>
      </c>
      <c r="E124" s="105">
        <v>44370.375</v>
      </c>
      <c r="F124">
        <f>task1ForecastsPVandDemand_Run1!B137</f>
        <v>3</v>
      </c>
      <c r="G124">
        <f>task1ForecastsPVandDemand_Run1!A137</f>
        <v>27</v>
      </c>
      <c r="H124">
        <f>task1ForecastsPVandDemand_Run1!D137</f>
        <v>2.5800721320000002</v>
      </c>
      <c r="I124">
        <f>task1ForecastsPVandDemand_Run1!E137</f>
        <v>4.0011459556200002</v>
      </c>
      <c r="J124">
        <f>task1ForecastsPVandDemand_Run1!F137</f>
        <v>2.153142157</v>
      </c>
      <c r="K124">
        <f>task1ForecastsPVandDemand_Run1!G137</f>
        <v>1.42107382362</v>
      </c>
      <c r="L124">
        <f>task1ForecastsPVandDemand_Run1!H137</f>
        <v>3.8738126539200008</v>
      </c>
      <c r="M124">
        <f>task1ForecastsPVandDemand_Run1!I137</f>
        <v>0</v>
      </c>
      <c r="N124">
        <f>task1ForecastsPVandDemand_Run1!J137</f>
        <v>-1.42107382362</v>
      </c>
      <c r="O124">
        <f>task1ForecastsPVandDemand_Run1!K137</f>
        <v>0</v>
      </c>
      <c r="P124">
        <f>task1ForecastsPVandDemand_Run1!L137</f>
        <v>-1.42107382362</v>
      </c>
      <c r="Q124">
        <f>task1ForecastsPVandDemand_Run1!M137</f>
        <v>0</v>
      </c>
    </row>
    <row r="125" spans="1:17" x14ac:dyDescent="0.3">
      <c r="A125" t="str">
        <f>TEXT(task1ForecastsPVandDemand_Run1!C138,"YYYY-MM-DD HH:MM:SS")</f>
        <v>2018-10-18 13:30:00</v>
      </c>
      <c r="B125">
        <f>-task1ForecastsPVandDemand_Run1!G138</f>
        <v>-1.4228505165600001</v>
      </c>
      <c r="C125">
        <f t="shared" si="1"/>
        <v>1</v>
      </c>
      <c r="D125">
        <v>1</v>
      </c>
      <c r="E125" s="105">
        <v>44371.375</v>
      </c>
      <c r="F125">
        <f>task1ForecastsPVandDemand_Run1!B138</f>
        <v>3</v>
      </c>
      <c r="G125">
        <f>task1ForecastsPVandDemand_Run1!A138</f>
        <v>28</v>
      </c>
      <c r="H125">
        <f>task1ForecastsPVandDemand_Run1!D138</f>
        <v>2.5682285920000001</v>
      </c>
      <c r="I125">
        <f>task1ForecastsPVandDemand_Run1!E138</f>
        <v>3.9910791085600001</v>
      </c>
      <c r="J125">
        <f>task1ForecastsPVandDemand_Run1!F138</f>
        <v>2.1558341159999999</v>
      </c>
      <c r="K125">
        <f>task1ForecastsPVandDemand_Run1!G138</f>
        <v>1.4228505165600001</v>
      </c>
      <c r="L125">
        <f>task1ForecastsPVandDemand_Run1!H138</f>
        <v>4.5852379122000011</v>
      </c>
      <c r="M125">
        <f>task1ForecastsPVandDemand_Run1!I138</f>
        <v>0</v>
      </c>
      <c r="N125">
        <f>task1ForecastsPVandDemand_Run1!J138</f>
        <v>-1.4228505165600001</v>
      </c>
      <c r="O125">
        <f>task1ForecastsPVandDemand_Run1!K138</f>
        <v>0</v>
      </c>
      <c r="P125">
        <f>task1ForecastsPVandDemand_Run1!L138</f>
        <v>-1.4228505165600001</v>
      </c>
      <c r="Q125">
        <f>task1ForecastsPVandDemand_Run1!M138</f>
        <v>0</v>
      </c>
    </row>
    <row r="126" spans="1:17" x14ac:dyDescent="0.3">
      <c r="A126" t="str">
        <f>TEXT(task1ForecastsPVandDemand_Run1!C139,"YYYY-MM-DD HH:MM:SS")</f>
        <v>2018-10-18 14:00:00</v>
      </c>
      <c r="B126">
        <f>-task1ForecastsPVandDemand_Run1!G139</f>
        <v>-1.3492553362200002</v>
      </c>
      <c r="C126">
        <f t="shared" si="1"/>
        <v>1</v>
      </c>
      <c r="D126">
        <v>1</v>
      </c>
      <c r="E126" s="105">
        <v>44372.375</v>
      </c>
      <c r="F126">
        <f>task1ForecastsPVandDemand_Run1!B139</f>
        <v>3</v>
      </c>
      <c r="G126">
        <f>task1ForecastsPVandDemand_Run1!A139</f>
        <v>29</v>
      </c>
      <c r="H126">
        <f>task1ForecastsPVandDemand_Run1!D139</f>
        <v>2.6433996849999999</v>
      </c>
      <c r="I126">
        <f>task1ForecastsPVandDemand_Run1!E139</f>
        <v>3.99265502122</v>
      </c>
      <c r="J126">
        <f>task1ForecastsPVandDemand_Run1!F139</f>
        <v>2.0443262670000002</v>
      </c>
      <c r="K126">
        <f>task1ForecastsPVandDemand_Run1!G139</f>
        <v>1.3492553362200002</v>
      </c>
      <c r="L126">
        <f>task1ForecastsPVandDemand_Run1!H139</f>
        <v>5.2598655803100014</v>
      </c>
      <c r="M126">
        <f>task1ForecastsPVandDemand_Run1!I139</f>
        <v>0</v>
      </c>
      <c r="N126">
        <f>task1ForecastsPVandDemand_Run1!J139</f>
        <v>-1.3492553362200002</v>
      </c>
      <c r="O126">
        <f>task1ForecastsPVandDemand_Run1!K139</f>
        <v>0</v>
      </c>
      <c r="P126">
        <f>task1ForecastsPVandDemand_Run1!L139</f>
        <v>-1.3492553362200002</v>
      </c>
      <c r="Q126">
        <f>task1ForecastsPVandDemand_Run1!M139</f>
        <v>0</v>
      </c>
    </row>
    <row r="127" spans="1:17" x14ac:dyDescent="0.3">
      <c r="A127" t="str">
        <f>TEXT(task1ForecastsPVandDemand_Run1!C140,"YYYY-MM-DD HH:MM:SS")</f>
        <v>2018-10-18 14:30:00</v>
      </c>
      <c r="B127">
        <f>-task1ForecastsPVandDemand_Run1!G140</f>
        <v>-1.3170440751600001</v>
      </c>
      <c r="C127">
        <f t="shared" si="1"/>
        <v>1</v>
      </c>
      <c r="D127">
        <v>1</v>
      </c>
      <c r="E127" s="105">
        <v>44373.375</v>
      </c>
      <c r="F127">
        <f>task1ForecastsPVandDemand_Run1!B140</f>
        <v>3</v>
      </c>
      <c r="G127">
        <f>task1ForecastsPVandDemand_Run1!A140</f>
        <v>30</v>
      </c>
      <c r="H127">
        <f>task1ForecastsPVandDemand_Run1!D140</f>
        <v>2.799343607</v>
      </c>
      <c r="I127">
        <f>task1ForecastsPVandDemand_Run1!E140</f>
        <v>4.1163876821600001</v>
      </c>
      <c r="J127">
        <f>task1ForecastsPVandDemand_Run1!F140</f>
        <v>1.995521326</v>
      </c>
      <c r="K127">
        <f>task1ForecastsPVandDemand_Run1!G140</f>
        <v>1.3170440751600001</v>
      </c>
      <c r="L127">
        <f>task1ForecastsPVandDemand_Run1!H140</f>
        <v>5.9183876178900015</v>
      </c>
      <c r="M127">
        <f>task1ForecastsPVandDemand_Run1!I140</f>
        <v>0</v>
      </c>
      <c r="N127">
        <f>task1ForecastsPVandDemand_Run1!J140</f>
        <v>-1.3170440751600001</v>
      </c>
      <c r="O127">
        <f>task1ForecastsPVandDemand_Run1!K140</f>
        <v>0</v>
      </c>
      <c r="P127">
        <f>task1ForecastsPVandDemand_Run1!L140</f>
        <v>-1.3170440751600001</v>
      </c>
      <c r="Q127">
        <f>task1ForecastsPVandDemand_Run1!M140</f>
        <v>0</v>
      </c>
    </row>
    <row r="128" spans="1:17" x14ac:dyDescent="0.3">
      <c r="A128" t="str">
        <f>TEXT(task1ForecastsPVandDemand_Run1!C141,"YYYY-MM-DD HH:MM:SS")</f>
        <v>2018-10-18 15:00:00</v>
      </c>
      <c r="B128">
        <f>-task1ForecastsPVandDemand_Run1!G141</f>
        <v>-0.1632247642199971</v>
      </c>
      <c r="C128">
        <f t="shared" si="1"/>
        <v>1</v>
      </c>
      <c r="D128">
        <v>1</v>
      </c>
      <c r="E128" s="105">
        <v>44374.375</v>
      </c>
      <c r="F128">
        <f>task1ForecastsPVandDemand_Run1!B141</f>
        <v>3</v>
      </c>
      <c r="G128">
        <f>task1ForecastsPVandDemand_Run1!A141</f>
        <v>31</v>
      </c>
      <c r="H128">
        <f>task1ForecastsPVandDemand_Run1!D141</f>
        <v>3.1348036750000001</v>
      </c>
      <c r="I128">
        <f>task1ForecastsPVandDemand_Run1!E141</f>
        <v>3.2980284392199972</v>
      </c>
      <c r="J128">
        <f>task1ForecastsPVandDemand_Run1!F141</f>
        <v>1.8215791180000001</v>
      </c>
      <c r="K128">
        <f>task1ForecastsPVandDemand_Run1!G141</f>
        <v>0.1632247642199971</v>
      </c>
      <c r="L128">
        <f>task1ForecastsPVandDemand_Run1!H141</f>
        <v>6</v>
      </c>
      <c r="M128">
        <f>task1ForecastsPVandDemand_Run1!I141</f>
        <v>0</v>
      </c>
      <c r="N128">
        <f>task1ForecastsPVandDemand_Run1!J141</f>
        <v>-0.1632247642199971</v>
      </c>
      <c r="O128">
        <f>task1ForecastsPVandDemand_Run1!K141</f>
        <v>0</v>
      </c>
      <c r="P128">
        <f>task1ForecastsPVandDemand_Run1!L141</f>
        <v>-0.1632247642199971</v>
      </c>
      <c r="Q128">
        <f>task1ForecastsPVandDemand_Run1!M141</f>
        <v>0</v>
      </c>
    </row>
    <row r="129" spans="1:17" x14ac:dyDescent="0.3">
      <c r="A129" t="str">
        <f>TEXT(task1ForecastsPVandDemand_Run1!C142,"YYYY-MM-DD HH:MM:SS")</f>
        <v>2018-10-18 15:30:00</v>
      </c>
      <c r="B129">
        <f>-task1ForecastsPVandDemand_Run1!G142</f>
        <v>0.81626485445454566</v>
      </c>
      <c r="C129">
        <f t="shared" si="1"/>
        <v>1</v>
      </c>
      <c r="D129">
        <v>1</v>
      </c>
      <c r="E129" s="105">
        <v>44375.375</v>
      </c>
      <c r="F129">
        <f>task1ForecastsPVandDemand_Run1!B142</f>
        <v>3</v>
      </c>
      <c r="G129">
        <f>task1ForecastsPVandDemand_Run1!A142</f>
        <v>32</v>
      </c>
      <c r="H129">
        <f>task1ForecastsPVandDemand_Run1!D142</f>
        <v>3.3951866549999998</v>
      </c>
      <c r="I129">
        <f>task1ForecastsPVandDemand_Run1!E142</f>
        <v>2.5789218005454542</v>
      </c>
      <c r="J129">
        <f>task1ForecastsPVandDemand_Run1!F142</f>
        <v>1.8239364499999999</v>
      </c>
      <c r="K129">
        <f>task1ForecastsPVandDemand_Run1!G142</f>
        <v>-0.81626485445454566</v>
      </c>
      <c r="L129">
        <f>task1ForecastsPVandDemand_Run1!H142</f>
        <v>5.5918675727727276</v>
      </c>
      <c r="M129">
        <f>task1ForecastsPVandDemand_Run1!I142</f>
        <v>0.81626485445454566</v>
      </c>
      <c r="N129">
        <f>task1ForecastsPVandDemand_Run1!J142</f>
        <v>0</v>
      </c>
      <c r="O129">
        <f>task1ForecastsPVandDemand_Run1!K142</f>
        <v>0</v>
      </c>
      <c r="P129">
        <f>task1ForecastsPVandDemand_Run1!L142</f>
        <v>0</v>
      </c>
      <c r="Q129">
        <f>task1ForecastsPVandDemand_Run1!M142</f>
        <v>0</v>
      </c>
    </row>
    <row r="130" spans="1:17" x14ac:dyDescent="0.3">
      <c r="A130" t="str">
        <f>TEXT(task1ForecastsPVandDemand_Run1!C143,"YYYY-MM-DD HH:MM:SS")</f>
        <v>2018-10-18 16:00:00</v>
      </c>
      <c r="B130">
        <f>-task1ForecastsPVandDemand_Run1!G143</f>
        <v>1.2000247724545456</v>
      </c>
      <c r="C130">
        <f t="shared" si="1"/>
        <v>1</v>
      </c>
      <c r="D130">
        <v>1</v>
      </c>
      <c r="E130" s="105">
        <v>44376.375</v>
      </c>
      <c r="F130">
        <f>task1ForecastsPVandDemand_Run1!B143</f>
        <v>3</v>
      </c>
      <c r="G130">
        <f>task1ForecastsPVandDemand_Run1!A143</f>
        <v>33</v>
      </c>
      <c r="H130">
        <f>task1ForecastsPVandDemand_Run1!D143</f>
        <v>3.7789465729999998</v>
      </c>
      <c r="I130">
        <f>task1ForecastsPVandDemand_Run1!E143</f>
        <v>2.5789218005454542</v>
      </c>
      <c r="J130">
        <f>task1ForecastsPVandDemand_Run1!F143</f>
        <v>1.051418765</v>
      </c>
      <c r="K130">
        <f>task1ForecastsPVandDemand_Run1!G143</f>
        <v>-1.2000247724545456</v>
      </c>
      <c r="L130">
        <f>task1ForecastsPVandDemand_Run1!H143</f>
        <v>4.9918551865454548</v>
      </c>
      <c r="M130">
        <f>task1ForecastsPVandDemand_Run1!I143</f>
        <v>1.2000247724545456</v>
      </c>
      <c r="N130">
        <f>task1ForecastsPVandDemand_Run1!J143</f>
        <v>0</v>
      </c>
      <c r="O130">
        <f>task1ForecastsPVandDemand_Run1!K143</f>
        <v>0</v>
      </c>
      <c r="P130">
        <f>task1ForecastsPVandDemand_Run1!L143</f>
        <v>0</v>
      </c>
      <c r="Q130">
        <f>task1ForecastsPVandDemand_Run1!M143</f>
        <v>0</v>
      </c>
    </row>
    <row r="131" spans="1:17" x14ac:dyDescent="0.3">
      <c r="A131" t="str">
        <f>TEXT(task1ForecastsPVandDemand_Run1!C144,"YYYY-MM-DD HH:MM:SS")</f>
        <v>2018-10-18 16:30:00</v>
      </c>
      <c r="B131">
        <f>-task1ForecastsPVandDemand_Run1!G144</f>
        <v>1.2506635814545457</v>
      </c>
      <c r="C131">
        <f t="shared" si="1"/>
        <v>1</v>
      </c>
      <c r="D131">
        <v>1</v>
      </c>
      <c r="E131" s="105">
        <v>44377.375</v>
      </c>
      <c r="F131">
        <f>task1ForecastsPVandDemand_Run1!B144</f>
        <v>3</v>
      </c>
      <c r="G131">
        <f>task1ForecastsPVandDemand_Run1!A144</f>
        <v>34</v>
      </c>
      <c r="H131">
        <f>task1ForecastsPVandDemand_Run1!D144</f>
        <v>3.8295853819999999</v>
      </c>
      <c r="I131">
        <f>task1ForecastsPVandDemand_Run1!E144</f>
        <v>2.5789218005454542</v>
      </c>
      <c r="J131">
        <f>task1ForecastsPVandDemand_Run1!F144</f>
        <v>1.002727409</v>
      </c>
      <c r="K131">
        <f>task1ForecastsPVandDemand_Run1!G144</f>
        <v>-1.2506635814545457</v>
      </c>
      <c r="L131">
        <f>task1ForecastsPVandDemand_Run1!H144</f>
        <v>4.3665233958181817</v>
      </c>
      <c r="M131">
        <f>task1ForecastsPVandDemand_Run1!I144</f>
        <v>1.2506635814545457</v>
      </c>
      <c r="N131">
        <f>task1ForecastsPVandDemand_Run1!J144</f>
        <v>0</v>
      </c>
      <c r="O131">
        <f>task1ForecastsPVandDemand_Run1!K144</f>
        <v>0</v>
      </c>
      <c r="P131">
        <f>task1ForecastsPVandDemand_Run1!L144</f>
        <v>0</v>
      </c>
      <c r="Q131">
        <f>task1ForecastsPVandDemand_Run1!M144</f>
        <v>0</v>
      </c>
    </row>
    <row r="132" spans="1:17" x14ac:dyDescent="0.3">
      <c r="A132" t="str">
        <f>TEXT(task1ForecastsPVandDemand_Run1!C145,"YYYY-MM-DD HH:MM:SS")</f>
        <v>2018-10-18 17:00:00</v>
      </c>
      <c r="B132">
        <f>-task1ForecastsPVandDemand_Run1!G145</f>
        <v>1.3453450974545458</v>
      </c>
      <c r="C132">
        <f t="shared" ref="C132:C195" si="2">C131</f>
        <v>1</v>
      </c>
      <c r="D132">
        <v>1</v>
      </c>
      <c r="E132" s="105">
        <v>44378.375</v>
      </c>
      <c r="F132">
        <f>task1ForecastsPVandDemand_Run1!B145</f>
        <v>3</v>
      </c>
      <c r="G132">
        <f>task1ForecastsPVandDemand_Run1!A145</f>
        <v>35</v>
      </c>
      <c r="H132">
        <f>task1ForecastsPVandDemand_Run1!D145</f>
        <v>3.9242668979999999</v>
      </c>
      <c r="I132">
        <f>task1ForecastsPVandDemand_Run1!E145</f>
        <v>2.5789218005454542</v>
      </c>
      <c r="J132">
        <f>task1ForecastsPVandDemand_Run1!F145</f>
        <v>0.43981283700000001</v>
      </c>
      <c r="K132">
        <f>task1ForecastsPVandDemand_Run1!G145</f>
        <v>-1.3453450974545458</v>
      </c>
      <c r="L132">
        <f>task1ForecastsPVandDemand_Run1!H145</f>
        <v>3.6938508470909088</v>
      </c>
      <c r="M132">
        <f>task1ForecastsPVandDemand_Run1!I145</f>
        <v>1.3453450974545458</v>
      </c>
      <c r="N132">
        <f>task1ForecastsPVandDemand_Run1!J145</f>
        <v>0</v>
      </c>
      <c r="O132">
        <f>task1ForecastsPVandDemand_Run1!K145</f>
        <v>0</v>
      </c>
      <c r="P132">
        <f>task1ForecastsPVandDemand_Run1!L145</f>
        <v>0</v>
      </c>
      <c r="Q132">
        <f>task1ForecastsPVandDemand_Run1!M145</f>
        <v>0</v>
      </c>
    </row>
    <row r="133" spans="1:17" x14ac:dyDescent="0.3">
      <c r="A133" t="str">
        <f>TEXT(task1ForecastsPVandDemand_Run1!C146,"YYYY-MM-DD HH:MM:SS")</f>
        <v>2018-10-18 17:30:00</v>
      </c>
      <c r="B133">
        <f>-task1ForecastsPVandDemand_Run1!G146</f>
        <v>1.3619016114545457</v>
      </c>
      <c r="C133">
        <f t="shared" si="2"/>
        <v>1</v>
      </c>
      <c r="D133">
        <v>1</v>
      </c>
      <c r="E133" s="105">
        <v>44379.375</v>
      </c>
      <c r="F133">
        <f>task1ForecastsPVandDemand_Run1!B146</f>
        <v>3</v>
      </c>
      <c r="G133">
        <f>task1ForecastsPVandDemand_Run1!A146</f>
        <v>36</v>
      </c>
      <c r="H133">
        <f>task1ForecastsPVandDemand_Run1!D146</f>
        <v>3.9408234119999999</v>
      </c>
      <c r="I133">
        <f>task1ForecastsPVandDemand_Run1!E146</f>
        <v>2.5789218005454542</v>
      </c>
      <c r="J133">
        <f>task1ForecastsPVandDemand_Run1!F146</f>
        <v>0.45103009900000002</v>
      </c>
      <c r="K133">
        <f>task1ForecastsPVandDemand_Run1!G146</f>
        <v>-1.3619016114545457</v>
      </c>
      <c r="L133">
        <f>task1ForecastsPVandDemand_Run1!H146</f>
        <v>3.0129000413636362</v>
      </c>
      <c r="M133">
        <f>task1ForecastsPVandDemand_Run1!I146</f>
        <v>1.3619016114545457</v>
      </c>
      <c r="N133">
        <f>task1ForecastsPVandDemand_Run1!J146</f>
        <v>0</v>
      </c>
      <c r="O133">
        <f>task1ForecastsPVandDemand_Run1!K146</f>
        <v>0</v>
      </c>
      <c r="P133">
        <f>task1ForecastsPVandDemand_Run1!L146</f>
        <v>0</v>
      </c>
      <c r="Q133">
        <f>task1ForecastsPVandDemand_Run1!M146</f>
        <v>0</v>
      </c>
    </row>
    <row r="134" spans="1:17" x14ac:dyDescent="0.3">
      <c r="A134" t="str">
        <f>TEXT(task1ForecastsPVandDemand_Run1!C147,"YYYY-MM-DD HH:MM:SS")</f>
        <v>2018-10-18 18:00:00</v>
      </c>
      <c r="B134">
        <f>-task1ForecastsPVandDemand_Run1!G147</f>
        <v>1.3935538344545457</v>
      </c>
      <c r="C134">
        <f t="shared" si="2"/>
        <v>1</v>
      </c>
      <c r="D134">
        <v>1</v>
      </c>
      <c r="E134" s="105">
        <v>44380.375</v>
      </c>
      <c r="F134">
        <f>task1ForecastsPVandDemand_Run1!B147</f>
        <v>3</v>
      </c>
      <c r="G134">
        <f>task1ForecastsPVandDemand_Run1!A147</f>
        <v>37</v>
      </c>
      <c r="H134">
        <f>task1ForecastsPVandDemand_Run1!D147</f>
        <v>3.9724756349999999</v>
      </c>
      <c r="I134">
        <f>task1ForecastsPVandDemand_Run1!E147</f>
        <v>2.5789218005454542</v>
      </c>
      <c r="J134">
        <f>task1ForecastsPVandDemand_Run1!F147</f>
        <v>1.9422866E-2</v>
      </c>
      <c r="K134">
        <f>task1ForecastsPVandDemand_Run1!G147</f>
        <v>-1.3935538344545457</v>
      </c>
      <c r="L134">
        <f>task1ForecastsPVandDemand_Run1!H147</f>
        <v>2.3161231241363636</v>
      </c>
      <c r="M134">
        <f>task1ForecastsPVandDemand_Run1!I147</f>
        <v>1.3935538344545457</v>
      </c>
      <c r="N134">
        <f>task1ForecastsPVandDemand_Run1!J147</f>
        <v>0</v>
      </c>
      <c r="O134">
        <f>task1ForecastsPVandDemand_Run1!K147</f>
        <v>0</v>
      </c>
      <c r="P134">
        <f>task1ForecastsPVandDemand_Run1!L147</f>
        <v>0</v>
      </c>
      <c r="Q134">
        <f>task1ForecastsPVandDemand_Run1!M147</f>
        <v>0</v>
      </c>
    </row>
    <row r="135" spans="1:17" x14ac:dyDescent="0.3">
      <c r="A135" t="str">
        <f>TEXT(task1ForecastsPVandDemand_Run1!C148,"YYYY-MM-DD HH:MM:SS")</f>
        <v>2018-10-18 18:30:00</v>
      </c>
      <c r="B135">
        <f>-task1ForecastsPVandDemand_Run1!G148</f>
        <v>1.2980875584545459</v>
      </c>
      <c r="C135">
        <f t="shared" si="2"/>
        <v>1</v>
      </c>
      <c r="D135">
        <v>1</v>
      </c>
      <c r="E135" s="105">
        <v>44381.375</v>
      </c>
      <c r="F135">
        <f>task1ForecastsPVandDemand_Run1!B148</f>
        <v>3</v>
      </c>
      <c r="G135">
        <f>task1ForecastsPVandDemand_Run1!A148</f>
        <v>38</v>
      </c>
      <c r="H135">
        <f>task1ForecastsPVandDemand_Run1!D148</f>
        <v>3.8770093590000001</v>
      </c>
      <c r="I135">
        <f>task1ForecastsPVandDemand_Run1!E148</f>
        <v>2.5789218005454542</v>
      </c>
      <c r="J135">
        <f>task1ForecastsPVandDemand_Run1!F148</f>
        <v>1.9422866E-2</v>
      </c>
      <c r="K135">
        <f>task1ForecastsPVandDemand_Run1!G148</f>
        <v>-1.2980875584545459</v>
      </c>
      <c r="L135">
        <f>task1ForecastsPVandDemand_Run1!H148</f>
        <v>1.6670793449090906</v>
      </c>
      <c r="M135">
        <f>task1ForecastsPVandDemand_Run1!I148</f>
        <v>1.2980875584545459</v>
      </c>
      <c r="N135">
        <f>task1ForecastsPVandDemand_Run1!J148</f>
        <v>0</v>
      </c>
      <c r="O135">
        <f>task1ForecastsPVandDemand_Run1!K148</f>
        <v>0</v>
      </c>
      <c r="P135">
        <f>task1ForecastsPVandDemand_Run1!L148</f>
        <v>0</v>
      </c>
      <c r="Q135">
        <f>task1ForecastsPVandDemand_Run1!M148</f>
        <v>0</v>
      </c>
    </row>
    <row r="136" spans="1:17" x14ac:dyDescent="0.3">
      <c r="A136" t="str">
        <f>TEXT(task1ForecastsPVandDemand_Run1!C149,"YYYY-MM-DD HH:MM:SS")</f>
        <v>2018-10-18 19:00:00</v>
      </c>
      <c r="B136">
        <f>-task1ForecastsPVandDemand_Run1!G149</f>
        <v>1.151714672454546</v>
      </c>
      <c r="C136">
        <f t="shared" si="2"/>
        <v>1</v>
      </c>
      <c r="D136">
        <v>1</v>
      </c>
      <c r="E136" s="105">
        <v>44382.375</v>
      </c>
      <c r="F136">
        <f>task1ForecastsPVandDemand_Run1!B149</f>
        <v>3</v>
      </c>
      <c r="G136">
        <f>task1ForecastsPVandDemand_Run1!A149</f>
        <v>39</v>
      </c>
      <c r="H136">
        <f>task1ForecastsPVandDemand_Run1!D149</f>
        <v>3.7306364730000001</v>
      </c>
      <c r="I136">
        <f>task1ForecastsPVandDemand_Run1!E149</f>
        <v>2.5789218005454542</v>
      </c>
      <c r="J136">
        <f>task1ForecastsPVandDemand_Run1!F149</f>
        <v>0</v>
      </c>
      <c r="K136">
        <f>task1ForecastsPVandDemand_Run1!G149</f>
        <v>-1.151714672454546</v>
      </c>
      <c r="L136">
        <f>task1ForecastsPVandDemand_Run1!H149</f>
        <v>1.0912220086818176</v>
      </c>
      <c r="M136">
        <f>task1ForecastsPVandDemand_Run1!I149</f>
        <v>1.151714672454546</v>
      </c>
      <c r="N136">
        <f>task1ForecastsPVandDemand_Run1!J149</f>
        <v>0</v>
      </c>
      <c r="O136">
        <f>task1ForecastsPVandDemand_Run1!K149</f>
        <v>0</v>
      </c>
      <c r="P136">
        <f>task1ForecastsPVandDemand_Run1!L149</f>
        <v>0</v>
      </c>
      <c r="Q136">
        <f>task1ForecastsPVandDemand_Run1!M149</f>
        <v>0</v>
      </c>
    </row>
    <row r="137" spans="1:17" x14ac:dyDescent="0.3">
      <c r="A137" t="str">
        <f>TEXT(task1ForecastsPVandDemand_Run1!C150,"YYYY-MM-DD HH:MM:SS")</f>
        <v>2018-10-18 19:30:00</v>
      </c>
      <c r="B137">
        <f>-task1ForecastsPVandDemand_Run1!G150</f>
        <v>0.99321264745454574</v>
      </c>
      <c r="C137">
        <f t="shared" si="2"/>
        <v>1</v>
      </c>
      <c r="D137">
        <v>1</v>
      </c>
      <c r="E137" s="105">
        <v>44383.375</v>
      </c>
      <c r="F137">
        <f>task1ForecastsPVandDemand_Run1!B150</f>
        <v>3</v>
      </c>
      <c r="G137">
        <f>task1ForecastsPVandDemand_Run1!A150</f>
        <v>40</v>
      </c>
      <c r="H137">
        <f>task1ForecastsPVandDemand_Run1!D150</f>
        <v>3.5721344479999999</v>
      </c>
      <c r="I137">
        <f>task1ForecastsPVandDemand_Run1!E150</f>
        <v>2.5789218005454542</v>
      </c>
      <c r="J137">
        <f>task1ForecastsPVandDemand_Run1!F150</f>
        <v>0</v>
      </c>
      <c r="K137">
        <f>task1ForecastsPVandDemand_Run1!G150</f>
        <v>-0.99321264745454574</v>
      </c>
      <c r="L137">
        <f>task1ForecastsPVandDemand_Run1!H150</f>
        <v>0.59461568495454475</v>
      </c>
      <c r="M137">
        <f>task1ForecastsPVandDemand_Run1!I150</f>
        <v>0.99321264745454574</v>
      </c>
      <c r="N137">
        <f>task1ForecastsPVandDemand_Run1!J150</f>
        <v>0</v>
      </c>
      <c r="O137">
        <f>task1ForecastsPVandDemand_Run1!K150</f>
        <v>0</v>
      </c>
      <c r="P137">
        <f>task1ForecastsPVandDemand_Run1!L150</f>
        <v>0</v>
      </c>
      <c r="Q137">
        <f>task1ForecastsPVandDemand_Run1!M150</f>
        <v>0</v>
      </c>
    </row>
    <row r="138" spans="1:17" x14ac:dyDescent="0.3">
      <c r="A138" t="str">
        <f>TEXT(task1ForecastsPVandDemand_Run1!C151,"YYYY-MM-DD HH:MM:SS")</f>
        <v>2018-10-18 20:00:00</v>
      </c>
      <c r="B138">
        <f>-task1ForecastsPVandDemand_Run1!G151</f>
        <v>0.713694279454546</v>
      </c>
      <c r="C138">
        <f t="shared" si="2"/>
        <v>1</v>
      </c>
      <c r="D138">
        <v>1</v>
      </c>
      <c r="E138" s="105">
        <v>44384.375</v>
      </c>
      <c r="F138">
        <f>task1ForecastsPVandDemand_Run1!B151</f>
        <v>3</v>
      </c>
      <c r="G138">
        <f>task1ForecastsPVandDemand_Run1!A151</f>
        <v>41</v>
      </c>
      <c r="H138">
        <f>task1ForecastsPVandDemand_Run1!D151</f>
        <v>3.2926160800000002</v>
      </c>
      <c r="I138">
        <f>task1ForecastsPVandDemand_Run1!E151</f>
        <v>2.5789218005454542</v>
      </c>
      <c r="J138">
        <f>task1ForecastsPVandDemand_Run1!F151</f>
        <v>0</v>
      </c>
      <c r="K138">
        <f>task1ForecastsPVandDemand_Run1!G151</f>
        <v>-0.713694279454546</v>
      </c>
      <c r="L138">
        <f>task1ForecastsPVandDemand_Run1!H151</f>
        <v>0.23776854522727175</v>
      </c>
      <c r="M138">
        <f>task1ForecastsPVandDemand_Run1!I151</f>
        <v>0.713694279454546</v>
      </c>
      <c r="N138">
        <f>task1ForecastsPVandDemand_Run1!J151</f>
        <v>0</v>
      </c>
      <c r="O138">
        <f>task1ForecastsPVandDemand_Run1!K151</f>
        <v>0</v>
      </c>
      <c r="P138">
        <f>task1ForecastsPVandDemand_Run1!L151</f>
        <v>0</v>
      </c>
      <c r="Q138">
        <f>task1ForecastsPVandDemand_Run1!M151</f>
        <v>0</v>
      </c>
    </row>
    <row r="139" spans="1:17" x14ac:dyDescent="0.3">
      <c r="A139" t="str">
        <f>TEXT(task1ForecastsPVandDemand_Run1!C152,"YYYY-MM-DD HH:MM:SS")</f>
        <v>2018-10-18 20:30:00</v>
      </c>
      <c r="B139">
        <f>-task1ForecastsPVandDemand_Run1!G152</f>
        <v>0.4754618434545459</v>
      </c>
      <c r="C139">
        <f t="shared" si="2"/>
        <v>1</v>
      </c>
      <c r="D139">
        <v>1</v>
      </c>
      <c r="E139" s="105">
        <v>44385.375</v>
      </c>
      <c r="F139">
        <f>task1ForecastsPVandDemand_Run1!B152</f>
        <v>3</v>
      </c>
      <c r="G139">
        <f>task1ForecastsPVandDemand_Run1!A152</f>
        <v>42</v>
      </c>
      <c r="H139">
        <f>task1ForecastsPVandDemand_Run1!D152</f>
        <v>3.0543836440000001</v>
      </c>
      <c r="I139">
        <f>task1ForecastsPVandDemand_Run1!E152</f>
        <v>2.5789218005454542</v>
      </c>
      <c r="J139">
        <f>task1ForecastsPVandDemand_Run1!F152</f>
        <v>0</v>
      </c>
      <c r="K139">
        <f>task1ForecastsPVandDemand_Run1!G152</f>
        <v>-0.4754618434545459</v>
      </c>
      <c r="L139">
        <f>task1ForecastsPVandDemand_Run1!H152</f>
        <v>3.7623499998806764E-5</v>
      </c>
      <c r="M139">
        <f>task1ForecastsPVandDemand_Run1!I152</f>
        <v>0.4754618434545459</v>
      </c>
      <c r="N139">
        <f>task1ForecastsPVandDemand_Run1!J152</f>
        <v>0</v>
      </c>
      <c r="O139">
        <f>task1ForecastsPVandDemand_Run1!K152</f>
        <v>0</v>
      </c>
      <c r="P139">
        <f>task1ForecastsPVandDemand_Run1!L152</f>
        <v>0</v>
      </c>
      <c r="Q139">
        <f>task1ForecastsPVandDemand_Run1!M152</f>
        <v>0</v>
      </c>
    </row>
    <row r="140" spans="1:17" x14ac:dyDescent="0.3">
      <c r="A140" t="str">
        <f>TEXT(task1ForecastsPVandDemand_Run1!C153,"YYYY-MM-DD HH:MM:SS")</f>
        <v>2018-10-18 21:00:00</v>
      </c>
      <c r="B140">
        <f>-task1ForecastsPVandDemand_Run1!G153</f>
        <v>0</v>
      </c>
      <c r="C140">
        <f t="shared" si="2"/>
        <v>1</v>
      </c>
      <c r="D140">
        <v>1</v>
      </c>
      <c r="E140" s="105">
        <v>44386.375</v>
      </c>
      <c r="F140">
        <f>task1ForecastsPVandDemand_Run1!B153</f>
        <v>3</v>
      </c>
      <c r="G140">
        <f>task1ForecastsPVandDemand_Run1!A153</f>
        <v>43</v>
      </c>
      <c r="H140">
        <f>task1ForecastsPVandDemand_Run1!D153</f>
        <v>2.8027964349999999</v>
      </c>
      <c r="I140">
        <f>task1ForecastsPVandDemand_Run1!E153</f>
        <v>2.8027964349999999</v>
      </c>
      <c r="J140">
        <f>task1ForecastsPVandDemand_Run1!F153</f>
        <v>0</v>
      </c>
      <c r="K140">
        <f>task1ForecastsPVandDemand_Run1!G153</f>
        <v>0</v>
      </c>
      <c r="L140">
        <f>task1ForecastsPVandDemand_Run1!H153</f>
        <v>3.7623499998806764E-5</v>
      </c>
      <c r="M140">
        <f>task1ForecastsPVandDemand_Run1!I153</f>
        <v>0</v>
      </c>
      <c r="N140">
        <f>task1ForecastsPVandDemand_Run1!J153</f>
        <v>0</v>
      </c>
      <c r="O140">
        <f>task1ForecastsPVandDemand_Run1!K153</f>
        <v>0</v>
      </c>
      <c r="P140">
        <f>task1ForecastsPVandDemand_Run1!L153</f>
        <v>0</v>
      </c>
      <c r="Q140">
        <f>task1ForecastsPVandDemand_Run1!M153</f>
        <v>0</v>
      </c>
    </row>
    <row r="141" spans="1:17" x14ac:dyDescent="0.3">
      <c r="A141" t="str">
        <f>TEXT(task1ForecastsPVandDemand_Run1!C154,"YYYY-MM-DD HH:MM:SS")</f>
        <v>2018-10-18 21:30:00</v>
      </c>
      <c r="B141">
        <f>-task1ForecastsPVandDemand_Run1!G154</f>
        <v>0</v>
      </c>
      <c r="C141">
        <f t="shared" si="2"/>
        <v>1</v>
      </c>
      <c r="D141">
        <v>1</v>
      </c>
      <c r="E141" s="105">
        <v>44387.375</v>
      </c>
      <c r="F141">
        <f>task1ForecastsPVandDemand_Run1!B154</f>
        <v>3</v>
      </c>
      <c r="G141">
        <f>task1ForecastsPVandDemand_Run1!A154</f>
        <v>44</v>
      </c>
      <c r="H141">
        <f>task1ForecastsPVandDemand_Run1!D154</f>
        <v>2.4604177009999999</v>
      </c>
      <c r="I141">
        <f>task1ForecastsPVandDemand_Run1!E154</f>
        <v>2.4604177009999999</v>
      </c>
      <c r="J141">
        <f>task1ForecastsPVandDemand_Run1!F154</f>
        <v>0</v>
      </c>
      <c r="K141">
        <f>task1ForecastsPVandDemand_Run1!G154</f>
        <v>0</v>
      </c>
      <c r="L141">
        <f>task1ForecastsPVandDemand_Run1!H154</f>
        <v>3.7623499998806764E-5</v>
      </c>
      <c r="M141">
        <f>task1ForecastsPVandDemand_Run1!I154</f>
        <v>0</v>
      </c>
      <c r="N141">
        <f>task1ForecastsPVandDemand_Run1!J154</f>
        <v>0</v>
      </c>
      <c r="O141">
        <f>task1ForecastsPVandDemand_Run1!K154</f>
        <v>0</v>
      </c>
      <c r="P141">
        <f>task1ForecastsPVandDemand_Run1!L154</f>
        <v>0</v>
      </c>
      <c r="Q141">
        <f>task1ForecastsPVandDemand_Run1!M154</f>
        <v>0</v>
      </c>
    </row>
    <row r="142" spans="1:17" x14ac:dyDescent="0.3">
      <c r="A142" t="str">
        <f>TEXT(task1ForecastsPVandDemand_Run1!C155,"YYYY-MM-DD HH:MM:SS")</f>
        <v>2018-10-18 22:00:00</v>
      </c>
      <c r="B142">
        <f>-task1ForecastsPVandDemand_Run1!G155</f>
        <v>0</v>
      </c>
      <c r="C142">
        <f t="shared" si="2"/>
        <v>1</v>
      </c>
      <c r="D142">
        <v>1</v>
      </c>
      <c r="E142" s="105">
        <v>44388.375</v>
      </c>
      <c r="F142">
        <f>task1ForecastsPVandDemand_Run1!B155</f>
        <v>3</v>
      </c>
      <c r="G142">
        <f>task1ForecastsPVandDemand_Run1!A155</f>
        <v>45</v>
      </c>
      <c r="H142">
        <f>task1ForecastsPVandDemand_Run1!D155</f>
        <v>2.160488634</v>
      </c>
      <c r="I142">
        <f>task1ForecastsPVandDemand_Run1!E155</f>
        <v>2.160488634</v>
      </c>
      <c r="J142">
        <f>task1ForecastsPVandDemand_Run1!F155</f>
        <v>0</v>
      </c>
      <c r="K142">
        <f>task1ForecastsPVandDemand_Run1!G155</f>
        <v>0</v>
      </c>
      <c r="L142">
        <f>task1ForecastsPVandDemand_Run1!H155</f>
        <v>3.7623499998806764E-5</v>
      </c>
      <c r="M142">
        <f>task1ForecastsPVandDemand_Run1!I155</f>
        <v>0</v>
      </c>
      <c r="N142">
        <f>task1ForecastsPVandDemand_Run1!J155</f>
        <v>0</v>
      </c>
      <c r="O142">
        <f>task1ForecastsPVandDemand_Run1!K155</f>
        <v>0</v>
      </c>
      <c r="P142">
        <f>task1ForecastsPVandDemand_Run1!L155</f>
        <v>0</v>
      </c>
      <c r="Q142">
        <f>task1ForecastsPVandDemand_Run1!M155</f>
        <v>0</v>
      </c>
    </row>
    <row r="143" spans="1:17" x14ac:dyDescent="0.3">
      <c r="A143" t="str">
        <f>TEXT(task1ForecastsPVandDemand_Run1!C156,"YYYY-MM-DD HH:MM:SS")</f>
        <v>2018-10-18 22:30:00</v>
      </c>
      <c r="B143">
        <f>-task1ForecastsPVandDemand_Run1!G156</f>
        <v>0</v>
      </c>
      <c r="C143">
        <f t="shared" si="2"/>
        <v>1</v>
      </c>
      <c r="D143">
        <v>1</v>
      </c>
      <c r="E143" s="105">
        <v>44389.375</v>
      </c>
      <c r="F143">
        <f>task1ForecastsPVandDemand_Run1!B156</f>
        <v>3</v>
      </c>
      <c r="G143">
        <f>task1ForecastsPVandDemand_Run1!A156</f>
        <v>46</v>
      </c>
      <c r="H143">
        <f>task1ForecastsPVandDemand_Run1!D156</f>
        <v>1.959596138</v>
      </c>
      <c r="I143">
        <f>task1ForecastsPVandDemand_Run1!E156</f>
        <v>1.959596138</v>
      </c>
      <c r="J143">
        <f>task1ForecastsPVandDemand_Run1!F156</f>
        <v>0</v>
      </c>
      <c r="K143">
        <f>task1ForecastsPVandDemand_Run1!G156</f>
        <v>0</v>
      </c>
      <c r="L143">
        <f>task1ForecastsPVandDemand_Run1!H156</f>
        <v>3.7623499998806764E-5</v>
      </c>
      <c r="M143">
        <f>task1ForecastsPVandDemand_Run1!I156</f>
        <v>0</v>
      </c>
      <c r="N143">
        <f>task1ForecastsPVandDemand_Run1!J156</f>
        <v>0</v>
      </c>
      <c r="O143">
        <f>task1ForecastsPVandDemand_Run1!K156</f>
        <v>0</v>
      </c>
      <c r="P143">
        <f>task1ForecastsPVandDemand_Run1!L156</f>
        <v>0</v>
      </c>
      <c r="Q143">
        <f>task1ForecastsPVandDemand_Run1!M156</f>
        <v>0</v>
      </c>
    </row>
    <row r="144" spans="1:17" x14ac:dyDescent="0.3">
      <c r="A144" t="str">
        <f>TEXT(task1ForecastsPVandDemand_Run1!C157,"YYYY-MM-DD HH:MM:SS")</f>
        <v>2018-10-18 23:00:00</v>
      </c>
      <c r="B144">
        <f>-task1ForecastsPVandDemand_Run1!G157</f>
        <v>0</v>
      </c>
      <c r="C144">
        <f t="shared" si="2"/>
        <v>1</v>
      </c>
      <c r="D144">
        <v>1</v>
      </c>
      <c r="E144" s="105">
        <v>44390.375</v>
      </c>
      <c r="F144">
        <f>task1ForecastsPVandDemand_Run1!B157</f>
        <v>3</v>
      </c>
      <c r="G144">
        <f>task1ForecastsPVandDemand_Run1!A157</f>
        <v>47</v>
      </c>
      <c r="H144">
        <f>task1ForecastsPVandDemand_Run1!D157</f>
        <v>1.8407723680000001</v>
      </c>
      <c r="I144">
        <f>task1ForecastsPVandDemand_Run1!E157</f>
        <v>1.8407723680000001</v>
      </c>
      <c r="J144">
        <f>task1ForecastsPVandDemand_Run1!F157</f>
        <v>0</v>
      </c>
      <c r="K144">
        <f>task1ForecastsPVandDemand_Run1!G157</f>
        <v>0</v>
      </c>
      <c r="L144">
        <f>task1ForecastsPVandDemand_Run1!H157</f>
        <v>3.7623499998806764E-5</v>
      </c>
      <c r="M144">
        <f>task1ForecastsPVandDemand_Run1!I157</f>
        <v>0</v>
      </c>
      <c r="N144">
        <f>task1ForecastsPVandDemand_Run1!J157</f>
        <v>0</v>
      </c>
      <c r="O144">
        <f>task1ForecastsPVandDemand_Run1!K157</f>
        <v>0</v>
      </c>
      <c r="P144">
        <f>task1ForecastsPVandDemand_Run1!L157</f>
        <v>0</v>
      </c>
      <c r="Q144">
        <f>task1ForecastsPVandDemand_Run1!M157</f>
        <v>0</v>
      </c>
    </row>
    <row r="145" spans="1:17" x14ac:dyDescent="0.3">
      <c r="A145" t="str">
        <f>TEXT(task1ForecastsPVandDemand_Run1!C158,"YYYY-MM-DD HH:MM:SS")</f>
        <v>2018-10-18 23:30:00</v>
      </c>
      <c r="B145">
        <f>-task1ForecastsPVandDemand_Run1!G158</f>
        <v>0</v>
      </c>
      <c r="C145">
        <f t="shared" si="2"/>
        <v>1</v>
      </c>
      <c r="D145">
        <v>1</v>
      </c>
      <c r="E145" s="105">
        <v>44391.375</v>
      </c>
      <c r="F145">
        <f>task1ForecastsPVandDemand_Run1!B158</f>
        <v>3</v>
      </c>
      <c r="G145">
        <f>task1ForecastsPVandDemand_Run1!A158</f>
        <v>48</v>
      </c>
      <c r="H145">
        <f>task1ForecastsPVandDemand_Run1!D158</f>
        <v>1.7502541380000001</v>
      </c>
      <c r="I145">
        <f>task1ForecastsPVandDemand_Run1!E158</f>
        <v>1.7502541380000001</v>
      </c>
      <c r="J145">
        <f>task1ForecastsPVandDemand_Run1!F158</f>
        <v>0</v>
      </c>
      <c r="K145">
        <f>task1ForecastsPVandDemand_Run1!G158</f>
        <v>0</v>
      </c>
      <c r="L145">
        <f>task1ForecastsPVandDemand_Run1!H158</f>
        <v>3.7623499998806764E-5</v>
      </c>
      <c r="M145">
        <f>task1ForecastsPVandDemand_Run1!I158</f>
        <v>0</v>
      </c>
      <c r="N145">
        <f>task1ForecastsPVandDemand_Run1!J158</f>
        <v>0</v>
      </c>
      <c r="O145">
        <f>task1ForecastsPVandDemand_Run1!K158</f>
        <v>0</v>
      </c>
      <c r="P145">
        <f>task1ForecastsPVandDemand_Run1!L158</f>
        <v>0</v>
      </c>
      <c r="Q145">
        <f>task1ForecastsPVandDemand_Run1!M158</f>
        <v>0</v>
      </c>
    </row>
    <row r="146" spans="1:17" x14ac:dyDescent="0.3">
      <c r="A146" t="str">
        <f>TEXT(task1ForecastsPVandDemand_Run1!C159,"YYYY-MM-DD HH:MM:SS")</f>
        <v>2018-10-19 00:00:00</v>
      </c>
      <c r="B146">
        <f>-task1ForecastsPVandDemand_Run1!G159</f>
        <v>0</v>
      </c>
      <c r="C146">
        <f t="shared" si="2"/>
        <v>1</v>
      </c>
      <c r="D146">
        <v>1</v>
      </c>
      <c r="E146" s="105">
        <v>44392.375</v>
      </c>
      <c r="F146">
        <f>task1ForecastsPVandDemand_Run1!B159</f>
        <v>4</v>
      </c>
      <c r="G146">
        <f>task1ForecastsPVandDemand_Run1!A159</f>
        <v>1</v>
      </c>
      <c r="H146">
        <f>task1ForecastsPVandDemand_Run1!D159</f>
        <v>1.8098276529999999</v>
      </c>
      <c r="I146">
        <f>task1ForecastsPVandDemand_Run1!E159</f>
        <v>1.8098276529999999</v>
      </c>
      <c r="J146">
        <f>task1ForecastsPVandDemand_Run1!F159</f>
        <v>0</v>
      </c>
      <c r="K146">
        <f>task1ForecastsPVandDemand_Run1!G159</f>
        <v>0</v>
      </c>
      <c r="L146">
        <f>task1ForecastsPVandDemand_Run1!H159</f>
        <v>0</v>
      </c>
      <c r="M146">
        <f>task1ForecastsPVandDemand_Run1!I159</f>
        <v>0</v>
      </c>
      <c r="N146">
        <f>task1ForecastsPVandDemand_Run1!J159</f>
        <v>0</v>
      </c>
      <c r="O146">
        <f>task1ForecastsPVandDemand_Run1!K159</f>
        <v>0</v>
      </c>
      <c r="P146">
        <f>task1ForecastsPVandDemand_Run1!L159</f>
        <v>0</v>
      </c>
      <c r="Q146">
        <f>task1ForecastsPVandDemand_Run1!M159</f>
        <v>0</v>
      </c>
    </row>
    <row r="147" spans="1:17" x14ac:dyDescent="0.3">
      <c r="A147" t="str">
        <f>TEXT(task1ForecastsPVandDemand_Run1!C160,"YYYY-MM-DD HH:MM:SS")</f>
        <v>2018-10-19 00:30:00</v>
      </c>
      <c r="B147">
        <f>-task1ForecastsPVandDemand_Run1!G160</f>
        <v>0</v>
      </c>
      <c r="C147">
        <f t="shared" si="2"/>
        <v>1</v>
      </c>
      <c r="D147">
        <v>1</v>
      </c>
      <c r="E147" s="105">
        <v>44393.375</v>
      </c>
      <c r="F147">
        <f>task1ForecastsPVandDemand_Run1!B160</f>
        <v>4</v>
      </c>
      <c r="G147">
        <f>task1ForecastsPVandDemand_Run1!A160</f>
        <v>2</v>
      </c>
      <c r="H147">
        <f>task1ForecastsPVandDemand_Run1!D160</f>
        <v>1.7381349109999999</v>
      </c>
      <c r="I147">
        <f>task1ForecastsPVandDemand_Run1!E160</f>
        <v>1.7381349109999999</v>
      </c>
      <c r="J147">
        <f>task1ForecastsPVandDemand_Run1!F160</f>
        <v>0</v>
      </c>
      <c r="K147">
        <f>task1ForecastsPVandDemand_Run1!G160</f>
        <v>0</v>
      </c>
      <c r="L147">
        <f>task1ForecastsPVandDemand_Run1!H160</f>
        <v>0</v>
      </c>
      <c r="M147">
        <f>task1ForecastsPVandDemand_Run1!I160</f>
        <v>0</v>
      </c>
      <c r="N147">
        <f>task1ForecastsPVandDemand_Run1!J160</f>
        <v>0</v>
      </c>
      <c r="O147">
        <f>task1ForecastsPVandDemand_Run1!K160</f>
        <v>0</v>
      </c>
      <c r="P147">
        <f>task1ForecastsPVandDemand_Run1!L160</f>
        <v>0</v>
      </c>
      <c r="Q147">
        <f>task1ForecastsPVandDemand_Run1!M160</f>
        <v>0</v>
      </c>
    </row>
    <row r="148" spans="1:17" x14ac:dyDescent="0.3">
      <c r="A148" t="str">
        <f>TEXT(task1ForecastsPVandDemand_Run1!C161,"YYYY-MM-DD HH:MM:SS")</f>
        <v>2018-10-19 01:00:00</v>
      </c>
      <c r="B148">
        <f>-task1ForecastsPVandDemand_Run1!G161</f>
        <v>0</v>
      </c>
      <c r="C148">
        <f t="shared" si="2"/>
        <v>1</v>
      </c>
      <c r="D148">
        <v>1</v>
      </c>
      <c r="E148" s="105">
        <v>44394.375</v>
      </c>
      <c r="F148">
        <f>task1ForecastsPVandDemand_Run1!B161</f>
        <v>4</v>
      </c>
      <c r="G148">
        <f>task1ForecastsPVandDemand_Run1!A161</f>
        <v>3</v>
      </c>
      <c r="H148">
        <f>task1ForecastsPVandDemand_Run1!D161</f>
        <v>1.649004221</v>
      </c>
      <c r="I148">
        <f>task1ForecastsPVandDemand_Run1!E161</f>
        <v>1.649004221</v>
      </c>
      <c r="J148">
        <f>task1ForecastsPVandDemand_Run1!F161</f>
        <v>0</v>
      </c>
      <c r="K148">
        <f>task1ForecastsPVandDemand_Run1!G161</f>
        <v>0</v>
      </c>
      <c r="L148">
        <f>task1ForecastsPVandDemand_Run1!H161</f>
        <v>0</v>
      </c>
      <c r="M148">
        <f>task1ForecastsPVandDemand_Run1!I161</f>
        <v>0</v>
      </c>
      <c r="N148">
        <f>task1ForecastsPVandDemand_Run1!J161</f>
        <v>0</v>
      </c>
      <c r="O148">
        <f>task1ForecastsPVandDemand_Run1!K161</f>
        <v>0</v>
      </c>
      <c r="P148">
        <f>task1ForecastsPVandDemand_Run1!L161</f>
        <v>0</v>
      </c>
      <c r="Q148">
        <f>task1ForecastsPVandDemand_Run1!M161</f>
        <v>0</v>
      </c>
    </row>
    <row r="149" spans="1:17" x14ac:dyDescent="0.3">
      <c r="A149" t="str">
        <f>TEXT(task1ForecastsPVandDemand_Run1!C162,"YYYY-MM-DD HH:MM:SS")</f>
        <v>2018-10-19 01:30:00</v>
      </c>
      <c r="B149">
        <f>-task1ForecastsPVandDemand_Run1!G162</f>
        <v>0</v>
      </c>
      <c r="C149">
        <f t="shared" si="2"/>
        <v>1</v>
      </c>
      <c r="D149">
        <v>1</v>
      </c>
      <c r="E149" s="105">
        <v>44395.375</v>
      </c>
      <c r="F149">
        <f>task1ForecastsPVandDemand_Run1!B162</f>
        <v>4</v>
      </c>
      <c r="G149">
        <f>task1ForecastsPVandDemand_Run1!A162</f>
        <v>4</v>
      </c>
      <c r="H149">
        <f>task1ForecastsPVandDemand_Run1!D162</f>
        <v>1.597865619</v>
      </c>
      <c r="I149">
        <f>task1ForecastsPVandDemand_Run1!E162</f>
        <v>1.597865619</v>
      </c>
      <c r="J149">
        <f>task1ForecastsPVandDemand_Run1!F162</f>
        <v>0</v>
      </c>
      <c r="K149">
        <f>task1ForecastsPVandDemand_Run1!G162</f>
        <v>0</v>
      </c>
      <c r="L149">
        <f>task1ForecastsPVandDemand_Run1!H162</f>
        <v>0</v>
      </c>
      <c r="M149">
        <f>task1ForecastsPVandDemand_Run1!I162</f>
        <v>0</v>
      </c>
      <c r="N149">
        <f>task1ForecastsPVandDemand_Run1!J162</f>
        <v>0</v>
      </c>
      <c r="O149">
        <f>task1ForecastsPVandDemand_Run1!K162</f>
        <v>0</v>
      </c>
      <c r="P149">
        <f>task1ForecastsPVandDemand_Run1!L162</f>
        <v>0</v>
      </c>
      <c r="Q149">
        <f>task1ForecastsPVandDemand_Run1!M162</f>
        <v>0</v>
      </c>
    </row>
    <row r="150" spans="1:17" x14ac:dyDescent="0.3">
      <c r="A150" t="str">
        <f>TEXT(task1ForecastsPVandDemand_Run1!C163,"YYYY-MM-DD HH:MM:SS")</f>
        <v>2018-10-19 02:00:00</v>
      </c>
      <c r="B150">
        <f>-task1ForecastsPVandDemand_Run1!G163</f>
        <v>0</v>
      </c>
      <c r="C150">
        <f t="shared" si="2"/>
        <v>1</v>
      </c>
      <c r="D150">
        <v>1</v>
      </c>
      <c r="E150" s="105">
        <v>44396.375</v>
      </c>
      <c r="F150">
        <f>task1ForecastsPVandDemand_Run1!B163</f>
        <v>4</v>
      </c>
      <c r="G150">
        <f>task1ForecastsPVandDemand_Run1!A163</f>
        <v>5</v>
      </c>
      <c r="H150">
        <f>task1ForecastsPVandDemand_Run1!D163</f>
        <v>1.5897024609999999</v>
      </c>
      <c r="I150">
        <f>task1ForecastsPVandDemand_Run1!E163</f>
        <v>1.5897024609999999</v>
      </c>
      <c r="J150">
        <f>task1ForecastsPVandDemand_Run1!F163</f>
        <v>0</v>
      </c>
      <c r="K150">
        <f>task1ForecastsPVandDemand_Run1!G163</f>
        <v>0</v>
      </c>
      <c r="L150">
        <f>task1ForecastsPVandDemand_Run1!H163</f>
        <v>0</v>
      </c>
      <c r="M150">
        <f>task1ForecastsPVandDemand_Run1!I163</f>
        <v>0</v>
      </c>
      <c r="N150">
        <f>task1ForecastsPVandDemand_Run1!J163</f>
        <v>0</v>
      </c>
      <c r="O150">
        <f>task1ForecastsPVandDemand_Run1!K163</f>
        <v>0</v>
      </c>
      <c r="P150">
        <f>task1ForecastsPVandDemand_Run1!L163</f>
        <v>0</v>
      </c>
      <c r="Q150">
        <f>task1ForecastsPVandDemand_Run1!M163</f>
        <v>0</v>
      </c>
    </row>
    <row r="151" spans="1:17" x14ac:dyDescent="0.3">
      <c r="A151" t="str">
        <f>TEXT(task1ForecastsPVandDemand_Run1!C164,"YYYY-MM-DD HH:MM:SS")</f>
        <v>2018-10-19 02:30:00</v>
      </c>
      <c r="B151">
        <f>-task1ForecastsPVandDemand_Run1!G164</f>
        <v>0</v>
      </c>
      <c r="C151">
        <f t="shared" si="2"/>
        <v>1</v>
      </c>
      <c r="D151">
        <v>1</v>
      </c>
      <c r="E151" s="105">
        <v>44397.375</v>
      </c>
      <c r="F151">
        <f>task1ForecastsPVandDemand_Run1!B164</f>
        <v>4</v>
      </c>
      <c r="G151">
        <f>task1ForecastsPVandDemand_Run1!A164</f>
        <v>6</v>
      </c>
      <c r="H151">
        <f>task1ForecastsPVandDemand_Run1!D164</f>
        <v>1.5581188779999999</v>
      </c>
      <c r="I151">
        <f>task1ForecastsPVandDemand_Run1!E164</f>
        <v>1.5581188779999999</v>
      </c>
      <c r="J151">
        <f>task1ForecastsPVandDemand_Run1!F164</f>
        <v>0</v>
      </c>
      <c r="K151">
        <f>task1ForecastsPVandDemand_Run1!G164</f>
        <v>0</v>
      </c>
      <c r="L151">
        <f>task1ForecastsPVandDemand_Run1!H164</f>
        <v>0</v>
      </c>
      <c r="M151">
        <f>task1ForecastsPVandDemand_Run1!I164</f>
        <v>0</v>
      </c>
      <c r="N151">
        <f>task1ForecastsPVandDemand_Run1!J164</f>
        <v>0</v>
      </c>
      <c r="O151">
        <f>task1ForecastsPVandDemand_Run1!K164</f>
        <v>0</v>
      </c>
      <c r="P151">
        <f>task1ForecastsPVandDemand_Run1!L164</f>
        <v>0</v>
      </c>
      <c r="Q151">
        <f>task1ForecastsPVandDemand_Run1!M164</f>
        <v>0</v>
      </c>
    </row>
    <row r="152" spans="1:17" x14ac:dyDescent="0.3">
      <c r="A152" t="str">
        <f>TEXT(task1ForecastsPVandDemand_Run1!C165,"YYYY-MM-DD HH:MM:SS")</f>
        <v>2018-10-19 03:00:00</v>
      </c>
      <c r="B152">
        <f>-task1ForecastsPVandDemand_Run1!G165</f>
        <v>0</v>
      </c>
      <c r="C152">
        <f t="shared" si="2"/>
        <v>1</v>
      </c>
      <c r="D152">
        <v>1</v>
      </c>
      <c r="E152" s="105">
        <v>44398.375</v>
      </c>
      <c r="F152">
        <f>task1ForecastsPVandDemand_Run1!B165</f>
        <v>4</v>
      </c>
      <c r="G152">
        <f>task1ForecastsPVandDemand_Run1!A165</f>
        <v>7</v>
      </c>
      <c r="H152">
        <f>task1ForecastsPVandDemand_Run1!D165</f>
        <v>1.531642269</v>
      </c>
      <c r="I152">
        <f>task1ForecastsPVandDemand_Run1!E165</f>
        <v>1.531642269</v>
      </c>
      <c r="J152">
        <f>task1ForecastsPVandDemand_Run1!F165</f>
        <v>0</v>
      </c>
      <c r="K152">
        <f>task1ForecastsPVandDemand_Run1!G165</f>
        <v>0</v>
      </c>
      <c r="L152">
        <f>task1ForecastsPVandDemand_Run1!H165</f>
        <v>0</v>
      </c>
      <c r="M152">
        <f>task1ForecastsPVandDemand_Run1!I165</f>
        <v>0</v>
      </c>
      <c r="N152">
        <f>task1ForecastsPVandDemand_Run1!J165</f>
        <v>0</v>
      </c>
      <c r="O152">
        <f>task1ForecastsPVandDemand_Run1!K165</f>
        <v>0</v>
      </c>
      <c r="P152">
        <f>task1ForecastsPVandDemand_Run1!L165</f>
        <v>0</v>
      </c>
      <c r="Q152">
        <f>task1ForecastsPVandDemand_Run1!M165</f>
        <v>0</v>
      </c>
    </row>
    <row r="153" spans="1:17" x14ac:dyDescent="0.3">
      <c r="A153" t="str">
        <f>TEXT(task1ForecastsPVandDemand_Run1!C166,"YYYY-MM-DD HH:MM:SS")</f>
        <v>2018-10-19 03:30:00</v>
      </c>
      <c r="B153">
        <f>-task1ForecastsPVandDemand_Run1!G166</f>
        <v>0</v>
      </c>
      <c r="C153">
        <f t="shared" si="2"/>
        <v>1</v>
      </c>
      <c r="D153">
        <v>1</v>
      </c>
      <c r="E153" s="105">
        <v>44399.375</v>
      </c>
      <c r="F153">
        <f>task1ForecastsPVandDemand_Run1!B166</f>
        <v>4</v>
      </c>
      <c r="G153">
        <f>task1ForecastsPVandDemand_Run1!A166</f>
        <v>8</v>
      </c>
      <c r="H153">
        <f>task1ForecastsPVandDemand_Run1!D166</f>
        <v>1.5086387640000001</v>
      </c>
      <c r="I153">
        <f>task1ForecastsPVandDemand_Run1!E166</f>
        <v>1.5086387640000001</v>
      </c>
      <c r="J153">
        <f>task1ForecastsPVandDemand_Run1!F166</f>
        <v>0</v>
      </c>
      <c r="K153">
        <f>task1ForecastsPVandDemand_Run1!G166</f>
        <v>0</v>
      </c>
      <c r="L153">
        <f>task1ForecastsPVandDemand_Run1!H166</f>
        <v>0</v>
      </c>
      <c r="M153">
        <f>task1ForecastsPVandDemand_Run1!I166</f>
        <v>0</v>
      </c>
      <c r="N153">
        <f>task1ForecastsPVandDemand_Run1!J166</f>
        <v>0</v>
      </c>
      <c r="O153">
        <f>task1ForecastsPVandDemand_Run1!K166</f>
        <v>0</v>
      </c>
      <c r="P153">
        <f>task1ForecastsPVandDemand_Run1!L166</f>
        <v>0</v>
      </c>
      <c r="Q153">
        <f>task1ForecastsPVandDemand_Run1!M166</f>
        <v>0</v>
      </c>
    </row>
    <row r="154" spans="1:17" x14ac:dyDescent="0.3">
      <c r="A154" t="str">
        <f>TEXT(task1ForecastsPVandDemand_Run1!C167,"YYYY-MM-DD HH:MM:SS")</f>
        <v>2018-10-19 04:00:00</v>
      </c>
      <c r="B154">
        <f>-task1ForecastsPVandDemand_Run1!G167</f>
        <v>0</v>
      </c>
      <c r="C154">
        <f t="shared" si="2"/>
        <v>1</v>
      </c>
      <c r="D154">
        <v>1</v>
      </c>
      <c r="E154" s="105">
        <v>44400.375</v>
      </c>
      <c r="F154">
        <f>task1ForecastsPVandDemand_Run1!B167</f>
        <v>4</v>
      </c>
      <c r="G154">
        <f>task1ForecastsPVandDemand_Run1!A167</f>
        <v>9</v>
      </c>
      <c r="H154">
        <f>task1ForecastsPVandDemand_Run1!D167</f>
        <v>1.619594663</v>
      </c>
      <c r="I154">
        <f>task1ForecastsPVandDemand_Run1!E167</f>
        <v>1.619594663</v>
      </c>
      <c r="J154">
        <f>task1ForecastsPVandDemand_Run1!F167</f>
        <v>0</v>
      </c>
      <c r="K154">
        <f>task1ForecastsPVandDemand_Run1!G167</f>
        <v>0</v>
      </c>
      <c r="L154">
        <f>task1ForecastsPVandDemand_Run1!H167</f>
        <v>0</v>
      </c>
      <c r="M154">
        <f>task1ForecastsPVandDemand_Run1!I167</f>
        <v>0</v>
      </c>
      <c r="N154">
        <f>task1ForecastsPVandDemand_Run1!J167</f>
        <v>0</v>
      </c>
      <c r="O154">
        <f>task1ForecastsPVandDemand_Run1!K167</f>
        <v>0</v>
      </c>
      <c r="P154">
        <f>task1ForecastsPVandDemand_Run1!L167</f>
        <v>0</v>
      </c>
      <c r="Q154">
        <f>task1ForecastsPVandDemand_Run1!M167</f>
        <v>0</v>
      </c>
    </row>
    <row r="155" spans="1:17" x14ac:dyDescent="0.3">
      <c r="A155" t="str">
        <f>TEXT(task1ForecastsPVandDemand_Run1!C168,"YYYY-MM-DD HH:MM:SS")</f>
        <v>2018-10-19 04:30:00</v>
      </c>
      <c r="B155">
        <f>-task1ForecastsPVandDemand_Run1!G168</f>
        <v>0</v>
      </c>
      <c r="C155">
        <f t="shared" si="2"/>
        <v>1</v>
      </c>
      <c r="D155">
        <v>1</v>
      </c>
      <c r="E155" s="105">
        <v>44401.375</v>
      </c>
      <c r="F155">
        <f>task1ForecastsPVandDemand_Run1!B168</f>
        <v>4</v>
      </c>
      <c r="G155">
        <f>task1ForecastsPVandDemand_Run1!A168</f>
        <v>10</v>
      </c>
      <c r="H155">
        <f>task1ForecastsPVandDemand_Run1!D168</f>
        <v>1.7522826979999999</v>
      </c>
      <c r="I155">
        <f>task1ForecastsPVandDemand_Run1!E168</f>
        <v>1.7522826979999999</v>
      </c>
      <c r="J155">
        <f>task1ForecastsPVandDemand_Run1!F168</f>
        <v>0</v>
      </c>
      <c r="K155">
        <f>task1ForecastsPVandDemand_Run1!G168</f>
        <v>0</v>
      </c>
      <c r="L155">
        <f>task1ForecastsPVandDemand_Run1!H168</f>
        <v>0</v>
      </c>
      <c r="M155">
        <f>task1ForecastsPVandDemand_Run1!I168</f>
        <v>0</v>
      </c>
      <c r="N155">
        <f>task1ForecastsPVandDemand_Run1!J168</f>
        <v>0</v>
      </c>
      <c r="O155">
        <f>task1ForecastsPVandDemand_Run1!K168</f>
        <v>0</v>
      </c>
      <c r="P155">
        <f>task1ForecastsPVandDemand_Run1!L168</f>
        <v>0</v>
      </c>
      <c r="Q155">
        <f>task1ForecastsPVandDemand_Run1!M168</f>
        <v>0</v>
      </c>
    </row>
    <row r="156" spans="1:17" x14ac:dyDescent="0.3">
      <c r="A156" t="str">
        <f>TEXT(task1ForecastsPVandDemand_Run1!C169,"YYYY-MM-DD HH:MM:SS")</f>
        <v>2018-10-19 05:00:00</v>
      </c>
      <c r="B156">
        <f>-task1ForecastsPVandDemand_Run1!G169</f>
        <v>0</v>
      </c>
      <c r="C156">
        <f t="shared" si="2"/>
        <v>1</v>
      </c>
      <c r="D156">
        <v>1</v>
      </c>
      <c r="E156" s="105">
        <v>44402.375</v>
      </c>
      <c r="F156">
        <f>task1ForecastsPVandDemand_Run1!B169</f>
        <v>4</v>
      </c>
      <c r="G156">
        <f>task1ForecastsPVandDemand_Run1!A169</f>
        <v>11</v>
      </c>
      <c r="H156">
        <f>task1ForecastsPVandDemand_Run1!D169</f>
        <v>2.1726989460000001</v>
      </c>
      <c r="I156">
        <f>task1ForecastsPVandDemand_Run1!E169</f>
        <v>2.1726989460000001</v>
      </c>
      <c r="J156">
        <f>task1ForecastsPVandDemand_Run1!F169</f>
        <v>0</v>
      </c>
      <c r="K156">
        <f>task1ForecastsPVandDemand_Run1!G169</f>
        <v>0</v>
      </c>
      <c r="L156">
        <f>task1ForecastsPVandDemand_Run1!H169</f>
        <v>0</v>
      </c>
      <c r="M156">
        <f>task1ForecastsPVandDemand_Run1!I169</f>
        <v>0</v>
      </c>
      <c r="N156">
        <f>task1ForecastsPVandDemand_Run1!J169</f>
        <v>0</v>
      </c>
      <c r="O156">
        <f>task1ForecastsPVandDemand_Run1!K169</f>
        <v>0</v>
      </c>
      <c r="P156">
        <f>task1ForecastsPVandDemand_Run1!L169</f>
        <v>0</v>
      </c>
      <c r="Q156">
        <f>task1ForecastsPVandDemand_Run1!M169</f>
        <v>0</v>
      </c>
    </row>
    <row r="157" spans="1:17" x14ac:dyDescent="0.3">
      <c r="A157" t="str">
        <f>TEXT(task1ForecastsPVandDemand_Run1!C170,"YYYY-MM-DD HH:MM:SS")</f>
        <v>2018-10-19 05:30:00</v>
      </c>
      <c r="B157">
        <f>-task1ForecastsPVandDemand_Run1!G170</f>
        <v>0</v>
      </c>
      <c r="C157">
        <f t="shared" si="2"/>
        <v>1</v>
      </c>
      <c r="D157">
        <v>1</v>
      </c>
      <c r="E157" s="105">
        <v>44403.375</v>
      </c>
      <c r="F157">
        <f>task1ForecastsPVandDemand_Run1!B170</f>
        <v>4</v>
      </c>
      <c r="G157">
        <f>task1ForecastsPVandDemand_Run1!A170</f>
        <v>12</v>
      </c>
      <c r="H157">
        <f>task1ForecastsPVandDemand_Run1!D170</f>
        <v>2.53944064</v>
      </c>
      <c r="I157">
        <f>task1ForecastsPVandDemand_Run1!E170</f>
        <v>2.53944064</v>
      </c>
      <c r="J157">
        <f>task1ForecastsPVandDemand_Run1!F170</f>
        <v>0</v>
      </c>
      <c r="K157">
        <f>task1ForecastsPVandDemand_Run1!G170</f>
        <v>0</v>
      </c>
      <c r="L157">
        <f>task1ForecastsPVandDemand_Run1!H170</f>
        <v>0</v>
      </c>
      <c r="M157">
        <f>task1ForecastsPVandDemand_Run1!I170</f>
        <v>0</v>
      </c>
      <c r="N157">
        <f>task1ForecastsPVandDemand_Run1!J170</f>
        <v>0</v>
      </c>
      <c r="O157">
        <f>task1ForecastsPVandDemand_Run1!K170</f>
        <v>0</v>
      </c>
      <c r="P157">
        <f>task1ForecastsPVandDemand_Run1!L170</f>
        <v>0</v>
      </c>
      <c r="Q157">
        <f>task1ForecastsPVandDemand_Run1!M170</f>
        <v>0</v>
      </c>
    </row>
    <row r="158" spans="1:17" x14ac:dyDescent="0.3">
      <c r="A158" t="str">
        <f>TEXT(task1ForecastsPVandDemand_Run1!C171,"YYYY-MM-DD HH:MM:SS")</f>
        <v>2018-10-19 06:00:00</v>
      </c>
      <c r="B158">
        <f>-task1ForecastsPVandDemand_Run1!G171</f>
        <v>0</v>
      </c>
      <c r="C158">
        <f t="shared" si="2"/>
        <v>1</v>
      </c>
      <c r="D158">
        <v>1</v>
      </c>
      <c r="E158" s="105">
        <v>44404.375</v>
      </c>
      <c r="F158">
        <f>task1ForecastsPVandDemand_Run1!B171</f>
        <v>4</v>
      </c>
      <c r="G158">
        <f>task1ForecastsPVandDemand_Run1!A171</f>
        <v>13</v>
      </c>
      <c r="H158">
        <f>task1ForecastsPVandDemand_Run1!D171</f>
        <v>3.0962114559999998</v>
      </c>
      <c r="I158">
        <f>task1ForecastsPVandDemand_Run1!E171</f>
        <v>3.0962114559999998</v>
      </c>
      <c r="J158">
        <f>task1ForecastsPVandDemand_Run1!F171</f>
        <v>0</v>
      </c>
      <c r="K158">
        <f>task1ForecastsPVandDemand_Run1!G171</f>
        <v>0</v>
      </c>
      <c r="L158">
        <f>task1ForecastsPVandDemand_Run1!H171</f>
        <v>0</v>
      </c>
      <c r="M158">
        <f>task1ForecastsPVandDemand_Run1!I171</f>
        <v>0</v>
      </c>
      <c r="N158">
        <f>task1ForecastsPVandDemand_Run1!J171</f>
        <v>0</v>
      </c>
      <c r="O158">
        <f>task1ForecastsPVandDemand_Run1!K171</f>
        <v>0</v>
      </c>
      <c r="P158">
        <f>task1ForecastsPVandDemand_Run1!L171</f>
        <v>0</v>
      </c>
      <c r="Q158">
        <f>task1ForecastsPVandDemand_Run1!M171</f>
        <v>0</v>
      </c>
    </row>
    <row r="159" spans="1:17" x14ac:dyDescent="0.3">
      <c r="A159" t="str">
        <f>TEXT(task1ForecastsPVandDemand_Run1!C172,"YYYY-MM-DD HH:MM:SS")</f>
        <v>2018-10-19 06:30:00</v>
      </c>
      <c r="B159">
        <f>-task1ForecastsPVandDemand_Run1!G172</f>
        <v>0</v>
      </c>
      <c r="C159">
        <f t="shared" si="2"/>
        <v>1</v>
      </c>
      <c r="D159">
        <v>1</v>
      </c>
      <c r="E159" s="105">
        <v>44405.375</v>
      </c>
      <c r="F159">
        <f>task1ForecastsPVandDemand_Run1!B172</f>
        <v>4</v>
      </c>
      <c r="G159">
        <f>task1ForecastsPVandDemand_Run1!A172</f>
        <v>14</v>
      </c>
      <c r="H159">
        <f>task1ForecastsPVandDemand_Run1!D172</f>
        <v>3.3354854550000002</v>
      </c>
      <c r="I159">
        <f>task1ForecastsPVandDemand_Run1!E172</f>
        <v>3.3354854550000002</v>
      </c>
      <c r="J159">
        <f>task1ForecastsPVandDemand_Run1!F172</f>
        <v>0</v>
      </c>
      <c r="K159">
        <f>task1ForecastsPVandDemand_Run1!G172</f>
        <v>0</v>
      </c>
      <c r="L159">
        <f>task1ForecastsPVandDemand_Run1!H172</f>
        <v>0</v>
      </c>
      <c r="M159">
        <f>task1ForecastsPVandDemand_Run1!I172</f>
        <v>0</v>
      </c>
      <c r="N159">
        <f>task1ForecastsPVandDemand_Run1!J172</f>
        <v>0</v>
      </c>
      <c r="O159">
        <f>task1ForecastsPVandDemand_Run1!K172</f>
        <v>0</v>
      </c>
      <c r="P159">
        <f>task1ForecastsPVandDemand_Run1!L172</f>
        <v>0</v>
      </c>
      <c r="Q159">
        <f>task1ForecastsPVandDemand_Run1!M172</f>
        <v>0</v>
      </c>
    </row>
    <row r="160" spans="1:17" x14ac:dyDescent="0.3">
      <c r="A160" t="str">
        <f>TEXT(task1ForecastsPVandDemand_Run1!C173,"YYYY-MM-DD HH:MM:SS")</f>
        <v>2018-10-19 07:00:00</v>
      </c>
      <c r="B160">
        <f>-task1ForecastsPVandDemand_Run1!G173</f>
        <v>0</v>
      </c>
      <c r="C160">
        <f t="shared" si="2"/>
        <v>1</v>
      </c>
      <c r="D160">
        <v>1</v>
      </c>
      <c r="E160" s="105">
        <v>44406.375</v>
      </c>
      <c r="F160">
        <f>task1ForecastsPVandDemand_Run1!B173</f>
        <v>4</v>
      </c>
      <c r="G160">
        <f>task1ForecastsPVandDemand_Run1!A173</f>
        <v>15</v>
      </c>
      <c r="H160">
        <f>task1ForecastsPVandDemand_Run1!D173</f>
        <v>3.3892240990000002</v>
      </c>
      <c r="I160">
        <f>task1ForecastsPVandDemand_Run1!E173</f>
        <v>3.3892240990000002</v>
      </c>
      <c r="J160">
        <f>task1ForecastsPVandDemand_Run1!F173</f>
        <v>0</v>
      </c>
      <c r="K160">
        <f>task1ForecastsPVandDemand_Run1!G173</f>
        <v>0</v>
      </c>
      <c r="L160">
        <f>task1ForecastsPVandDemand_Run1!H173</f>
        <v>0</v>
      </c>
      <c r="M160">
        <f>task1ForecastsPVandDemand_Run1!I173</f>
        <v>0</v>
      </c>
      <c r="N160">
        <f>task1ForecastsPVandDemand_Run1!J173</f>
        <v>0</v>
      </c>
      <c r="O160">
        <f>task1ForecastsPVandDemand_Run1!K173</f>
        <v>0</v>
      </c>
      <c r="P160">
        <f>task1ForecastsPVandDemand_Run1!L173</f>
        <v>0</v>
      </c>
      <c r="Q160">
        <f>task1ForecastsPVandDemand_Run1!M173</f>
        <v>0</v>
      </c>
    </row>
    <row r="161" spans="1:17" x14ac:dyDescent="0.3">
      <c r="A161" t="str">
        <f>TEXT(task1ForecastsPVandDemand_Run1!C174,"YYYY-MM-DD HH:MM:SS")</f>
        <v>2018-10-19 07:30:00</v>
      </c>
      <c r="B161">
        <f>-task1ForecastsPVandDemand_Run1!G174</f>
        <v>0</v>
      </c>
      <c r="C161">
        <f t="shared" si="2"/>
        <v>1</v>
      </c>
      <c r="D161">
        <v>1</v>
      </c>
      <c r="E161" s="105">
        <v>44407.375</v>
      </c>
      <c r="F161">
        <f>task1ForecastsPVandDemand_Run1!B174</f>
        <v>4</v>
      </c>
      <c r="G161">
        <f>task1ForecastsPVandDemand_Run1!A174</f>
        <v>16</v>
      </c>
      <c r="H161">
        <f>task1ForecastsPVandDemand_Run1!D174</f>
        <v>3.3985526309999998</v>
      </c>
      <c r="I161">
        <f>task1ForecastsPVandDemand_Run1!E174</f>
        <v>3.3985526309999998</v>
      </c>
      <c r="J161">
        <f>task1ForecastsPVandDemand_Run1!F174</f>
        <v>0</v>
      </c>
      <c r="K161">
        <f>task1ForecastsPVandDemand_Run1!G174</f>
        <v>0</v>
      </c>
      <c r="L161">
        <f>task1ForecastsPVandDemand_Run1!H174</f>
        <v>0</v>
      </c>
      <c r="M161">
        <f>task1ForecastsPVandDemand_Run1!I174</f>
        <v>0</v>
      </c>
      <c r="N161">
        <f>task1ForecastsPVandDemand_Run1!J174</f>
        <v>0</v>
      </c>
      <c r="O161">
        <f>task1ForecastsPVandDemand_Run1!K174</f>
        <v>0</v>
      </c>
      <c r="P161">
        <f>task1ForecastsPVandDemand_Run1!L174</f>
        <v>0</v>
      </c>
      <c r="Q161">
        <f>task1ForecastsPVandDemand_Run1!M174</f>
        <v>0</v>
      </c>
    </row>
    <row r="162" spans="1:17" x14ac:dyDescent="0.3">
      <c r="A162" t="str">
        <f>TEXT(task1ForecastsPVandDemand_Run1!C175,"YYYY-MM-DD HH:MM:SS")</f>
        <v>2018-10-19 08:00:00</v>
      </c>
      <c r="B162">
        <f>-task1ForecastsPVandDemand_Run1!G175</f>
        <v>0</v>
      </c>
      <c r="C162">
        <f t="shared" si="2"/>
        <v>1</v>
      </c>
      <c r="D162">
        <v>1</v>
      </c>
      <c r="E162" s="105">
        <v>44408.375</v>
      </c>
      <c r="F162">
        <f>task1ForecastsPVandDemand_Run1!B175</f>
        <v>4</v>
      </c>
      <c r="G162">
        <f>task1ForecastsPVandDemand_Run1!A175</f>
        <v>17</v>
      </c>
      <c r="H162">
        <f>task1ForecastsPVandDemand_Run1!D175</f>
        <v>3.4008403619999998</v>
      </c>
      <c r="I162">
        <f>task1ForecastsPVandDemand_Run1!E175</f>
        <v>3.4008403619999998</v>
      </c>
      <c r="J162">
        <f>task1ForecastsPVandDemand_Run1!F175</f>
        <v>0.14780476400000001</v>
      </c>
      <c r="K162">
        <f>task1ForecastsPVandDemand_Run1!G175</f>
        <v>0</v>
      </c>
      <c r="L162">
        <f>task1ForecastsPVandDemand_Run1!H175</f>
        <v>0</v>
      </c>
      <c r="M162">
        <f>task1ForecastsPVandDemand_Run1!I175</f>
        <v>0</v>
      </c>
      <c r="N162">
        <f>task1ForecastsPVandDemand_Run1!J175</f>
        <v>0</v>
      </c>
      <c r="O162">
        <f>task1ForecastsPVandDemand_Run1!K175</f>
        <v>0</v>
      </c>
      <c r="P162">
        <f>task1ForecastsPVandDemand_Run1!L175</f>
        <v>0</v>
      </c>
      <c r="Q162">
        <f>task1ForecastsPVandDemand_Run1!M175</f>
        <v>0</v>
      </c>
    </row>
    <row r="163" spans="1:17" x14ac:dyDescent="0.3">
      <c r="A163" t="str">
        <f>TEXT(task1ForecastsPVandDemand_Run1!C176,"YYYY-MM-DD HH:MM:SS")</f>
        <v>2018-10-19 08:30:00</v>
      </c>
      <c r="B163">
        <f>-task1ForecastsPVandDemand_Run1!G176</f>
        <v>-0.12625694575559998</v>
      </c>
      <c r="C163">
        <f t="shared" si="2"/>
        <v>1</v>
      </c>
      <c r="D163">
        <v>1</v>
      </c>
      <c r="E163" s="105">
        <v>44409.375</v>
      </c>
      <c r="F163">
        <f>task1ForecastsPVandDemand_Run1!B176</f>
        <v>4</v>
      </c>
      <c r="G163">
        <f>task1ForecastsPVandDemand_Run1!A176</f>
        <v>18</v>
      </c>
      <c r="H163">
        <f>task1ForecastsPVandDemand_Run1!D176</f>
        <v>3.3794166329999999</v>
      </c>
      <c r="I163">
        <f>task1ForecastsPVandDemand_Run1!E176</f>
        <v>3.5056735787555997</v>
      </c>
      <c r="J163">
        <f>task1ForecastsPVandDemand_Run1!F176</f>
        <v>0.203508939</v>
      </c>
      <c r="K163">
        <f>task1ForecastsPVandDemand_Run1!G176</f>
        <v>0.12625694575559998</v>
      </c>
      <c r="L163">
        <f>task1ForecastsPVandDemand_Run1!H176</f>
        <v>6.312847287779999E-2</v>
      </c>
      <c r="M163">
        <f>task1ForecastsPVandDemand_Run1!I176</f>
        <v>0</v>
      </c>
      <c r="N163">
        <f>task1ForecastsPVandDemand_Run1!J176</f>
        <v>-0.12625694575559998</v>
      </c>
      <c r="O163">
        <f>task1ForecastsPVandDemand_Run1!K176</f>
        <v>0</v>
      </c>
      <c r="P163">
        <f>task1ForecastsPVandDemand_Run1!L176</f>
        <v>-0.12625694575559998</v>
      </c>
      <c r="Q163">
        <f>task1ForecastsPVandDemand_Run1!M176</f>
        <v>0</v>
      </c>
    </row>
    <row r="164" spans="1:17" x14ac:dyDescent="0.3">
      <c r="A164" t="str">
        <f>TEXT(task1ForecastsPVandDemand_Run1!C177,"YYYY-MM-DD HH:MM:SS")</f>
        <v>2018-10-19 09:00:00</v>
      </c>
      <c r="B164">
        <f>-task1ForecastsPVandDemand_Run1!G177</f>
        <v>-0.23717086162439999</v>
      </c>
      <c r="C164">
        <f t="shared" si="2"/>
        <v>1</v>
      </c>
      <c r="D164">
        <v>1</v>
      </c>
      <c r="E164" s="105">
        <v>44410.375</v>
      </c>
      <c r="F164">
        <f>task1ForecastsPVandDemand_Run1!B177</f>
        <v>4</v>
      </c>
      <c r="G164">
        <f>task1ForecastsPVandDemand_Run1!A177</f>
        <v>19</v>
      </c>
      <c r="H164">
        <f>task1ForecastsPVandDemand_Run1!D177</f>
        <v>3.1733207459999999</v>
      </c>
      <c r="I164">
        <f>task1ForecastsPVandDemand_Run1!E177</f>
        <v>3.4104916076244001</v>
      </c>
      <c r="J164">
        <f>task1ForecastsPVandDemand_Run1!F177</f>
        <v>0.38228701100000001</v>
      </c>
      <c r="K164">
        <f>task1ForecastsPVandDemand_Run1!G177</f>
        <v>0.23717086162439999</v>
      </c>
      <c r="L164">
        <f>task1ForecastsPVandDemand_Run1!H177</f>
        <v>0.18171390368999998</v>
      </c>
      <c r="M164">
        <f>task1ForecastsPVandDemand_Run1!I177</f>
        <v>0</v>
      </c>
      <c r="N164">
        <f>task1ForecastsPVandDemand_Run1!J177</f>
        <v>-0.23717086162439999</v>
      </c>
      <c r="O164">
        <f>task1ForecastsPVandDemand_Run1!K177</f>
        <v>0</v>
      </c>
      <c r="P164">
        <f>task1ForecastsPVandDemand_Run1!L177</f>
        <v>-0.23717086162439999</v>
      </c>
      <c r="Q164">
        <f>task1ForecastsPVandDemand_Run1!M177</f>
        <v>0</v>
      </c>
    </row>
    <row r="165" spans="1:17" x14ac:dyDescent="0.3">
      <c r="A165" t="str">
        <f>TEXT(task1ForecastsPVandDemand_Run1!C178,"YYYY-MM-DD HH:MM:SS")</f>
        <v>2018-10-19 09:30:00</v>
      </c>
      <c r="B165">
        <f>-task1ForecastsPVandDemand_Run1!G178</f>
        <v>-0.25907309098439996</v>
      </c>
      <c r="C165">
        <f t="shared" si="2"/>
        <v>1</v>
      </c>
      <c r="D165">
        <v>1</v>
      </c>
      <c r="E165" s="105">
        <v>44411.375</v>
      </c>
      <c r="F165">
        <f>task1ForecastsPVandDemand_Run1!B178</f>
        <v>4</v>
      </c>
      <c r="G165">
        <f>task1ForecastsPVandDemand_Run1!A178</f>
        <v>20</v>
      </c>
      <c r="H165">
        <f>task1ForecastsPVandDemand_Run1!D178</f>
        <v>3.1314456829999999</v>
      </c>
      <c r="I165">
        <f>task1ForecastsPVandDemand_Run1!E178</f>
        <v>3.3905187739843998</v>
      </c>
      <c r="J165">
        <f>task1ForecastsPVandDemand_Run1!F178</f>
        <v>0.41759041099999999</v>
      </c>
      <c r="K165">
        <f>task1ForecastsPVandDemand_Run1!G178</f>
        <v>0.25907309098439996</v>
      </c>
      <c r="L165">
        <f>task1ForecastsPVandDemand_Run1!H178</f>
        <v>0.31125044918219996</v>
      </c>
      <c r="M165">
        <f>task1ForecastsPVandDemand_Run1!I178</f>
        <v>0</v>
      </c>
      <c r="N165">
        <f>task1ForecastsPVandDemand_Run1!J178</f>
        <v>-0.25907309098439996</v>
      </c>
      <c r="O165">
        <f>task1ForecastsPVandDemand_Run1!K178</f>
        <v>0</v>
      </c>
      <c r="P165">
        <f>task1ForecastsPVandDemand_Run1!L178</f>
        <v>-0.25907309098439996</v>
      </c>
      <c r="Q165">
        <f>task1ForecastsPVandDemand_Run1!M178</f>
        <v>0</v>
      </c>
    </row>
    <row r="166" spans="1:17" x14ac:dyDescent="0.3">
      <c r="A166" t="str">
        <f>TEXT(task1ForecastsPVandDemand_Run1!C179,"YYYY-MM-DD HH:MM:SS")</f>
        <v>2018-10-19 10:00:00</v>
      </c>
      <c r="B166">
        <f>-task1ForecastsPVandDemand_Run1!G179</f>
        <v>-0.52593736803960001</v>
      </c>
      <c r="C166">
        <f t="shared" si="2"/>
        <v>1</v>
      </c>
      <c r="D166">
        <v>1</v>
      </c>
      <c r="E166" s="105">
        <v>44412.375</v>
      </c>
      <c r="F166">
        <f>task1ForecastsPVandDemand_Run1!B179</f>
        <v>4</v>
      </c>
      <c r="G166">
        <f>task1ForecastsPVandDemand_Run1!A179</f>
        <v>21</v>
      </c>
      <c r="H166">
        <f>task1ForecastsPVandDemand_Run1!D179</f>
        <v>3.1217450109999998</v>
      </c>
      <c r="I166">
        <f>task1ForecastsPVandDemand_Run1!E179</f>
        <v>3.6476823790395998</v>
      </c>
      <c r="J166">
        <f>task1ForecastsPVandDemand_Run1!F179</f>
        <v>0.84773914900000003</v>
      </c>
      <c r="K166">
        <f>task1ForecastsPVandDemand_Run1!G179</f>
        <v>0.52593736803960001</v>
      </c>
      <c r="L166">
        <f>task1ForecastsPVandDemand_Run1!H179</f>
        <v>0.57421913320199991</v>
      </c>
      <c r="M166">
        <f>task1ForecastsPVandDemand_Run1!I179</f>
        <v>0</v>
      </c>
      <c r="N166">
        <f>task1ForecastsPVandDemand_Run1!J179</f>
        <v>-0.52593736803960001</v>
      </c>
      <c r="O166">
        <f>task1ForecastsPVandDemand_Run1!K179</f>
        <v>0</v>
      </c>
      <c r="P166">
        <f>task1ForecastsPVandDemand_Run1!L179</f>
        <v>-0.52593736803960001</v>
      </c>
      <c r="Q166">
        <f>task1ForecastsPVandDemand_Run1!M179</f>
        <v>0</v>
      </c>
    </row>
    <row r="167" spans="1:17" x14ac:dyDescent="0.3">
      <c r="A167" t="str">
        <f>TEXT(task1ForecastsPVandDemand_Run1!C180,"YYYY-MM-DD HH:MM:SS")</f>
        <v>2018-10-19 10:30:00</v>
      </c>
      <c r="B167">
        <f>-task1ForecastsPVandDemand_Run1!G180</f>
        <v>-0.54640815158159994</v>
      </c>
      <c r="C167">
        <f t="shared" si="2"/>
        <v>1</v>
      </c>
      <c r="D167">
        <v>1</v>
      </c>
      <c r="E167" s="105">
        <v>44413.375</v>
      </c>
      <c r="F167">
        <f>task1ForecastsPVandDemand_Run1!B180</f>
        <v>4</v>
      </c>
      <c r="G167">
        <f>task1ForecastsPVandDemand_Run1!A180</f>
        <v>22</v>
      </c>
      <c r="H167">
        <f>task1ForecastsPVandDemand_Run1!D180</f>
        <v>3.1011053550000001</v>
      </c>
      <c r="I167">
        <f>task1ForecastsPVandDemand_Run1!E180</f>
        <v>3.6475135065815998</v>
      </c>
      <c r="J167">
        <f>task1ForecastsPVandDemand_Run1!F180</f>
        <v>0.88073525399999997</v>
      </c>
      <c r="K167">
        <f>task1ForecastsPVandDemand_Run1!G180</f>
        <v>0.54640815158159994</v>
      </c>
      <c r="L167">
        <f>task1ForecastsPVandDemand_Run1!H180</f>
        <v>0.84742320899279988</v>
      </c>
      <c r="M167">
        <f>task1ForecastsPVandDemand_Run1!I180</f>
        <v>0</v>
      </c>
      <c r="N167">
        <f>task1ForecastsPVandDemand_Run1!J180</f>
        <v>-0.54640815158159994</v>
      </c>
      <c r="O167">
        <f>task1ForecastsPVandDemand_Run1!K180</f>
        <v>0</v>
      </c>
      <c r="P167">
        <f>task1ForecastsPVandDemand_Run1!L180</f>
        <v>-0.54640815158159994</v>
      </c>
      <c r="Q167">
        <f>task1ForecastsPVandDemand_Run1!M180</f>
        <v>0</v>
      </c>
    </row>
    <row r="168" spans="1:17" x14ac:dyDescent="0.3">
      <c r="A168" t="str">
        <f>TEXT(task1ForecastsPVandDemand_Run1!C181,"YYYY-MM-DD HH:MM:SS")</f>
        <v>2018-10-19 11:00:00</v>
      </c>
      <c r="B168">
        <f>-task1ForecastsPVandDemand_Run1!G181</f>
        <v>-0.99091734001999998</v>
      </c>
      <c r="C168">
        <f t="shared" si="2"/>
        <v>1</v>
      </c>
      <c r="D168">
        <v>1</v>
      </c>
      <c r="E168" s="105">
        <v>44414.375</v>
      </c>
      <c r="F168">
        <f>task1ForecastsPVandDemand_Run1!B181</f>
        <v>4</v>
      </c>
      <c r="G168">
        <f>task1ForecastsPVandDemand_Run1!A181</f>
        <v>23</v>
      </c>
      <c r="H168">
        <f>task1ForecastsPVandDemand_Run1!D181</f>
        <v>3.0441921829999998</v>
      </c>
      <c r="I168">
        <f>task1ForecastsPVandDemand_Run1!E181</f>
        <v>4.03510952302</v>
      </c>
      <c r="J168">
        <f>task1ForecastsPVandDemand_Run1!F181</f>
        <v>1.054167383</v>
      </c>
      <c r="K168">
        <f>task1ForecastsPVandDemand_Run1!G181</f>
        <v>0.99091734001999998</v>
      </c>
      <c r="L168">
        <f>task1ForecastsPVandDemand_Run1!H181</f>
        <v>1.3428818790027999</v>
      </c>
      <c r="M168">
        <f>task1ForecastsPVandDemand_Run1!I181</f>
        <v>0</v>
      </c>
      <c r="N168">
        <f>task1ForecastsPVandDemand_Run1!J181</f>
        <v>-0.99091734001999998</v>
      </c>
      <c r="O168">
        <f>task1ForecastsPVandDemand_Run1!K181</f>
        <v>0</v>
      </c>
      <c r="P168">
        <f>task1ForecastsPVandDemand_Run1!L181</f>
        <v>-0.99091734001999998</v>
      </c>
      <c r="Q168">
        <f>task1ForecastsPVandDemand_Run1!M181</f>
        <v>0</v>
      </c>
    </row>
    <row r="169" spans="1:17" x14ac:dyDescent="0.3">
      <c r="A169" t="str">
        <f>TEXT(task1ForecastsPVandDemand_Run1!C182,"YYYY-MM-DD HH:MM:SS")</f>
        <v>2018-10-19 11:30:00</v>
      </c>
      <c r="B169">
        <f>-task1ForecastsPVandDemand_Run1!G182</f>
        <v>-1.1288485661999998</v>
      </c>
      <c r="C169">
        <f t="shared" si="2"/>
        <v>1</v>
      </c>
      <c r="D169">
        <v>1</v>
      </c>
      <c r="E169" s="105">
        <v>44415.375</v>
      </c>
      <c r="F169">
        <f>task1ForecastsPVandDemand_Run1!B182</f>
        <v>4</v>
      </c>
      <c r="G169">
        <f>task1ForecastsPVandDemand_Run1!A182</f>
        <v>24</v>
      </c>
      <c r="H169">
        <f>task1ForecastsPVandDemand_Run1!D182</f>
        <v>3.0219229799999998</v>
      </c>
      <c r="I169">
        <f>task1ForecastsPVandDemand_Run1!E182</f>
        <v>4.1507715461999997</v>
      </c>
      <c r="J169">
        <f>task1ForecastsPVandDemand_Run1!F182</f>
        <v>1.2009027299999999</v>
      </c>
      <c r="K169">
        <f>task1ForecastsPVandDemand_Run1!G182</f>
        <v>1.1288485661999998</v>
      </c>
      <c r="L169">
        <f>task1ForecastsPVandDemand_Run1!H182</f>
        <v>1.9073061621027998</v>
      </c>
      <c r="M169">
        <f>task1ForecastsPVandDemand_Run1!I182</f>
        <v>0</v>
      </c>
      <c r="N169">
        <f>task1ForecastsPVandDemand_Run1!J182</f>
        <v>-1.1288485661999998</v>
      </c>
      <c r="O169">
        <f>task1ForecastsPVandDemand_Run1!K182</f>
        <v>0</v>
      </c>
      <c r="P169">
        <f>task1ForecastsPVandDemand_Run1!L182</f>
        <v>-1.1288485661999998</v>
      </c>
      <c r="Q169">
        <f>task1ForecastsPVandDemand_Run1!M182</f>
        <v>0</v>
      </c>
    </row>
    <row r="170" spans="1:17" x14ac:dyDescent="0.3">
      <c r="A170" t="str">
        <f>TEXT(task1ForecastsPVandDemand_Run1!C183,"YYYY-MM-DD HH:MM:SS")</f>
        <v>2018-10-19 12:00:00</v>
      </c>
      <c r="B170">
        <f>-task1ForecastsPVandDemand_Run1!G183</f>
        <v>-1.2432817071599997</v>
      </c>
      <c r="C170">
        <f t="shared" si="2"/>
        <v>1</v>
      </c>
      <c r="D170">
        <v>1</v>
      </c>
      <c r="E170" s="105">
        <v>44416.375</v>
      </c>
      <c r="F170">
        <f>task1ForecastsPVandDemand_Run1!B183</f>
        <v>4</v>
      </c>
      <c r="G170">
        <f>task1ForecastsPVandDemand_Run1!A183</f>
        <v>25</v>
      </c>
      <c r="H170">
        <f>task1ForecastsPVandDemand_Run1!D183</f>
        <v>2.7249388890000001</v>
      </c>
      <c r="I170">
        <f>task1ForecastsPVandDemand_Run1!E183</f>
        <v>3.9682205961600001</v>
      </c>
      <c r="J170">
        <f>task1ForecastsPVandDemand_Run1!F183</f>
        <v>1.3226401139999999</v>
      </c>
      <c r="K170">
        <f>task1ForecastsPVandDemand_Run1!G183</f>
        <v>1.2432817071599997</v>
      </c>
      <c r="L170">
        <f>task1ForecastsPVandDemand_Run1!H183</f>
        <v>2.5289470156827996</v>
      </c>
      <c r="M170">
        <f>task1ForecastsPVandDemand_Run1!I183</f>
        <v>0</v>
      </c>
      <c r="N170">
        <f>task1ForecastsPVandDemand_Run1!J183</f>
        <v>-1.2432817071599997</v>
      </c>
      <c r="O170">
        <f>task1ForecastsPVandDemand_Run1!K183</f>
        <v>0</v>
      </c>
      <c r="P170">
        <f>task1ForecastsPVandDemand_Run1!L183</f>
        <v>-1.2432817071599997</v>
      </c>
      <c r="Q170">
        <f>task1ForecastsPVandDemand_Run1!M183</f>
        <v>0</v>
      </c>
    </row>
    <row r="171" spans="1:17" x14ac:dyDescent="0.3">
      <c r="A171" t="str">
        <f>TEXT(task1ForecastsPVandDemand_Run1!C184,"YYYY-MM-DD HH:MM:SS")</f>
        <v>2018-10-19 12:30:00</v>
      </c>
      <c r="B171">
        <f>-task1ForecastsPVandDemand_Run1!G184</f>
        <v>-1.2081996738799998</v>
      </c>
      <c r="C171">
        <f t="shared" si="2"/>
        <v>1</v>
      </c>
      <c r="D171">
        <v>1</v>
      </c>
      <c r="E171" s="105">
        <v>44417.375</v>
      </c>
      <c r="F171">
        <f>task1ForecastsPVandDemand_Run1!B184</f>
        <v>4</v>
      </c>
      <c r="G171">
        <f>task1ForecastsPVandDemand_Run1!A184</f>
        <v>26</v>
      </c>
      <c r="H171">
        <f>task1ForecastsPVandDemand_Run1!D184</f>
        <v>2.6776379110000001</v>
      </c>
      <c r="I171">
        <f>task1ForecastsPVandDemand_Run1!E184</f>
        <v>3.88583758488</v>
      </c>
      <c r="J171">
        <f>task1ForecastsPVandDemand_Run1!F184</f>
        <v>1.2853188019999999</v>
      </c>
      <c r="K171">
        <f>task1ForecastsPVandDemand_Run1!G184</f>
        <v>1.2081996738799998</v>
      </c>
      <c r="L171">
        <f>task1ForecastsPVandDemand_Run1!H184</f>
        <v>3.1330468526227992</v>
      </c>
      <c r="M171">
        <f>task1ForecastsPVandDemand_Run1!I184</f>
        <v>0</v>
      </c>
      <c r="N171">
        <f>task1ForecastsPVandDemand_Run1!J184</f>
        <v>-1.2081996738799998</v>
      </c>
      <c r="O171">
        <f>task1ForecastsPVandDemand_Run1!K184</f>
        <v>0</v>
      </c>
      <c r="P171">
        <f>task1ForecastsPVandDemand_Run1!L184</f>
        <v>-1.2081996738799998</v>
      </c>
      <c r="Q171">
        <f>task1ForecastsPVandDemand_Run1!M184</f>
        <v>0</v>
      </c>
    </row>
    <row r="172" spans="1:17" x14ac:dyDescent="0.3">
      <c r="A172" t="str">
        <f>TEXT(task1ForecastsPVandDemand_Run1!C185,"YYYY-MM-DD HH:MM:SS")</f>
        <v>2018-10-19 13:00:00</v>
      </c>
      <c r="B172">
        <f>-task1ForecastsPVandDemand_Run1!G185</f>
        <v>-1.2165599051</v>
      </c>
      <c r="C172">
        <f t="shared" si="2"/>
        <v>1</v>
      </c>
      <c r="D172">
        <v>1</v>
      </c>
      <c r="E172" s="105">
        <v>44418.375</v>
      </c>
      <c r="F172">
        <f>task1ForecastsPVandDemand_Run1!B185</f>
        <v>4</v>
      </c>
      <c r="G172">
        <f>task1ForecastsPVandDemand_Run1!A185</f>
        <v>27</v>
      </c>
      <c r="H172">
        <f>task1ForecastsPVandDemand_Run1!D185</f>
        <v>2.5777869450000002</v>
      </c>
      <c r="I172">
        <f>task1ForecastsPVandDemand_Run1!E185</f>
        <v>3.7943468501000002</v>
      </c>
      <c r="J172">
        <f>task1ForecastsPVandDemand_Run1!F185</f>
        <v>1.2942126650000001</v>
      </c>
      <c r="K172">
        <f>task1ForecastsPVandDemand_Run1!G185</f>
        <v>1.2165599051</v>
      </c>
      <c r="L172">
        <f>task1ForecastsPVandDemand_Run1!H185</f>
        <v>3.7413268051727995</v>
      </c>
      <c r="M172">
        <f>task1ForecastsPVandDemand_Run1!I185</f>
        <v>0</v>
      </c>
      <c r="N172">
        <f>task1ForecastsPVandDemand_Run1!J185</f>
        <v>-1.2165599051</v>
      </c>
      <c r="O172">
        <f>task1ForecastsPVandDemand_Run1!K185</f>
        <v>0</v>
      </c>
      <c r="P172">
        <f>task1ForecastsPVandDemand_Run1!L185</f>
        <v>-1.2165599051</v>
      </c>
      <c r="Q172">
        <f>task1ForecastsPVandDemand_Run1!M185</f>
        <v>0</v>
      </c>
    </row>
    <row r="173" spans="1:17" x14ac:dyDescent="0.3">
      <c r="A173" t="str">
        <f>TEXT(task1ForecastsPVandDemand_Run1!C186,"YYYY-MM-DD HH:MM:SS")</f>
        <v>2018-10-19 13:30:00</v>
      </c>
      <c r="B173">
        <f>-task1ForecastsPVandDemand_Run1!G186</f>
        <v>-1.22185295862</v>
      </c>
      <c r="C173">
        <f t="shared" si="2"/>
        <v>1</v>
      </c>
      <c r="D173">
        <v>1</v>
      </c>
      <c r="E173" s="105">
        <v>44419.375</v>
      </c>
      <c r="F173">
        <f>task1ForecastsPVandDemand_Run1!B186</f>
        <v>4</v>
      </c>
      <c r="G173">
        <f>task1ForecastsPVandDemand_Run1!A186</f>
        <v>28</v>
      </c>
      <c r="H173">
        <f>task1ForecastsPVandDemand_Run1!D186</f>
        <v>2.5676933260000001</v>
      </c>
      <c r="I173">
        <f>task1ForecastsPVandDemand_Run1!E186</f>
        <v>3.7895462846200001</v>
      </c>
      <c r="J173">
        <f>task1ForecastsPVandDemand_Run1!F186</f>
        <v>1.299843573</v>
      </c>
      <c r="K173">
        <f>task1ForecastsPVandDemand_Run1!G186</f>
        <v>1.22185295862</v>
      </c>
      <c r="L173">
        <f>task1ForecastsPVandDemand_Run1!H186</f>
        <v>4.3522532844827992</v>
      </c>
      <c r="M173">
        <f>task1ForecastsPVandDemand_Run1!I186</f>
        <v>0</v>
      </c>
      <c r="N173">
        <f>task1ForecastsPVandDemand_Run1!J186</f>
        <v>-1.22185295862</v>
      </c>
      <c r="O173">
        <f>task1ForecastsPVandDemand_Run1!K186</f>
        <v>0</v>
      </c>
      <c r="P173">
        <f>task1ForecastsPVandDemand_Run1!L186</f>
        <v>-1.22185295862</v>
      </c>
      <c r="Q173">
        <f>task1ForecastsPVandDemand_Run1!M186</f>
        <v>0</v>
      </c>
    </row>
    <row r="174" spans="1:17" x14ac:dyDescent="0.3">
      <c r="A174" t="str">
        <f>TEXT(task1ForecastsPVandDemand_Run1!C187,"YYYY-MM-DD HH:MM:SS")</f>
        <v>2018-10-19 14:00:00</v>
      </c>
      <c r="B174">
        <f>-task1ForecastsPVandDemand_Run1!G187</f>
        <v>-1.1253514071199999</v>
      </c>
      <c r="C174">
        <f t="shared" si="2"/>
        <v>1</v>
      </c>
      <c r="D174">
        <v>1</v>
      </c>
      <c r="E174" s="105">
        <v>44420.375</v>
      </c>
      <c r="F174">
        <f>task1ForecastsPVandDemand_Run1!B187</f>
        <v>4</v>
      </c>
      <c r="G174">
        <f>task1ForecastsPVandDemand_Run1!A187</f>
        <v>29</v>
      </c>
      <c r="H174">
        <f>task1ForecastsPVandDemand_Run1!D187</f>
        <v>2.7441435310000002</v>
      </c>
      <c r="I174">
        <f>task1ForecastsPVandDemand_Run1!E187</f>
        <v>3.8694949381199999</v>
      </c>
      <c r="J174">
        <f>task1ForecastsPVandDemand_Run1!F187</f>
        <v>1.1971823479999999</v>
      </c>
      <c r="K174">
        <f>task1ForecastsPVandDemand_Run1!G187</f>
        <v>1.1253514071199999</v>
      </c>
      <c r="L174">
        <f>task1ForecastsPVandDemand_Run1!H187</f>
        <v>4.9149289880427993</v>
      </c>
      <c r="M174">
        <f>task1ForecastsPVandDemand_Run1!I187</f>
        <v>0</v>
      </c>
      <c r="N174">
        <f>task1ForecastsPVandDemand_Run1!J187</f>
        <v>-1.1253514071199999</v>
      </c>
      <c r="O174">
        <f>task1ForecastsPVandDemand_Run1!K187</f>
        <v>0</v>
      </c>
      <c r="P174">
        <f>task1ForecastsPVandDemand_Run1!L187</f>
        <v>-1.1253514071199999</v>
      </c>
      <c r="Q174">
        <f>task1ForecastsPVandDemand_Run1!M187</f>
        <v>0</v>
      </c>
    </row>
    <row r="175" spans="1:17" x14ac:dyDescent="0.3">
      <c r="A175" t="str">
        <f>TEXT(task1ForecastsPVandDemand_Run1!C188,"YYYY-MM-DD HH:MM:SS")</f>
        <v>2018-10-19 14:30:00</v>
      </c>
      <c r="B175">
        <f>-task1ForecastsPVandDemand_Run1!G188</f>
        <v>-1.1510539267599997</v>
      </c>
      <c r="C175">
        <f t="shared" si="2"/>
        <v>1</v>
      </c>
      <c r="D175">
        <v>1</v>
      </c>
      <c r="E175" s="105">
        <v>44421.375</v>
      </c>
      <c r="F175">
        <f>task1ForecastsPVandDemand_Run1!B188</f>
        <v>4</v>
      </c>
      <c r="G175">
        <f>task1ForecastsPVandDemand_Run1!A188</f>
        <v>30</v>
      </c>
      <c r="H175">
        <f>task1ForecastsPVandDemand_Run1!D188</f>
        <v>2.8873113859999999</v>
      </c>
      <c r="I175">
        <f>task1ForecastsPVandDemand_Run1!E188</f>
        <v>4.0383653127599999</v>
      </c>
      <c r="J175">
        <f>task1ForecastsPVandDemand_Run1!F188</f>
        <v>1.2245254539999999</v>
      </c>
      <c r="K175">
        <f>task1ForecastsPVandDemand_Run1!G188</f>
        <v>1.1510539267599997</v>
      </c>
      <c r="L175">
        <f>task1ForecastsPVandDemand_Run1!H188</f>
        <v>5.4904559514227991</v>
      </c>
      <c r="M175">
        <f>task1ForecastsPVandDemand_Run1!I188</f>
        <v>0</v>
      </c>
      <c r="N175">
        <f>task1ForecastsPVandDemand_Run1!J188</f>
        <v>-1.1510539267599997</v>
      </c>
      <c r="O175">
        <f>task1ForecastsPVandDemand_Run1!K188</f>
        <v>0</v>
      </c>
      <c r="P175">
        <f>task1ForecastsPVandDemand_Run1!L188</f>
        <v>-1.1510539267599997</v>
      </c>
      <c r="Q175">
        <f>task1ForecastsPVandDemand_Run1!M188</f>
        <v>0</v>
      </c>
    </row>
    <row r="176" spans="1:17" x14ac:dyDescent="0.3">
      <c r="A176" t="str">
        <f>TEXT(task1ForecastsPVandDemand_Run1!C189,"YYYY-MM-DD HH:MM:SS")</f>
        <v>2018-10-19 15:00:00</v>
      </c>
      <c r="B176">
        <f>-task1ForecastsPVandDemand_Run1!G189</f>
        <v>-1.0190880971544019</v>
      </c>
      <c r="C176">
        <f t="shared" si="2"/>
        <v>1</v>
      </c>
      <c r="D176">
        <v>1</v>
      </c>
      <c r="E176" s="105">
        <v>44422.375</v>
      </c>
      <c r="F176">
        <f>task1ForecastsPVandDemand_Run1!B189</f>
        <v>4</v>
      </c>
      <c r="G176">
        <f>task1ForecastsPVandDemand_Run1!A189</f>
        <v>31</v>
      </c>
      <c r="H176">
        <f>task1ForecastsPVandDemand_Run1!D189</f>
        <v>3.1680205369999999</v>
      </c>
      <c r="I176">
        <f>task1ForecastsPVandDemand_Run1!E189</f>
        <v>4.1871086341544022</v>
      </c>
      <c r="J176">
        <f>task1ForecastsPVandDemand_Run1!F189</f>
        <v>1.11769279</v>
      </c>
      <c r="K176">
        <f>task1ForecastsPVandDemand_Run1!G189</f>
        <v>1.0190880971544019</v>
      </c>
      <c r="L176">
        <f>task1ForecastsPVandDemand_Run1!H189</f>
        <v>6</v>
      </c>
      <c r="M176">
        <f>task1ForecastsPVandDemand_Run1!I189</f>
        <v>0</v>
      </c>
      <c r="N176">
        <f>task1ForecastsPVandDemand_Run1!J189</f>
        <v>-1.0190880971544019</v>
      </c>
      <c r="O176">
        <f>task1ForecastsPVandDemand_Run1!K189</f>
        <v>0</v>
      </c>
      <c r="P176">
        <f>task1ForecastsPVandDemand_Run1!L189</f>
        <v>-1.0190880971544019</v>
      </c>
      <c r="Q176">
        <f>task1ForecastsPVandDemand_Run1!M189</f>
        <v>0</v>
      </c>
    </row>
    <row r="177" spans="1:17" x14ac:dyDescent="0.3">
      <c r="A177" t="str">
        <f>TEXT(task1ForecastsPVandDemand_Run1!C190,"YYYY-MM-DD HH:MM:SS")</f>
        <v>2018-10-19 15:30:00</v>
      </c>
      <c r="B177">
        <f>-task1ForecastsPVandDemand_Run1!G190</f>
        <v>0.90295630509090907</v>
      </c>
      <c r="C177">
        <f t="shared" si="2"/>
        <v>1</v>
      </c>
      <c r="D177">
        <v>1</v>
      </c>
      <c r="E177" s="105">
        <v>44423.375</v>
      </c>
      <c r="F177">
        <f>task1ForecastsPVandDemand_Run1!B190</f>
        <v>4</v>
      </c>
      <c r="G177">
        <f>task1ForecastsPVandDemand_Run1!A190</f>
        <v>32</v>
      </c>
      <c r="H177">
        <f>task1ForecastsPVandDemand_Run1!D190</f>
        <v>3.4108882650000001</v>
      </c>
      <c r="I177">
        <f>task1ForecastsPVandDemand_Run1!E190</f>
        <v>2.507931959909091</v>
      </c>
      <c r="J177">
        <f>task1ForecastsPVandDemand_Run1!F190</f>
        <v>1.1169834199999999</v>
      </c>
      <c r="K177">
        <f>task1ForecastsPVandDemand_Run1!G190</f>
        <v>-0.90295630509090907</v>
      </c>
      <c r="L177">
        <f>task1ForecastsPVandDemand_Run1!H190</f>
        <v>5.5485218474545457</v>
      </c>
      <c r="M177">
        <f>task1ForecastsPVandDemand_Run1!I190</f>
        <v>0.90295630509090907</v>
      </c>
      <c r="N177">
        <f>task1ForecastsPVandDemand_Run1!J190</f>
        <v>0</v>
      </c>
      <c r="O177">
        <f>task1ForecastsPVandDemand_Run1!K190</f>
        <v>0</v>
      </c>
      <c r="P177">
        <f>task1ForecastsPVandDemand_Run1!L190</f>
        <v>0</v>
      </c>
      <c r="Q177">
        <f>task1ForecastsPVandDemand_Run1!M190</f>
        <v>0</v>
      </c>
    </row>
    <row r="178" spans="1:17" x14ac:dyDescent="0.3">
      <c r="A178" t="str">
        <f>TEXT(task1ForecastsPVandDemand_Run1!C191,"YYYY-MM-DD HH:MM:SS")</f>
        <v>2018-10-19 16:00:00</v>
      </c>
      <c r="B178">
        <f>-task1ForecastsPVandDemand_Run1!G191</f>
        <v>1.2797415670909089</v>
      </c>
      <c r="C178">
        <f t="shared" si="2"/>
        <v>1</v>
      </c>
      <c r="D178">
        <v>1</v>
      </c>
      <c r="E178" s="105">
        <v>44424.375</v>
      </c>
      <c r="F178">
        <f>task1ForecastsPVandDemand_Run1!B191</f>
        <v>4</v>
      </c>
      <c r="G178">
        <f>task1ForecastsPVandDemand_Run1!A191</f>
        <v>33</v>
      </c>
      <c r="H178">
        <f>task1ForecastsPVandDemand_Run1!D191</f>
        <v>3.7876735269999999</v>
      </c>
      <c r="I178">
        <f>task1ForecastsPVandDemand_Run1!E191</f>
        <v>2.507931959909091</v>
      </c>
      <c r="J178">
        <f>task1ForecastsPVandDemand_Run1!F191</f>
        <v>0.57321659199999997</v>
      </c>
      <c r="K178">
        <f>task1ForecastsPVandDemand_Run1!G191</f>
        <v>-1.2797415670909089</v>
      </c>
      <c r="L178">
        <f>task1ForecastsPVandDemand_Run1!H191</f>
        <v>4.9086510639090912</v>
      </c>
      <c r="M178">
        <f>task1ForecastsPVandDemand_Run1!I191</f>
        <v>1.2797415670909089</v>
      </c>
      <c r="N178">
        <f>task1ForecastsPVandDemand_Run1!J191</f>
        <v>0</v>
      </c>
      <c r="O178">
        <f>task1ForecastsPVandDemand_Run1!K191</f>
        <v>0</v>
      </c>
      <c r="P178">
        <f>task1ForecastsPVandDemand_Run1!L191</f>
        <v>0</v>
      </c>
      <c r="Q178">
        <f>task1ForecastsPVandDemand_Run1!M191</f>
        <v>0</v>
      </c>
    </row>
    <row r="179" spans="1:17" x14ac:dyDescent="0.3">
      <c r="A179" t="str">
        <f>TEXT(task1ForecastsPVandDemand_Run1!C192,"YYYY-MM-DD HH:MM:SS")</f>
        <v>2018-10-19 16:30:00</v>
      </c>
      <c r="B179">
        <f>-task1ForecastsPVandDemand_Run1!G192</f>
        <v>1.339742297090909</v>
      </c>
      <c r="C179">
        <f t="shared" si="2"/>
        <v>1</v>
      </c>
      <c r="D179">
        <v>1</v>
      </c>
      <c r="E179" s="105">
        <v>44425.375</v>
      </c>
      <c r="F179">
        <f>task1ForecastsPVandDemand_Run1!B192</f>
        <v>4</v>
      </c>
      <c r="G179">
        <f>task1ForecastsPVandDemand_Run1!A192</f>
        <v>34</v>
      </c>
      <c r="H179">
        <f>task1ForecastsPVandDemand_Run1!D192</f>
        <v>3.847674257</v>
      </c>
      <c r="I179">
        <f>task1ForecastsPVandDemand_Run1!E192</f>
        <v>2.507931959909091</v>
      </c>
      <c r="J179">
        <f>task1ForecastsPVandDemand_Run1!F192</f>
        <v>0.54291262399999995</v>
      </c>
      <c r="K179">
        <f>task1ForecastsPVandDemand_Run1!G192</f>
        <v>-1.339742297090909</v>
      </c>
      <c r="L179">
        <f>task1ForecastsPVandDemand_Run1!H192</f>
        <v>4.2387799153636365</v>
      </c>
      <c r="M179">
        <f>task1ForecastsPVandDemand_Run1!I192</f>
        <v>1.339742297090909</v>
      </c>
      <c r="N179">
        <f>task1ForecastsPVandDemand_Run1!J192</f>
        <v>0</v>
      </c>
      <c r="O179">
        <f>task1ForecastsPVandDemand_Run1!K192</f>
        <v>0</v>
      </c>
      <c r="P179">
        <f>task1ForecastsPVandDemand_Run1!L192</f>
        <v>0</v>
      </c>
      <c r="Q179">
        <f>task1ForecastsPVandDemand_Run1!M192</f>
        <v>0</v>
      </c>
    </row>
    <row r="180" spans="1:17" x14ac:dyDescent="0.3">
      <c r="A180" t="str">
        <f>TEXT(task1ForecastsPVandDemand_Run1!C193,"YYYY-MM-DD HH:MM:SS")</f>
        <v>2018-10-19 17:00:00</v>
      </c>
      <c r="B180">
        <f>-task1ForecastsPVandDemand_Run1!G193</f>
        <v>1.4112062810909092</v>
      </c>
      <c r="C180">
        <f t="shared" si="2"/>
        <v>1</v>
      </c>
      <c r="D180">
        <v>1</v>
      </c>
      <c r="E180" s="105">
        <v>44426.375</v>
      </c>
      <c r="F180">
        <f>task1ForecastsPVandDemand_Run1!B193</f>
        <v>4</v>
      </c>
      <c r="G180">
        <f>task1ForecastsPVandDemand_Run1!A193</f>
        <v>35</v>
      </c>
      <c r="H180">
        <f>task1ForecastsPVandDemand_Run1!D193</f>
        <v>3.9191382410000002</v>
      </c>
      <c r="I180">
        <f>task1ForecastsPVandDemand_Run1!E193</f>
        <v>2.507931959909091</v>
      </c>
      <c r="J180">
        <f>task1ForecastsPVandDemand_Run1!F193</f>
        <v>0.17556780299999999</v>
      </c>
      <c r="K180">
        <f>task1ForecastsPVandDemand_Run1!G193</f>
        <v>-1.4112062810909092</v>
      </c>
      <c r="L180">
        <f>task1ForecastsPVandDemand_Run1!H193</f>
        <v>3.5331767748181822</v>
      </c>
      <c r="M180">
        <f>task1ForecastsPVandDemand_Run1!I193</f>
        <v>1.4112062810909092</v>
      </c>
      <c r="N180">
        <f>task1ForecastsPVandDemand_Run1!J193</f>
        <v>0</v>
      </c>
      <c r="O180">
        <f>task1ForecastsPVandDemand_Run1!K193</f>
        <v>0</v>
      </c>
      <c r="P180">
        <f>task1ForecastsPVandDemand_Run1!L193</f>
        <v>0</v>
      </c>
      <c r="Q180">
        <f>task1ForecastsPVandDemand_Run1!M193</f>
        <v>0</v>
      </c>
    </row>
    <row r="181" spans="1:17" x14ac:dyDescent="0.3">
      <c r="A181" t="str">
        <f>TEXT(task1ForecastsPVandDemand_Run1!C194,"YYYY-MM-DD HH:MM:SS")</f>
        <v>2018-10-19 17:30:00</v>
      </c>
      <c r="B181">
        <f>-task1ForecastsPVandDemand_Run1!G194</f>
        <v>1.4175056260909091</v>
      </c>
      <c r="C181">
        <f t="shared" si="2"/>
        <v>1</v>
      </c>
      <c r="D181">
        <v>1</v>
      </c>
      <c r="E181" s="105">
        <v>44427.375</v>
      </c>
      <c r="F181">
        <f>task1ForecastsPVandDemand_Run1!B194</f>
        <v>4</v>
      </c>
      <c r="G181">
        <f>task1ForecastsPVandDemand_Run1!A194</f>
        <v>36</v>
      </c>
      <c r="H181">
        <f>task1ForecastsPVandDemand_Run1!D194</f>
        <v>3.9254375860000001</v>
      </c>
      <c r="I181">
        <f>task1ForecastsPVandDemand_Run1!E194</f>
        <v>2.507931959909091</v>
      </c>
      <c r="J181">
        <f>task1ForecastsPVandDemand_Run1!F194</f>
        <v>0.16749842200000001</v>
      </c>
      <c r="K181">
        <f>task1ForecastsPVandDemand_Run1!G194</f>
        <v>-1.4175056260909091</v>
      </c>
      <c r="L181">
        <f>task1ForecastsPVandDemand_Run1!H194</f>
        <v>2.8244239617727276</v>
      </c>
      <c r="M181">
        <f>task1ForecastsPVandDemand_Run1!I194</f>
        <v>1.4175056260909091</v>
      </c>
      <c r="N181">
        <f>task1ForecastsPVandDemand_Run1!J194</f>
        <v>0</v>
      </c>
      <c r="O181">
        <f>task1ForecastsPVandDemand_Run1!K194</f>
        <v>0</v>
      </c>
      <c r="P181">
        <f>task1ForecastsPVandDemand_Run1!L194</f>
        <v>0</v>
      </c>
      <c r="Q181">
        <f>task1ForecastsPVandDemand_Run1!M194</f>
        <v>0</v>
      </c>
    </row>
    <row r="182" spans="1:17" x14ac:dyDescent="0.3">
      <c r="A182" t="str">
        <f>TEXT(task1ForecastsPVandDemand_Run1!C195,"YYYY-MM-DD HH:MM:SS")</f>
        <v>2018-10-19 18:00:00</v>
      </c>
      <c r="B182">
        <f>-task1ForecastsPVandDemand_Run1!G195</f>
        <v>1.2908333450909089</v>
      </c>
      <c r="C182">
        <f t="shared" si="2"/>
        <v>1</v>
      </c>
      <c r="D182">
        <v>1</v>
      </c>
      <c r="E182" s="105">
        <v>44428.375</v>
      </c>
      <c r="F182">
        <f>task1ForecastsPVandDemand_Run1!B195</f>
        <v>4</v>
      </c>
      <c r="G182">
        <f>task1ForecastsPVandDemand_Run1!A195</f>
        <v>37</v>
      </c>
      <c r="H182">
        <f>task1ForecastsPVandDemand_Run1!D195</f>
        <v>3.7987653049999999</v>
      </c>
      <c r="I182">
        <f>task1ForecastsPVandDemand_Run1!E195</f>
        <v>2.507931959909091</v>
      </c>
      <c r="J182">
        <f>task1ForecastsPVandDemand_Run1!F195</f>
        <v>5.4921459999999998E-3</v>
      </c>
      <c r="K182">
        <f>task1ForecastsPVandDemand_Run1!G195</f>
        <v>-1.2908333450909089</v>
      </c>
      <c r="L182">
        <f>task1ForecastsPVandDemand_Run1!H195</f>
        <v>2.1790072892272732</v>
      </c>
      <c r="M182">
        <f>task1ForecastsPVandDemand_Run1!I195</f>
        <v>1.2908333450909089</v>
      </c>
      <c r="N182">
        <f>task1ForecastsPVandDemand_Run1!J195</f>
        <v>0</v>
      </c>
      <c r="O182">
        <f>task1ForecastsPVandDemand_Run1!K195</f>
        <v>0</v>
      </c>
      <c r="P182">
        <f>task1ForecastsPVandDemand_Run1!L195</f>
        <v>0</v>
      </c>
      <c r="Q182">
        <f>task1ForecastsPVandDemand_Run1!M195</f>
        <v>0</v>
      </c>
    </row>
    <row r="183" spans="1:17" x14ac:dyDescent="0.3">
      <c r="A183" t="str">
        <f>TEXT(task1ForecastsPVandDemand_Run1!C196,"YYYY-MM-DD HH:MM:SS")</f>
        <v>2018-10-19 18:30:00</v>
      </c>
      <c r="B183">
        <f>-task1ForecastsPVandDemand_Run1!G196</f>
        <v>1.2129772860909092</v>
      </c>
      <c r="C183">
        <f t="shared" si="2"/>
        <v>1</v>
      </c>
      <c r="D183">
        <v>1</v>
      </c>
      <c r="E183" s="105">
        <v>44429.375</v>
      </c>
      <c r="F183">
        <f>task1ForecastsPVandDemand_Run1!B196</f>
        <v>4</v>
      </c>
      <c r="G183">
        <f>task1ForecastsPVandDemand_Run1!A196</f>
        <v>38</v>
      </c>
      <c r="H183">
        <f>task1ForecastsPVandDemand_Run1!D196</f>
        <v>3.7209092460000002</v>
      </c>
      <c r="I183">
        <f>task1ForecastsPVandDemand_Run1!E196</f>
        <v>2.507931959909091</v>
      </c>
      <c r="J183">
        <f>task1ForecastsPVandDemand_Run1!F196</f>
        <v>5.4921459999999998E-3</v>
      </c>
      <c r="K183">
        <f>task1ForecastsPVandDemand_Run1!G196</f>
        <v>-1.2129772860909092</v>
      </c>
      <c r="L183">
        <f>task1ForecastsPVandDemand_Run1!H196</f>
        <v>1.5725186461818186</v>
      </c>
      <c r="M183">
        <f>task1ForecastsPVandDemand_Run1!I196</f>
        <v>1.2129772860909092</v>
      </c>
      <c r="N183">
        <f>task1ForecastsPVandDemand_Run1!J196</f>
        <v>0</v>
      </c>
      <c r="O183">
        <f>task1ForecastsPVandDemand_Run1!K196</f>
        <v>0</v>
      </c>
      <c r="P183">
        <f>task1ForecastsPVandDemand_Run1!L196</f>
        <v>0</v>
      </c>
      <c r="Q183">
        <f>task1ForecastsPVandDemand_Run1!M196</f>
        <v>0</v>
      </c>
    </row>
    <row r="184" spans="1:17" x14ac:dyDescent="0.3">
      <c r="A184" t="str">
        <f>TEXT(task1ForecastsPVandDemand_Run1!C197,"YYYY-MM-DD HH:MM:SS")</f>
        <v>2018-10-19 19:00:00</v>
      </c>
      <c r="B184">
        <f>-task1ForecastsPVandDemand_Run1!G197</f>
        <v>1.0799856990909089</v>
      </c>
      <c r="C184">
        <f t="shared" si="2"/>
        <v>1</v>
      </c>
      <c r="D184">
        <v>1</v>
      </c>
      <c r="E184" s="105">
        <v>44430.375</v>
      </c>
      <c r="F184">
        <f>task1ForecastsPVandDemand_Run1!B197</f>
        <v>4</v>
      </c>
      <c r="G184">
        <f>task1ForecastsPVandDemand_Run1!A197</f>
        <v>39</v>
      </c>
      <c r="H184">
        <f>task1ForecastsPVandDemand_Run1!D197</f>
        <v>3.5879176589999999</v>
      </c>
      <c r="I184">
        <f>task1ForecastsPVandDemand_Run1!E197</f>
        <v>2.507931959909091</v>
      </c>
      <c r="J184">
        <f>task1ForecastsPVandDemand_Run1!F197</f>
        <v>0</v>
      </c>
      <c r="K184">
        <f>task1ForecastsPVandDemand_Run1!G197</f>
        <v>-1.0799856990909089</v>
      </c>
      <c r="L184">
        <f>task1ForecastsPVandDemand_Run1!H197</f>
        <v>1.0325257966363641</v>
      </c>
      <c r="M184">
        <f>task1ForecastsPVandDemand_Run1!I197</f>
        <v>1.0799856990909089</v>
      </c>
      <c r="N184">
        <f>task1ForecastsPVandDemand_Run1!J197</f>
        <v>0</v>
      </c>
      <c r="O184">
        <f>task1ForecastsPVandDemand_Run1!K197</f>
        <v>0</v>
      </c>
      <c r="P184">
        <f>task1ForecastsPVandDemand_Run1!L197</f>
        <v>0</v>
      </c>
      <c r="Q184">
        <f>task1ForecastsPVandDemand_Run1!M197</f>
        <v>0</v>
      </c>
    </row>
    <row r="185" spans="1:17" x14ac:dyDescent="0.3">
      <c r="A185" t="str">
        <f>TEXT(task1ForecastsPVandDemand_Run1!C198,"YYYY-MM-DD HH:MM:SS")</f>
        <v>2018-10-19 19:30:00</v>
      </c>
      <c r="B185">
        <f>-task1ForecastsPVandDemand_Run1!G198</f>
        <v>0.93845730009090911</v>
      </c>
      <c r="C185">
        <f t="shared" si="2"/>
        <v>1</v>
      </c>
      <c r="D185">
        <v>1</v>
      </c>
      <c r="E185" s="105">
        <v>44431.375</v>
      </c>
      <c r="F185">
        <f>task1ForecastsPVandDemand_Run1!B198</f>
        <v>4</v>
      </c>
      <c r="G185">
        <f>task1ForecastsPVandDemand_Run1!A198</f>
        <v>40</v>
      </c>
      <c r="H185">
        <f>task1ForecastsPVandDemand_Run1!D198</f>
        <v>3.4463892600000001</v>
      </c>
      <c r="I185">
        <f>task1ForecastsPVandDemand_Run1!E198</f>
        <v>2.507931959909091</v>
      </c>
      <c r="J185">
        <f>task1ForecastsPVandDemand_Run1!F198</f>
        <v>0</v>
      </c>
      <c r="K185">
        <f>task1ForecastsPVandDemand_Run1!G198</f>
        <v>-0.93845730009090911</v>
      </c>
      <c r="L185">
        <f>task1ForecastsPVandDemand_Run1!H198</f>
        <v>0.56329714659090957</v>
      </c>
      <c r="M185">
        <f>task1ForecastsPVandDemand_Run1!I198</f>
        <v>0.93845730009090911</v>
      </c>
      <c r="N185">
        <f>task1ForecastsPVandDemand_Run1!J198</f>
        <v>0</v>
      </c>
      <c r="O185">
        <f>task1ForecastsPVandDemand_Run1!K198</f>
        <v>0</v>
      </c>
      <c r="P185">
        <f>task1ForecastsPVandDemand_Run1!L198</f>
        <v>0</v>
      </c>
      <c r="Q185">
        <f>task1ForecastsPVandDemand_Run1!M198</f>
        <v>0</v>
      </c>
    </row>
    <row r="186" spans="1:17" x14ac:dyDescent="0.3">
      <c r="A186" t="str">
        <f>TEXT(task1ForecastsPVandDemand_Run1!C199,"YYYY-MM-DD HH:MM:SS")</f>
        <v>2018-10-19 20:00:00</v>
      </c>
      <c r="B186">
        <f>-task1ForecastsPVandDemand_Run1!G199</f>
        <v>0.65891041009090889</v>
      </c>
      <c r="C186">
        <f t="shared" si="2"/>
        <v>1</v>
      </c>
      <c r="D186">
        <v>1</v>
      </c>
      <c r="E186" s="105">
        <v>44432.375</v>
      </c>
      <c r="F186">
        <f>task1ForecastsPVandDemand_Run1!B199</f>
        <v>4</v>
      </c>
      <c r="G186">
        <f>task1ForecastsPVandDemand_Run1!A199</f>
        <v>41</v>
      </c>
      <c r="H186">
        <f>task1ForecastsPVandDemand_Run1!D199</f>
        <v>3.1668423699999999</v>
      </c>
      <c r="I186">
        <f>task1ForecastsPVandDemand_Run1!E199</f>
        <v>2.507931959909091</v>
      </c>
      <c r="J186">
        <f>task1ForecastsPVandDemand_Run1!F199</f>
        <v>0</v>
      </c>
      <c r="K186">
        <f>task1ForecastsPVandDemand_Run1!G199</f>
        <v>-0.65891041009090889</v>
      </c>
      <c r="L186">
        <f>task1ForecastsPVandDemand_Run1!H199</f>
        <v>0.23384194154545512</v>
      </c>
      <c r="M186">
        <f>task1ForecastsPVandDemand_Run1!I199</f>
        <v>0.65891041009090889</v>
      </c>
      <c r="N186">
        <f>task1ForecastsPVandDemand_Run1!J199</f>
        <v>0</v>
      </c>
      <c r="O186">
        <f>task1ForecastsPVandDemand_Run1!K199</f>
        <v>0</v>
      </c>
      <c r="P186">
        <f>task1ForecastsPVandDemand_Run1!L199</f>
        <v>0</v>
      </c>
      <c r="Q186">
        <f>task1ForecastsPVandDemand_Run1!M199</f>
        <v>0</v>
      </c>
    </row>
    <row r="187" spans="1:17" x14ac:dyDescent="0.3">
      <c r="A187" t="str">
        <f>TEXT(task1ForecastsPVandDemand_Run1!C200,"YYYY-MM-DD HH:MM:SS")</f>
        <v>2018-10-19 20:30:00</v>
      </c>
      <c r="B187">
        <f>-task1ForecastsPVandDemand_Run1!G200</f>
        <v>0.46768388309091025</v>
      </c>
      <c r="C187">
        <f t="shared" si="2"/>
        <v>1</v>
      </c>
      <c r="D187">
        <v>1</v>
      </c>
      <c r="E187" s="105">
        <v>44433.375</v>
      </c>
      <c r="F187">
        <f>task1ForecastsPVandDemand_Run1!B200</f>
        <v>4</v>
      </c>
      <c r="G187">
        <f>task1ForecastsPVandDemand_Run1!A200</f>
        <v>42</v>
      </c>
      <c r="H187">
        <f>task1ForecastsPVandDemand_Run1!D200</f>
        <v>2.975684566</v>
      </c>
      <c r="I187">
        <f>task1ForecastsPVandDemand_Run1!E200</f>
        <v>2.5080006829090897</v>
      </c>
      <c r="J187">
        <f>task1ForecastsPVandDemand_Run1!F200</f>
        <v>0</v>
      </c>
      <c r="K187">
        <f>task1ForecastsPVandDemand_Run1!G200</f>
        <v>-0.46768388309091025</v>
      </c>
      <c r="L187">
        <f>task1ForecastsPVandDemand_Run1!H200</f>
        <v>0</v>
      </c>
      <c r="M187">
        <f>task1ForecastsPVandDemand_Run1!I200</f>
        <v>0.46768388309091025</v>
      </c>
      <c r="N187">
        <f>task1ForecastsPVandDemand_Run1!J200</f>
        <v>0</v>
      </c>
      <c r="O187">
        <f>task1ForecastsPVandDemand_Run1!K200</f>
        <v>0</v>
      </c>
      <c r="P187">
        <f>task1ForecastsPVandDemand_Run1!L200</f>
        <v>0</v>
      </c>
      <c r="Q187">
        <f>task1ForecastsPVandDemand_Run1!M200</f>
        <v>0</v>
      </c>
    </row>
    <row r="188" spans="1:17" x14ac:dyDescent="0.3">
      <c r="A188" t="str">
        <f>TEXT(task1ForecastsPVandDemand_Run1!C201,"YYYY-MM-DD HH:MM:SS")</f>
        <v>2018-10-19 21:00:00</v>
      </c>
      <c r="B188">
        <f>-task1ForecastsPVandDemand_Run1!G201</f>
        <v>0</v>
      </c>
      <c r="C188">
        <f t="shared" si="2"/>
        <v>1</v>
      </c>
      <c r="D188">
        <v>1</v>
      </c>
      <c r="E188" s="105">
        <v>44434.375</v>
      </c>
      <c r="F188">
        <f>task1ForecastsPVandDemand_Run1!B201</f>
        <v>4</v>
      </c>
      <c r="G188">
        <f>task1ForecastsPVandDemand_Run1!A201</f>
        <v>43</v>
      </c>
      <c r="H188">
        <f>task1ForecastsPVandDemand_Run1!D201</f>
        <v>2.7487953119999999</v>
      </c>
      <c r="I188">
        <f>task1ForecastsPVandDemand_Run1!E201</f>
        <v>2.7487953119999999</v>
      </c>
      <c r="J188">
        <f>task1ForecastsPVandDemand_Run1!F201</f>
        <v>0</v>
      </c>
      <c r="K188">
        <f>task1ForecastsPVandDemand_Run1!G201</f>
        <v>0</v>
      </c>
      <c r="L188">
        <f>task1ForecastsPVandDemand_Run1!H201</f>
        <v>0</v>
      </c>
      <c r="M188">
        <f>task1ForecastsPVandDemand_Run1!I201</f>
        <v>0</v>
      </c>
      <c r="N188">
        <f>task1ForecastsPVandDemand_Run1!J201</f>
        <v>0</v>
      </c>
      <c r="O188">
        <f>task1ForecastsPVandDemand_Run1!K201</f>
        <v>0</v>
      </c>
      <c r="P188">
        <f>task1ForecastsPVandDemand_Run1!L201</f>
        <v>0</v>
      </c>
      <c r="Q188">
        <f>task1ForecastsPVandDemand_Run1!M201</f>
        <v>0</v>
      </c>
    </row>
    <row r="189" spans="1:17" x14ac:dyDescent="0.3">
      <c r="A189" t="str">
        <f>TEXT(task1ForecastsPVandDemand_Run1!C202,"YYYY-MM-DD HH:MM:SS")</f>
        <v>2018-10-19 21:30:00</v>
      </c>
      <c r="B189">
        <f>-task1ForecastsPVandDemand_Run1!G202</f>
        <v>0</v>
      </c>
      <c r="C189">
        <f t="shared" si="2"/>
        <v>1</v>
      </c>
      <c r="D189">
        <v>1</v>
      </c>
      <c r="E189" s="105">
        <v>44435.375</v>
      </c>
      <c r="F189">
        <f>task1ForecastsPVandDemand_Run1!B202</f>
        <v>4</v>
      </c>
      <c r="G189">
        <f>task1ForecastsPVandDemand_Run1!A202</f>
        <v>44</v>
      </c>
      <c r="H189">
        <f>task1ForecastsPVandDemand_Run1!D202</f>
        <v>2.4773977770000002</v>
      </c>
      <c r="I189">
        <f>task1ForecastsPVandDemand_Run1!E202</f>
        <v>2.4773977770000002</v>
      </c>
      <c r="J189">
        <f>task1ForecastsPVandDemand_Run1!F202</f>
        <v>0</v>
      </c>
      <c r="K189">
        <f>task1ForecastsPVandDemand_Run1!G202</f>
        <v>0</v>
      </c>
      <c r="L189">
        <f>task1ForecastsPVandDemand_Run1!H202</f>
        <v>0</v>
      </c>
      <c r="M189">
        <f>task1ForecastsPVandDemand_Run1!I202</f>
        <v>0</v>
      </c>
      <c r="N189">
        <f>task1ForecastsPVandDemand_Run1!J202</f>
        <v>0</v>
      </c>
      <c r="O189">
        <f>task1ForecastsPVandDemand_Run1!K202</f>
        <v>0</v>
      </c>
      <c r="P189">
        <f>task1ForecastsPVandDemand_Run1!L202</f>
        <v>0</v>
      </c>
      <c r="Q189">
        <f>task1ForecastsPVandDemand_Run1!M202</f>
        <v>0</v>
      </c>
    </row>
    <row r="190" spans="1:17" x14ac:dyDescent="0.3">
      <c r="A190" t="str">
        <f>TEXT(task1ForecastsPVandDemand_Run1!C203,"YYYY-MM-DD HH:MM:SS")</f>
        <v>2018-10-19 22:00:00</v>
      </c>
      <c r="B190">
        <f>-task1ForecastsPVandDemand_Run1!G203</f>
        <v>0</v>
      </c>
      <c r="C190">
        <f t="shared" si="2"/>
        <v>1</v>
      </c>
      <c r="D190">
        <v>1</v>
      </c>
      <c r="E190" s="105">
        <v>44436.375</v>
      </c>
      <c r="F190">
        <f>task1ForecastsPVandDemand_Run1!B203</f>
        <v>4</v>
      </c>
      <c r="G190">
        <f>task1ForecastsPVandDemand_Run1!A203</f>
        <v>45</v>
      </c>
      <c r="H190">
        <f>task1ForecastsPVandDemand_Run1!D203</f>
        <v>2.2001820759999999</v>
      </c>
      <c r="I190">
        <f>task1ForecastsPVandDemand_Run1!E203</f>
        <v>2.2001820759999999</v>
      </c>
      <c r="J190">
        <f>task1ForecastsPVandDemand_Run1!F203</f>
        <v>0</v>
      </c>
      <c r="K190">
        <f>task1ForecastsPVandDemand_Run1!G203</f>
        <v>0</v>
      </c>
      <c r="L190">
        <f>task1ForecastsPVandDemand_Run1!H203</f>
        <v>0</v>
      </c>
      <c r="M190">
        <f>task1ForecastsPVandDemand_Run1!I203</f>
        <v>0</v>
      </c>
      <c r="N190">
        <f>task1ForecastsPVandDemand_Run1!J203</f>
        <v>0</v>
      </c>
      <c r="O190">
        <f>task1ForecastsPVandDemand_Run1!K203</f>
        <v>0</v>
      </c>
      <c r="P190">
        <f>task1ForecastsPVandDemand_Run1!L203</f>
        <v>0</v>
      </c>
      <c r="Q190">
        <f>task1ForecastsPVandDemand_Run1!M203</f>
        <v>0</v>
      </c>
    </row>
    <row r="191" spans="1:17" x14ac:dyDescent="0.3">
      <c r="A191" t="str">
        <f>TEXT(task1ForecastsPVandDemand_Run1!C204,"YYYY-MM-DD HH:MM:SS")</f>
        <v>2018-10-19 22:30:00</v>
      </c>
      <c r="B191">
        <f>-task1ForecastsPVandDemand_Run1!G204</f>
        <v>0</v>
      </c>
      <c r="C191">
        <f t="shared" si="2"/>
        <v>1</v>
      </c>
      <c r="D191">
        <v>1</v>
      </c>
      <c r="E191" s="105">
        <v>44437.375</v>
      </c>
      <c r="F191">
        <f>task1ForecastsPVandDemand_Run1!B204</f>
        <v>4</v>
      </c>
      <c r="G191">
        <f>task1ForecastsPVandDemand_Run1!A204</f>
        <v>46</v>
      </c>
      <c r="H191">
        <f>task1ForecastsPVandDemand_Run1!D204</f>
        <v>1.9829335459999999</v>
      </c>
      <c r="I191">
        <f>task1ForecastsPVandDemand_Run1!E204</f>
        <v>1.9829335459999999</v>
      </c>
      <c r="J191">
        <f>task1ForecastsPVandDemand_Run1!F204</f>
        <v>0</v>
      </c>
      <c r="K191">
        <f>task1ForecastsPVandDemand_Run1!G204</f>
        <v>0</v>
      </c>
      <c r="L191">
        <f>task1ForecastsPVandDemand_Run1!H204</f>
        <v>0</v>
      </c>
      <c r="M191">
        <f>task1ForecastsPVandDemand_Run1!I204</f>
        <v>0</v>
      </c>
      <c r="N191">
        <f>task1ForecastsPVandDemand_Run1!J204</f>
        <v>0</v>
      </c>
      <c r="O191">
        <f>task1ForecastsPVandDemand_Run1!K204</f>
        <v>0</v>
      </c>
      <c r="P191">
        <f>task1ForecastsPVandDemand_Run1!L204</f>
        <v>0</v>
      </c>
      <c r="Q191">
        <f>task1ForecastsPVandDemand_Run1!M204</f>
        <v>0</v>
      </c>
    </row>
    <row r="192" spans="1:17" x14ac:dyDescent="0.3">
      <c r="A192" t="str">
        <f>TEXT(task1ForecastsPVandDemand_Run1!C205,"YYYY-MM-DD HH:MM:SS")</f>
        <v>2018-10-19 23:00:00</v>
      </c>
      <c r="B192">
        <f>-task1ForecastsPVandDemand_Run1!G205</f>
        <v>0</v>
      </c>
      <c r="C192">
        <f t="shared" si="2"/>
        <v>1</v>
      </c>
      <c r="D192">
        <v>1</v>
      </c>
      <c r="E192" s="105">
        <v>44438.375</v>
      </c>
      <c r="F192">
        <f>task1ForecastsPVandDemand_Run1!B205</f>
        <v>4</v>
      </c>
      <c r="G192">
        <f>task1ForecastsPVandDemand_Run1!A205</f>
        <v>47</v>
      </c>
      <c r="H192">
        <f>task1ForecastsPVandDemand_Run1!D205</f>
        <v>1.858028623</v>
      </c>
      <c r="I192">
        <f>task1ForecastsPVandDemand_Run1!E205</f>
        <v>1.858028623</v>
      </c>
      <c r="J192">
        <f>task1ForecastsPVandDemand_Run1!F205</f>
        <v>0</v>
      </c>
      <c r="K192">
        <f>task1ForecastsPVandDemand_Run1!G205</f>
        <v>0</v>
      </c>
      <c r="L192">
        <f>task1ForecastsPVandDemand_Run1!H205</f>
        <v>0</v>
      </c>
      <c r="M192">
        <f>task1ForecastsPVandDemand_Run1!I205</f>
        <v>0</v>
      </c>
      <c r="N192">
        <f>task1ForecastsPVandDemand_Run1!J205</f>
        <v>0</v>
      </c>
      <c r="O192">
        <f>task1ForecastsPVandDemand_Run1!K205</f>
        <v>0</v>
      </c>
      <c r="P192">
        <f>task1ForecastsPVandDemand_Run1!L205</f>
        <v>0</v>
      </c>
      <c r="Q192">
        <f>task1ForecastsPVandDemand_Run1!M205</f>
        <v>0</v>
      </c>
    </row>
    <row r="193" spans="1:17" x14ac:dyDescent="0.3">
      <c r="A193" t="str">
        <f>TEXT(task1ForecastsPVandDemand_Run1!C206,"YYYY-MM-DD HH:MM:SS")</f>
        <v>2018-10-19 23:30:00</v>
      </c>
      <c r="B193">
        <f>-task1ForecastsPVandDemand_Run1!G206</f>
        <v>0</v>
      </c>
      <c r="C193">
        <f t="shared" si="2"/>
        <v>1</v>
      </c>
      <c r="D193">
        <v>1</v>
      </c>
      <c r="E193" s="105">
        <v>44439.375</v>
      </c>
      <c r="F193">
        <f>task1ForecastsPVandDemand_Run1!B206</f>
        <v>4</v>
      </c>
      <c r="G193">
        <f>task1ForecastsPVandDemand_Run1!A206</f>
        <v>48</v>
      </c>
      <c r="H193">
        <f>task1ForecastsPVandDemand_Run1!D206</f>
        <v>1.746867763</v>
      </c>
      <c r="I193">
        <f>task1ForecastsPVandDemand_Run1!E206</f>
        <v>1.746867763</v>
      </c>
      <c r="J193">
        <f>task1ForecastsPVandDemand_Run1!F206</f>
        <v>0</v>
      </c>
      <c r="K193">
        <f>task1ForecastsPVandDemand_Run1!G206</f>
        <v>0</v>
      </c>
      <c r="L193">
        <f>task1ForecastsPVandDemand_Run1!H206</f>
        <v>0</v>
      </c>
      <c r="M193">
        <f>task1ForecastsPVandDemand_Run1!I206</f>
        <v>0</v>
      </c>
      <c r="N193">
        <f>task1ForecastsPVandDemand_Run1!J206</f>
        <v>0</v>
      </c>
      <c r="O193">
        <f>task1ForecastsPVandDemand_Run1!K206</f>
        <v>0</v>
      </c>
      <c r="P193">
        <f>task1ForecastsPVandDemand_Run1!L206</f>
        <v>0</v>
      </c>
      <c r="Q193">
        <f>task1ForecastsPVandDemand_Run1!M206</f>
        <v>0</v>
      </c>
    </row>
    <row r="194" spans="1:17" x14ac:dyDescent="0.3">
      <c r="A194" t="str">
        <f>TEXT(task1ForecastsPVandDemand_Run1!C207,"YYYY-MM-DD HH:MM:SS")</f>
        <v>2018-10-20 00:00:00</v>
      </c>
      <c r="B194">
        <f>-task1ForecastsPVandDemand_Run1!G207</f>
        <v>0</v>
      </c>
      <c r="C194">
        <f t="shared" si="2"/>
        <v>1</v>
      </c>
      <c r="D194">
        <v>1</v>
      </c>
      <c r="E194" s="105">
        <v>44440.375</v>
      </c>
      <c r="F194">
        <f>task1ForecastsPVandDemand_Run1!B207</f>
        <v>5</v>
      </c>
      <c r="G194">
        <f>task1ForecastsPVandDemand_Run1!A207</f>
        <v>1</v>
      </c>
      <c r="H194">
        <f>task1ForecastsPVandDemand_Run1!D207</f>
        <v>1.8396605269999999</v>
      </c>
      <c r="I194">
        <f>task1ForecastsPVandDemand_Run1!E207</f>
        <v>1.8396605269999999</v>
      </c>
      <c r="J194">
        <f>task1ForecastsPVandDemand_Run1!F207</f>
        <v>0</v>
      </c>
      <c r="K194">
        <f>task1ForecastsPVandDemand_Run1!G207</f>
        <v>0</v>
      </c>
      <c r="L194">
        <f>task1ForecastsPVandDemand_Run1!H207</f>
        <v>0</v>
      </c>
      <c r="M194">
        <f>task1ForecastsPVandDemand_Run1!I207</f>
        <v>0</v>
      </c>
      <c r="N194">
        <f>task1ForecastsPVandDemand_Run1!J207</f>
        <v>0</v>
      </c>
      <c r="O194">
        <f>task1ForecastsPVandDemand_Run1!K207</f>
        <v>0</v>
      </c>
      <c r="P194">
        <f>task1ForecastsPVandDemand_Run1!L207</f>
        <v>0</v>
      </c>
      <c r="Q194">
        <f>task1ForecastsPVandDemand_Run1!M207</f>
        <v>0</v>
      </c>
    </row>
    <row r="195" spans="1:17" x14ac:dyDescent="0.3">
      <c r="A195" t="str">
        <f>TEXT(task1ForecastsPVandDemand_Run1!C208,"YYYY-MM-DD HH:MM:SS")</f>
        <v>2018-10-20 00:30:00</v>
      </c>
      <c r="B195">
        <f>-task1ForecastsPVandDemand_Run1!G208</f>
        <v>0</v>
      </c>
      <c r="C195">
        <f t="shared" si="2"/>
        <v>1</v>
      </c>
      <c r="D195">
        <v>1</v>
      </c>
      <c r="E195" s="105">
        <v>44441.375</v>
      </c>
      <c r="F195">
        <f>task1ForecastsPVandDemand_Run1!B208</f>
        <v>5</v>
      </c>
      <c r="G195">
        <f>task1ForecastsPVandDemand_Run1!A208</f>
        <v>2</v>
      </c>
      <c r="H195">
        <f>task1ForecastsPVandDemand_Run1!D208</f>
        <v>1.7631277510000001</v>
      </c>
      <c r="I195">
        <f>task1ForecastsPVandDemand_Run1!E208</f>
        <v>1.7631277510000001</v>
      </c>
      <c r="J195">
        <f>task1ForecastsPVandDemand_Run1!F208</f>
        <v>0</v>
      </c>
      <c r="K195">
        <f>task1ForecastsPVandDemand_Run1!G208</f>
        <v>0</v>
      </c>
      <c r="L195">
        <f>task1ForecastsPVandDemand_Run1!H208</f>
        <v>0</v>
      </c>
      <c r="M195">
        <f>task1ForecastsPVandDemand_Run1!I208</f>
        <v>0</v>
      </c>
      <c r="N195">
        <f>task1ForecastsPVandDemand_Run1!J208</f>
        <v>0</v>
      </c>
      <c r="O195">
        <f>task1ForecastsPVandDemand_Run1!K208</f>
        <v>0</v>
      </c>
      <c r="P195">
        <f>task1ForecastsPVandDemand_Run1!L208</f>
        <v>0</v>
      </c>
      <c r="Q195">
        <f>task1ForecastsPVandDemand_Run1!M208</f>
        <v>0</v>
      </c>
    </row>
    <row r="196" spans="1:17" x14ac:dyDescent="0.3">
      <c r="A196" t="str">
        <f>TEXT(task1ForecastsPVandDemand_Run1!C209,"YYYY-MM-DD HH:MM:SS")</f>
        <v>2018-10-20 01:00:00</v>
      </c>
      <c r="B196">
        <f>-task1ForecastsPVandDemand_Run1!G209</f>
        <v>0</v>
      </c>
      <c r="C196">
        <f t="shared" ref="C196:C259" si="3">C195</f>
        <v>1</v>
      </c>
      <c r="D196">
        <v>1</v>
      </c>
      <c r="E196" s="105">
        <v>44442.375</v>
      </c>
      <c r="F196">
        <f>task1ForecastsPVandDemand_Run1!B209</f>
        <v>5</v>
      </c>
      <c r="G196">
        <f>task1ForecastsPVandDemand_Run1!A209</f>
        <v>3</v>
      </c>
      <c r="H196">
        <f>task1ForecastsPVandDemand_Run1!D209</f>
        <v>1.661692197</v>
      </c>
      <c r="I196">
        <f>task1ForecastsPVandDemand_Run1!E209</f>
        <v>1.661692197</v>
      </c>
      <c r="J196">
        <f>task1ForecastsPVandDemand_Run1!F209</f>
        <v>0</v>
      </c>
      <c r="K196">
        <f>task1ForecastsPVandDemand_Run1!G209</f>
        <v>0</v>
      </c>
      <c r="L196">
        <f>task1ForecastsPVandDemand_Run1!H209</f>
        <v>0</v>
      </c>
      <c r="M196">
        <f>task1ForecastsPVandDemand_Run1!I209</f>
        <v>0</v>
      </c>
      <c r="N196">
        <f>task1ForecastsPVandDemand_Run1!J209</f>
        <v>0</v>
      </c>
      <c r="O196">
        <f>task1ForecastsPVandDemand_Run1!K209</f>
        <v>0</v>
      </c>
      <c r="P196">
        <f>task1ForecastsPVandDemand_Run1!L209</f>
        <v>0</v>
      </c>
      <c r="Q196">
        <f>task1ForecastsPVandDemand_Run1!M209</f>
        <v>0</v>
      </c>
    </row>
    <row r="197" spans="1:17" x14ac:dyDescent="0.3">
      <c r="A197" t="str">
        <f>TEXT(task1ForecastsPVandDemand_Run1!C210,"YYYY-MM-DD HH:MM:SS")</f>
        <v>2018-10-20 01:30:00</v>
      </c>
      <c r="B197">
        <f>-task1ForecastsPVandDemand_Run1!G210</f>
        <v>0</v>
      </c>
      <c r="C197">
        <f t="shared" si="3"/>
        <v>1</v>
      </c>
      <c r="D197">
        <v>1</v>
      </c>
      <c r="E197" s="105">
        <v>44443.375</v>
      </c>
      <c r="F197">
        <f>task1ForecastsPVandDemand_Run1!B210</f>
        <v>5</v>
      </c>
      <c r="G197">
        <f>task1ForecastsPVandDemand_Run1!A210</f>
        <v>4</v>
      </c>
      <c r="H197">
        <f>task1ForecastsPVandDemand_Run1!D210</f>
        <v>1.601286282</v>
      </c>
      <c r="I197">
        <f>task1ForecastsPVandDemand_Run1!E210</f>
        <v>1.601286282</v>
      </c>
      <c r="J197">
        <f>task1ForecastsPVandDemand_Run1!F210</f>
        <v>0</v>
      </c>
      <c r="K197">
        <f>task1ForecastsPVandDemand_Run1!G210</f>
        <v>0</v>
      </c>
      <c r="L197">
        <f>task1ForecastsPVandDemand_Run1!H210</f>
        <v>0</v>
      </c>
      <c r="M197">
        <f>task1ForecastsPVandDemand_Run1!I210</f>
        <v>0</v>
      </c>
      <c r="N197">
        <f>task1ForecastsPVandDemand_Run1!J210</f>
        <v>0</v>
      </c>
      <c r="O197">
        <f>task1ForecastsPVandDemand_Run1!K210</f>
        <v>0</v>
      </c>
      <c r="P197">
        <f>task1ForecastsPVandDemand_Run1!L210</f>
        <v>0</v>
      </c>
      <c r="Q197">
        <f>task1ForecastsPVandDemand_Run1!M210</f>
        <v>0</v>
      </c>
    </row>
    <row r="198" spans="1:17" x14ac:dyDescent="0.3">
      <c r="A198" t="str">
        <f>TEXT(task1ForecastsPVandDemand_Run1!C211,"YYYY-MM-DD HH:MM:SS")</f>
        <v>2018-10-20 02:00:00</v>
      </c>
      <c r="B198">
        <f>-task1ForecastsPVandDemand_Run1!G211</f>
        <v>0</v>
      </c>
      <c r="C198">
        <f t="shared" si="3"/>
        <v>1</v>
      </c>
      <c r="D198">
        <v>1</v>
      </c>
      <c r="E198" s="105">
        <v>44444.375</v>
      </c>
      <c r="F198">
        <f>task1ForecastsPVandDemand_Run1!B211</f>
        <v>5</v>
      </c>
      <c r="G198">
        <f>task1ForecastsPVandDemand_Run1!A211</f>
        <v>5</v>
      </c>
      <c r="H198">
        <f>task1ForecastsPVandDemand_Run1!D211</f>
        <v>1.5932877969999999</v>
      </c>
      <c r="I198">
        <f>task1ForecastsPVandDemand_Run1!E211</f>
        <v>1.5932877969999999</v>
      </c>
      <c r="J198">
        <f>task1ForecastsPVandDemand_Run1!F211</f>
        <v>0</v>
      </c>
      <c r="K198">
        <f>task1ForecastsPVandDemand_Run1!G211</f>
        <v>0</v>
      </c>
      <c r="L198">
        <f>task1ForecastsPVandDemand_Run1!H211</f>
        <v>0</v>
      </c>
      <c r="M198">
        <f>task1ForecastsPVandDemand_Run1!I211</f>
        <v>0</v>
      </c>
      <c r="N198">
        <f>task1ForecastsPVandDemand_Run1!J211</f>
        <v>0</v>
      </c>
      <c r="O198">
        <f>task1ForecastsPVandDemand_Run1!K211</f>
        <v>0</v>
      </c>
      <c r="P198">
        <f>task1ForecastsPVandDemand_Run1!L211</f>
        <v>0</v>
      </c>
      <c r="Q198">
        <f>task1ForecastsPVandDemand_Run1!M211</f>
        <v>0</v>
      </c>
    </row>
    <row r="199" spans="1:17" x14ac:dyDescent="0.3">
      <c r="A199" t="str">
        <f>TEXT(task1ForecastsPVandDemand_Run1!C212,"YYYY-MM-DD HH:MM:SS")</f>
        <v>2018-10-20 02:30:00</v>
      </c>
      <c r="B199">
        <f>-task1ForecastsPVandDemand_Run1!G212</f>
        <v>0</v>
      </c>
      <c r="C199">
        <f t="shared" si="3"/>
        <v>1</v>
      </c>
      <c r="D199">
        <v>1</v>
      </c>
      <c r="E199" s="105">
        <v>44445.375</v>
      </c>
      <c r="F199">
        <f>task1ForecastsPVandDemand_Run1!B212</f>
        <v>5</v>
      </c>
      <c r="G199">
        <f>task1ForecastsPVandDemand_Run1!A212</f>
        <v>6</v>
      </c>
      <c r="H199">
        <f>task1ForecastsPVandDemand_Run1!D212</f>
        <v>1.5582062059999999</v>
      </c>
      <c r="I199">
        <f>task1ForecastsPVandDemand_Run1!E212</f>
        <v>1.5582062059999999</v>
      </c>
      <c r="J199">
        <f>task1ForecastsPVandDemand_Run1!F212</f>
        <v>0</v>
      </c>
      <c r="K199">
        <f>task1ForecastsPVandDemand_Run1!G212</f>
        <v>0</v>
      </c>
      <c r="L199">
        <f>task1ForecastsPVandDemand_Run1!H212</f>
        <v>0</v>
      </c>
      <c r="M199">
        <f>task1ForecastsPVandDemand_Run1!I212</f>
        <v>0</v>
      </c>
      <c r="N199">
        <f>task1ForecastsPVandDemand_Run1!J212</f>
        <v>0</v>
      </c>
      <c r="O199">
        <f>task1ForecastsPVandDemand_Run1!K212</f>
        <v>0</v>
      </c>
      <c r="P199">
        <f>task1ForecastsPVandDemand_Run1!L212</f>
        <v>0</v>
      </c>
      <c r="Q199">
        <f>task1ForecastsPVandDemand_Run1!M212</f>
        <v>0</v>
      </c>
    </row>
    <row r="200" spans="1:17" x14ac:dyDescent="0.3">
      <c r="A200" t="str">
        <f>TEXT(task1ForecastsPVandDemand_Run1!C213,"YYYY-MM-DD HH:MM:SS")</f>
        <v>2018-10-20 03:00:00</v>
      </c>
      <c r="B200">
        <f>-task1ForecastsPVandDemand_Run1!G213</f>
        <v>0</v>
      </c>
      <c r="C200">
        <f t="shared" si="3"/>
        <v>1</v>
      </c>
      <c r="D200">
        <v>1</v>
      </c>
      <c r="E200" s="105">
        <v>44446.375</v>
      </c>
      <c r="F200">
        <f>task1ForecastsPVandDemand_Run1!B213</f>
        <v>5</v>
      </c>
      <c r="G200">
        <f>task1ForecastsPVandDemand_Run1!A213</f>
        <v>7</v>
      </c>
      <c r="H200">
        <f>task1ForecastsPVandDemand_Run1!D213</f>
        <v>1.5390135709999999</v>
      </c>
      <c r="I200">
        <f>task1ForecastsPVandDemand_Run1!E213</f>
        <v>1.5390135709999999</v>
      </c>
      <c r="J200">
        <f>task1ForecastsPVandDemand_Run1!F213</f>
        <v>0</v>
      </c>
      <c r="K200">
        <f>task1ForecastsPVandDemand_Run1!G213</f>
        <v>0</v>
      </c>
      <c r="L200">
        <f>task1ForecastsPVandDemand_Run1!H213</f>
        <v>0</v>
      </c>
      <c r="M200">
        <f>task1ForecastsPVandDemand_Run1!I213</f>
        <v>0</v>
      </c>
      <c r="N200">
        <f>task1ForecastsPVandDemand_Run1!J213</f>
        <v>0</v>
      </c>
      <c r="O200">
        <f>task1ForecastsPVandDemand_Run1!K213</f>
        <v>0</v>
      </c>
      <c r="P200">
        <f>task1ForecastsPVandDemand_Run1!L213</f>
        <v>0</v>
      </c>
      <c r="Q200">
        <f>task1ForecastsPVandDemand_Run1!M213</f>
        <v>0</v>
      </c>
    </row>
    <row r="201" spans="1:17" x14ac:dyDescent="0.3">
      <c r="A201" t="str">
        <f>TEXT(task1ForecastsPVandDemand_Run1!C214,"YYYY-MM-DD HH:MM:SS")</f>
        <v>2018-10-20 03:30:00</v>
      </c>
      <c r="B201">
        <f>-task1ForecastsPVandDemand_Run1!G214</f>
        <v>0</v>
      </c>
      <c r="C201">
        <f t="shared" si="3"/>
        <v>1</v>
      </c>
      <c r="D201">
        <v>1</v>
      </c>
      <c r="E201" s="105">
        <v>44447.375</v>
      </c>
      <c r="F201">
        <f>task1ForecastsPVandDemand_Run1!B214</f>
        <v>5</v>
      </c>
      <c r="G201">
        <f>task1ForecastsPVandDemand_Run1!A214</f>
        <v>8</v>
      </c>
      <c r="H201">
        <f>task1ForecastsPVandDemand_Run1!D214</f>
        <v>1.5130645069999999</v>
      </c>
      <c r="I201">
        <f>task1ForecastsPVandDemand_Run1!E214</f>
        <v>1.5130645069999999</v>
      </c>
      <c r="J201">
        <f>task1ForecastsPVandDemand_Run1!F214</f>
        <v>0</v>
      </c>
      <c r="K201">
        <f>task1ForecastsPVandDemand_Run1!G214</f>
        <v>0</v>
      </c>
      <c r="L201">
        <f>task1ForecastsPVandDemand_Run1!H214</f>
        <v>0</v>
      </c>
      <c r="M201">
        <f>task1ForecastsPVandDemand_Run1!I214</f>
        <v>0</v>
      </c>
      <c r="N201">
        <f>task1ForecastsPVandDemand_Run1!J214</f>
        <v>0</v>
      </c>
      <c r="O201">
        <f>task1ForecastsPVandDemand_Run1!K214</f>
        <v>0</v>
      </c>
      <c r="P201">
        <f>task1ForecastsPVandDemand_Run1!L214</f>
        <v>0</v>
      </c>
      <c r="Q201">
        <f>task1ForecastsPVandDemand_Run1!M214</f>
        <v>0</v>
      </c>
    </row>
    <row r="202" spans="1:17" x14ac:dyDescent="0.3">
      <c r="A202" t="str">
        <f>TEXT(task1ForecastsPVandDemand_Run1!C215,"YYYY-MM-DD HH:MM:SS")</f>
        <v>2018-10-20 04:00:00</v>
      </c>
      <c r="B202">
        <f>-task1ForecastsPVandDemand_Run1!G215</f>
        <v>0</v>
      </c>
      <c r="C202">
        <f t="shared" si="3"/>
        <v>1</v>
      </c>
      <c r="D202">
        <v>1</v>
      </c>
      <c r="E202" s="105">
        <v>44448.375</v>
      </c>
      <c r="F202">
        <f>task1ForecastsPVandDemand_Run1!B215</f>
        <v>5</v>
      </c>
      <c r="G202">
        <f>task1ForecastsPVandDemand_Run1!A215</f>
        <v>9</v>
      </c>
      <c r="H202">
        <f>task1ForecastsPVandDemand_Run1!D215</f>
        <v>1.59339166</v>
      </c>
      <c r="I202">
        <f>task1ForecastsPVandDemand_Run1!E215</f>
        <v>1.59339166</v>
      </c>
      <c r="J202">
        <f>task1ForecastsPVandDemand_Run1!F215</f>
        <v>0</v>
      </c>
      <c r="K202">
        <f>task1ForecastsPVandDemand_Run1!G215</f>
        <v>0</v>
      </c>
      <c r="L202">
        <f>task1ForecastsPVandDemand_Run1!H215</f>
        <v>0</v>
      </c>
      <c r="M202">
        <f>task1ForecastsPVandDemand_Run1!I215</f>
        <v>0</v>
      </c>
      <c r="N202">
        <f>task1ForecastsPVandDemand_Run1!J215</f>
        <v>0</v>
      </c>
      <c r="O202">
        <f>task1ForecastsPVandDemand_Run1!K215</f>
        <v>0</v>
      </c>
      <c r="P202">
        <f>task1ForecastsPVandDemand_Run1!L215</f>
        <v>0</v>
      </c>
      <c r="Q202">
        <f>task1ForecastsPVandDemand_Run1!M215</f>
        <v>0</v>
      </c>
    </row>
    <row r="203" spans="1:17" x14ac:dyDescent="0.3">
      <c r="A203" t="str">
        <f>TEXT(task1ForecastsPVandDemand_Run1!C216,"YYYY-MM-DD HH:MM:SS")</f>
        <v>2018-10-20 04:30:00</v>
      </c>
      <c r="B203">
        <f>-task1ForecastsPVandDemand_Run1!G216</f>
        <v>0</v>
      </c>
      <c r="C203">
        <f t="shared" si="3"/>
        <v>1</v>
      </c>
      <c r="D203">
        <v>1</v>
      </c>
      <c r="E203" s="105">
        <v>44449.375</v>
      </c>
      <c r="F203">
        <f>task1ForecastsPVandDemand_Run1!B216</f>
        <v>5</v>
      </c>
      <c r="G203">
        <f>task1ForecastsPVandDemand_Run1!A216</f>
        <v>10</v>
      </c>
      <c r="H203">
        <f>task1ForecastsPVandDemand_Run1!D216</f>
        <v>1.6532401880000001</v>
      </c>
      <c r="I203">
        <f>task1ForecastsPVandDemand_Run1!E216</f>
        <v>1.6532401880000001</v>
      </c>
      <c r="J203">
        <f>task1ForecastsPVandDemand_Run1!F216</f>
        <v>0</v>
      </c>
      <c r="K203">
        <f>task1ForecastsPVandDemand_Run1!G216</f>
        <v>0</v>
      </c>
      <c r="L203">
        <f>task1ForecastsPVandDemand_Run1!H216</f>
        <v>0</v>
      </c>
      <c r="M203">
        <f>task1ForecastsPVandDemand_Run1!I216</f>
        <v>0</v>
      </c>
      <c r="N203">
        <f>task1ForecastsPVandDemand_Run1!J216</f>
        <v>0</v>
      </c>
      <c r="O203">
        <f>task1ForecastsPVandDemand_Run1!K216</f>
        <v>0</v>
      </c>
      <c r="P203">
        <f>task1ForecastsPVandDemand_Run1!L216</f>
        <v>0</v>
      </c>
      <c r="Q203">
        <f>task1ForecastsPVandDemand_Run1!M216</f>
        <v>0</v>
      </c>
    </row>
    <row r="204" spans="1:17" x14ac:dyDescent="0.3">
      <c r="A204" t="str">
        <f>TEXT(task1ForecastsPVandDemand_Run1!C217,"YYYY-MM-DD HH:MM:SS")</f>
        <v>2018-10-20 05:00:00</v>
      </c>
      <c r="B204">
        <f>-task1ForecastsPVandDemand_Run1!G217</f>
        <v>0</v>
      </c>
      <c r="C204">
        <f t="shared" si="3"/>
        <v>1</v>
      </c>
      <c r="D204">
        <v>1</v>
      </c>
      <c r="E204" s="105">
        <v>44450.375</v>
      </c>
      <c r="F204">
        <f>task1ForecastsPVandDemand_Run1!B217</f>
        <v>5</v>
      </c>
      <c r="G204">
        <f>task1ForecastsPVandDemand_Run1!A217</f>
        <v>11</v>
      </c>
      <c r="H204">
        <f>task1ForecastsPVandDemand_Run1!D217</f>
        <v>1.864903864</v>
      </c>
      <c r="I204">
        <f>task1ForecastsPVandDemand_Run1!E217</f>
        <v>1.864903864</v>
      </c>
      <c r="J204">
        <f>task1ForecastsPVandDemand_Run1!F217</f>
        <v>0</v>
      </c>
      <c r="K204">
        <f>task1ForecastsPVandDemand_Run1!G217</f>
        <v>0</v>
      </c>
      <c r="L204">
        <f>task1ForecastsPVandDemand_Run1!H217</f>
        <v>0</v>
      </c>
      <c r="M204">
        <f>task1ForecastsPVandDemand_Run1!I217</f>
        <v>0</v>
      </c>
      <c r="N204">
        <f>task1ForecastsPVandDemand_Run1!J217</f>
        <v>0</v>
      </c>
      <c r="O204">
        <f>task1ForecastsPVandDemand_Run1!K217</f>
        <v>0</v>
      </c>
      <c r="P204">
        <f>task1ForecastsPVandDemand_Run1!L217</f>
        <v>0</v>
      </c>
      <c r="Q204">
        <f>task1ForecastsPVandDemand_Run1!M217</f>
        <v>0</v>
      </c>
    </row>
    <row r="205" spans="1:17" x14ac:dyDescent="0.3">
      <c r="A205" t="str">
        <f>TEXT(task1ForecastsPVandDemand_Run1!C218,"YYYY-MM-DD HH:MM:SS")</f>
        <v>2018-10-20 05:30:00</v>
      </c>
      <c r="B205">
        <f>-task1ForecastsPVandDemand_Run1!G218</f>
        <v>0</v>
      </c>
      <c r="C205">
        <f t="shared" si="3"/>
        <v>1</v>
      </c>
      <c r="D205">
        <v>1</v>
      </c>
      <c r="E205" s="105">
        <v>44451.375</v>
      </c>
      <c r="F205">
        <f>task1ForecastsPVandDemand_Run1!B218</f>
        <v>5</v>
      </c>
      <c r="G205">
        <f>task1ForecastsPVandDemand_Run1!A218</f>
        <v>12</v>
      </c>
      <c r="H205">
        <f>task1ForecastsPVandDemand_Run1!D218</f>
        <v>2.0082369139999998</v>
      </c>
      <c r="I205">
        <f>task1ForecastsPVandDemand_Run1!E218</f>
        <v>2.0082369139999998</v>
      </c>
      <c r="J205">
        <f>task1ForecastsPVandDemand_Run1!F218</f>
        <v>0</v>
      </c>
      <c r="K205">
        <f>task1ForecastsPVandDemand_Run1!G218</f>
        <v>0</v>
      </c>
      <c r="L205">
        <f>task1ForecastsPVandDemand_Run1!H218</f>
        <v>0</v>
      </c>
      <c r="M205">
        <f>task1ForecastsPVandDemand_Run1!I218</f>
        <v>0</v>
      </c>
      <c r="N205">
        <f>task1ForecastsPVandDemand_Run1!J218</f>
        <v>0</v>
      </c>
      <c r="O205">
        <f>task1ForecastsPVandDemand_Run1!K218</f>
        <v>0</v>
      </c>
      <c r="P205">
        <f>task1ForecastsPVandDemand_Run1!L218</f>
        <v>0</v>
      </c>
      <c r="Q205">
        <f>task1ForecastsPVandDemand_Run1!M218</f>
        <v>0</v>
      </c>
    </row>
    <row r="206" spans="1:17" x14ac:dyDescent="0.3">
      <c r="A206" t="str">
        <f>TEXT(task1ForecastsPVandDemand_Run1!C219,"YYYY-MM-DD HH:MM:SS")</f>
        <v>2018-10-20 06:00:00</v>
      </c>
      <c r="B206">
        <f>-task1ForecastsPVandDemand_Run1!G219</f>
        <v>0</v>
      </c>
      <c r="C206">
        <f t="shared" si="3"/>
        <v>1</v>
      </c>
      <c r="D206">
        <v>1</v>
      </c>
      <c r="E206" s="105">
        <v>44452.375</v>
      </c>
      <c r="F206">
        <f>task1ForecastsPVandDemand_Run1!B219</f>
        <v>5</v>
      </c>
      <c r="G206">
        <f>task1ForecastsPVandDemand_Run1!A219</f>
        <v>13</v>
      </c>
      <c r="H206">
        <f>task1ForecastsPVandDemand_Run1!D219</f>
        <v>2.5126891570000001</v>
      </c>
      <c r="I206">
        <f>task1ForecastsPVandDemand_Run1!E219</f>
        <v>2.5126891570000001</v>
      </c>
      <c r="J206">
        <f>task1ForecastsPVandDemand_Run1!F219</f>
        <v>0</v>
      </c>
      <c r="K206">
        <f>task1ForecastsPVandDemand_Run1!G219</f>
        <v>0</v>
      </c>
      <c r="L206">
        <f>task1ForecastsPVandDemand_Run1!H219</f>
        <v>0</v>
      </c>
      <c r="M206">
        <f>task1ForecastsPVandDemand_Run1!I219</f>
        <v>0</v>
      </c>
      <c r="N206">
        <f>task1ForecastsPVandDemand_Run1!J219</f>
        <v>0</v>
      </c>
      <c r="O206">
        <f>task1ForecastsPVandDemand_Run1!K219</f>
        <v>0</v>
      </c>
      <c r="P206">
        <f>task1ForecastsPVandDemand_Run1!L219</f>
        <v>0</v>
      </c>
      <c r="Q206">
        <f>task1ForecastsPVandDemand_Run1!M219</f>
        <v>0</v>
      </c>
    </row>
    <row r="207" spans="1:17" x14ac:dyDescent="0.3">
      <c r="A207" t="str">
        <f>TEXT(task1ForecastsPVandDemand_Run1!C220,"YYYY-MM-DD HH:MM:SS")</f>
        <v>2018-10-20 06:30:00</v>
      </c>
      <c r="B207">
        <f>-task1ForecastsPVandDemand_Run1!G220</f>
        <v>0</v>
      </c>
      <c r="C207">
        <f t="shared" si="3"/>
        <v>1</v>
      </c>
      <c r="D207">
        <v>1</v>
      </c>
      <c r="E207" s="105">
        <v>44453.375</v>
      </c>
      <c r="F207">
        <f>task1ForecastsPVandDemand_Run1!B220</f>
        <v>5</v>
      </c>
      <c r="G207">
        <f>task1ForecastsPVandDemand_Run1!A220</f>
        <v>14</v>
      </c>
      <c r="H207">
        <f>task1ForecastsPVandDemand_Run1!D220</f>
        <v>2.7924334339999999</v>
      </c>
      <c r="I207">
        <f>task1ForecastsPVandDemand_Run1!E220</f>
        <v>2.7924334339999999</v>
      </c>
      <c r="J207">
        <f>task1ForecastsPVandDemand_Run1!F220</f>
        <v>0</v>
      </c>
      <c r="K207">
        <f>task1ForecastsPVandDemand_Run1!G220</f>
        <v>0</v>
      </c>
      <c r="L207">
        <f>task1ForecastsPVandDemand_Run1!H220</f>
        <v>0</v>
      </c>
      <c r="M207">
        <f>task1ForecastsPVandDemand_Run1!I220</f>
        <v>0</v>
      </c>
      <c r="N207">
        <f>task1ForecastsPVandDemand_Run1!J220</f>
        <v>0</v>
      </c>
      <c r="O207">
        <f>task1ForecastsPVandDemand_Run1!K220</f>
        <v>0</v>
      </c>
      <c r="P207">
        <f>task1ForecastsPVandDemand_Run1!L220</f>
        <v>0</v>
      </c>
      <c r="Q207">
        <f>task1ForecastsPVandDemand_Run1!M220</f>
        <v>0</v>
      </c>
    </row>
    <row r="208" spans="1:17" x14ac:dyDescent="0.3">
      <c r="A208" t="str">
        <f>TEXT(task1ForecastsPVandDemand_Run1!C221,"YYYY-MM-DD HH:MM:SS")</f>
        <v>2018-10-20 07:00:00</v>
      </c>
      <c r="B208">
        <f>-task1ForecastsPVandDemand_Run1!G221</f>
        <v>0</v>
      </c>
      <c r="C208">
        <f t="shared" si="3"/>
        <v>1</v>
      </c>
      <c r="D208">
        <v>1</v>
      </c>
      <c r="E208" s="105">
        <v>44454.375</v>
      </c>
      <c r="F208">
        <f>task1ForecastsPVandDemand_Run1!B221</f>
        <v>5</v>
      </c>
      <c r="G208">
        <f>task1ForecastsPVandDemand_Run1!A221</f>
        <v>15</v>
      </c>
      <c r="H208">
        <f>task1ForecastsPVandDemand_Run1!D221</f>
        <v>2.9732833599999999</v>
      </c>
      <c r="I208">
        <f>task1ForecastsPVandDemand_Run1!E221</f>
        <v>2.9732833599999999</v>
      </c>
      <c r="J208">
        <f>task1ForecastsPVandDemand_Run1!F221</f>
        <v>0</v>
      </c>
      <c r="K208">
        <f>task1ForecastsPVandDemand_Run1!G221</f>
        <v>0</v>
      </c>
      <c r="L208">
        <f>task1ForecastsPVandDemand_Run1!H221</f>
        <v>0</v>
      </c>
      <c r="M208">
        <f>task1ForecastsPVandDemand_Run1!I221</f>
        <v>0</v>
      </c>
      <c r="N208">
        <f>task1ForecastsPVandDemand_Run1!J221</f>
        <v>0</v>
      </c>
      <c r="O208">
        <f>task1ForecastsPVandDemand_Run1!K221</f>
        <v>0</v>
      </c>
      <c r="P208">
        <f>task1ForecastsPVandDemand_Run1!L221</f>
        <v>0</v>
      </c>
      <c r="Q208">
        <f>task1ForecastsPVandDemand_Run1!M221</f>
        <v>0</v>
      </c>
    </row>
    <row r="209" spans="1:17" x14ac:dyDescent="0.3">
      <c r="A209" t="str">
        <f>TEXT(task1ForecastsPVandDemand_Run1!C222,"YYYY-MM-DD HH:MM:SS")</f>
        <v>2018-10-20 07:30:00</v>
      </c>
      <c r="B209">
        <f>-task1ForecastsPVandDemand_Run1!G222</f>
        <v>0</v>
      </c>
      <c r="C209">
        <f t="shared" si="3"/>
        <v>1</v>
      </c>
      <c r="D209">
        <v>1</v>
      </c>
      <c r="E209" s="105">
        <v>44455.375</v>
      </c>
      <c r="F209">
        <f>task1ForecastsPVandDemand_Run1!B222</f>
        <v>5</v>
      </c>
      <c r="G209">
        <f>task1ForecastsPVandDemand_Run1!A222</f>
        <v>16</v>
      </c>
      <c r="H209">
        <f>task1ForecastsPVandDemand_Run1!D222</f>
        <v>3.1033871780000002</v>
      </c>
      <c r="I209">
        <f>task1ForecastsPVandDemand_Run1!E222</f>
        <v>3.1033871780000002</v>
      </c>
      <c r="J209">
        <f>task1ForecastsPVandDemand_Run1!F222</f>
        <v>0</v>
      </c>
      <c r="K209">
        <f>task1ForecastsPVandDemand_Run1!G222</f>
        <v>0</v>
      </c>
      <c r="L209">
        <f>task1ForecastsPVandDemand_Run1!H222</f>
        <v>0</v>
      </c>
      <c r="M209">
        <f>task1ForecastsPVandDemand_Run1!I222</f>
        <v>0</v>
      </c>
      <c r="N209">
        <f>task1ForecastsPVandDemand_Run1!J222</f>
        <v>0</v>
      </c>
      <c r="O209">
        <f>task1ForecastsPVandDemand_Run1!K222</f>
        <v>0</v>
      </c>
      <c r="P209">
        <f>task1ForecastsPVandDemand_Run1!L222</f>
        <v>0</v>
      </c>
      <c r="Q209">
        <f>task1ForecastsPVandDemand_Run1!M222</f>
        <v>0</v>
      </c>
    </row>
    <row r="210" spans="1:17" x14ac:dyDescent="0.3">
      <c r="A210" t="str">
        <f>TEXT(task1ForecastsPVandDemand_Run1!C223,"YYYY-MM-DD HH:MM:SS")</f>
        <v>2018-10-20 08:00:00</v>
      </c>
      <c r="B210">
        <f>-task1ForecastsPVandDemand_Run1!G223</f>
        <v>0</v>
      </c>
      <c r="C210">
        <f t="shared" si="3"/>
        <v>1</v>
      </c>
      <c r="D210">
        <v>1</v>
      </c>
      <c r="E210" s="105">
        <v>44456.375</v>
      </c>
      <c r="F210">
        <f>task1ForecastsPVandDemand_Run1!B223</f>
        <v>5</v>
      </c>
      <c r="G210">
        <f>task1ForecastsPVandDemand_Run1!A223</f>
        <v>17</v>
      </c>
      <c r="H210">
        <f>task1ForecastsPVandDemand_Run1!D223</f>
        <v>3.3959252809999998</v>
      </c>
      <c r="I210">
        <f>task1ForecastsPVandDemand_Run1!E223</f>
        <v>3.3959252809999998</v>
      </c>
      <c r="J210">
        <f>task1ForecastsPVandDemand_Run1!F223</f>
        <v>6.3559141E-2</v>
      </c>
      <c r="K210">
        <f>task1ForecastsPVandDemand_Run1!G223</f>
        <v>0</v>
      </c>
      <c r="L210">
        <f>task1ForecastsPVandDemand_Run1!H223</f>
        <v>0</v>
      </c>
      <c r="M210">
        <f>task1ForecastsPVandDemand_Run1!I223</f>
        <v>0</v>
      </c>
      <c r="N210">
        <f>task1ForecastsPVandDemand_Run1!J223</f>
        <v>0</v>
      </c>
      <c r="O210">
        <f>task1ForecastsPVandDemand_Run1!K223</f>
        <v>0</v>
      </c>
      <c r="P210">
        <f>task1ForecastsPVandDemand_Run1!L223</f>
        <v>0</v>
      </c>
      <c r="Q210">
        <f>task1ForecastsPVandDemand_Run1!M223</f>
        <v>0</v>
      </c>
    </row>
    <row r="211" spans="1:17" x14ac:dyDescent="0.3">
      <c r="A211" t="str">
        <f>TEXT(task1ForecastsPVandDemand_Run1!C224,"YYYY-MM-DD HH:MM:SS")</f>
        <v>2018-10-20 08:30:00</v>
      </c>
      <c r="B211">
        <f>-task1ForecastsPVandDemand_Run1!G224</f>
        <v>0</v>
      </c>
      <c r="C211">
        <f t="shared" si="3"/>
        <v>1</v>
      </c>
      <c r="D211">
        <v>1</v>
      </c>
      <c r="E211" s="105">
        <v>44457.375</v>
      </c>
      <c r="F211">
        <f>task1ForecastsPVandDemand_Run1!B224</f>
        <v>5</v>
      </c>
      <c r="G211">
        <f>task1ForecastsPVandDemand_Run1!A224</f>
        <v>18</v>
      </c>
      <c r="H211">
        <f>task1ForecastsPVandDemand_Run1!D224</f>
        <v>3.3695640080000002</v>
      </c>
      <c r="I211">
        <f>task1ForecastsPVandDemand_Run1!E224</f>
        <v>3.3695640080000002</v>
      </c>
      <c r="J211">
        <f>task1ForecastsPVandDemand_Run1!F224</f>
        <v>0.122814652</v>
      </c>
      <c r="K211">
        <f>task1ForecastsPVandDemand_Run1!G224</f>
        <v>0</v>
      </c>
      <c r="L211">
        <f>task1ForecastsPVandDemand_Run1!H224</f>
        <v>0</v>
      </c>
      <c r="M211">
        <f>task1ForecastsPVandDemand_Run1!I224</f>
        <v>0</v>
      </c>
      <c r="N211">
        <f>task1ForecastsPVandDemand_Run1!J224</f>
        <v>0</v>
      </c>
      <c r="O211">
        <f>task1ForecastsPVandDemand_Run1!K224</f>
        <v>0</v>
      </c>
      <c r="P211">
        <f>task1ForecastsPVandDemand_Run1!L224</f>
        <v>0</v>
      </c>
      <c r="Q211">
        <f>task1ForecastsPVandDemand_Run1!M224</f>
        <v>0</v>
      </c>
    </row>
    <row r="212" spans="1:17" x14ac:dyDescent="0.3">
      <c r="A212" t="str">
        <f>TEXT(task1ForecastsPVandDemand_Run1!C225,"YYYY-MM-DD HH:MM:SS")</f>
        <v>2018-10-20 09:00:00</v>
      </c>
      <c r="B212">
        <f>-task1ForecastsPVandDemand_Run1!G225</f>
        <v>0</v>
      </c>
      <c r="C212">
        <f t="shared" si="3"/>
        <v>1</v>
      </c>
      <c r="D212">
        <v>1</v>
      </c>
      <c r="E212" s="105">
        <v>44458.375</v>
      </c>
      <c r="F212">
        <f>task1ForecastsPVandDemand_Run1!B225</f>
        <v>5</v>
      </c>
      <c r="G212">
        <f>task1ForecastsPVandDemand_Run1!A225</f>
        <v>19</v>
      </c>
      <c r="H212">
        <f>task1ForecastsPVandDemand_Run1!D225</f>
        <v>3.1632073049999998</v>
      </c>
      <c r="I212">
        <f>task1ForecastsPVandDemand_Run1!E225</f>
        <v>3.1632073049999998</v>
      </c>
      <c r="J212">
        <f>task1ForecastsPVandDemand_Run1!F225</f>
        <v>0.54775119299999997</v>
      </c>
      <c r="K212">
        <f>task1ForecastsPVandDemand_Run1!G225</f>
        <v>0</v>
      </c>
      <c r="L212">
        <f>task1ForecastsPVandDemand_Run1!H225</f>
        <v>0</v>
      </c>
      <c r="M212">
        <f>task1ForecastsPVandDemand_Run1!I225</f>
        <v>0</v>
      </c>
      <c r="N212">
        <f>task1ForecastsPVandDemand_Run1!J225</f>
        <v>0</v>
      </c>
      <c r="O212">
        <f>task1ForecastsPVandDemand_Run1!K225</f>
        <v>0</v>
      </c>
      <c r="P212">
        <f>task1ForecastsPVandDemand_Run1!L225</f>
        <v>0</v>
      </c>
      <c r="Q212">
        <f>task1ForecastsPVandDemand_Run1!M225</f>
        <v>0</v>
      </c>
    </row>
    <row r="213" spans="1:17" x14ac:dyDescent="0.3">
      <c r="A213" t="str">
        <f>TEXT(task1ForecastsPVandDemand_Run1!C226,"YYYY-MM-DD HH:MM:SS")</f>
        <v>2018-10-20 09:30:00</v>
      </c>
      <c r="B213">
        <f>-task1ForecastsPVandDemand_Run1!G226</f>
        <v>0</v>
      </c>
      <c r="C213">
        <f t="shared" si="3"/>
        <v>1</v>
      </c>
      <c r="D213">
        <v>1</v>
      </c>
      <c r="E213" s="105">
        <v>44459.375</v>
      </c>
      <c r="F213">
        <f>task1ForecastsPVandDemand_Run1!B226</f>
        <v>5</v>
      </c>
      <c r="G213">
        <f>task1ForecastsPVandDemand_Run1!A226</f>
        <v>20</v>
      </c>
      <c r="H213">
        <f>task1ForecastsPVandDemand_Run1!D226</f>
        <v>3.1068974909999998</v>
      </c>
      <c r="I213">
        <f>task1ForecastsPVandDemand_Run1!E226</f>
        <v>3.1068974909999998</v>
      </c>
      <c r="J213">
        <f>task1ForecastsPVandDemand_Run1!F226</f>
        <v>0.59458732700000005</v>
      </c>
      <c r="K213">
        <f>task1ForecastsPVandDemand_Run1!G226</f>
        <v>0</v>
      </c>
      <c r="L213">
        <f>task1ForecastsPVandDemand_Run1!H226</f>
        <v>0</v>
      </c>
      <c r="M213">
        <f>task1ForecastsPVandDemand_Run1!I226</f>
        <v>0</v>
      </c>
      <c r="N213">
        <f>task1ForecastsPVandDemand_Run1!J226</f>
        <v>0</v>
      </c>
      <c r="O213">
        <f>task1ForecastsPVandDemand_Run1!K226</f>
        <v>0</v>
      </c>
      <c r="P213">
        <f>task1ForecastsPVandDemand_Run1!L226</f>
        <v>0</v>
      </c>
      <c r="Q213">
        <f>task1ForecastsPVandDemand_Run1!M226</f>
        <v>0</v>
      </c>
    </row>
    <row r="214" spans="1:17" x14ac:dyDescent="0.3">
      <c r="A214" t="str">
        <f>TEXT(task1ForecastsPVandDemand_Run1!C227,"YYYY-MM-DD HH:MM:SS")</f>
        <v>2018-10-20 10:00:00</v>
      </c>
      <c r="B214">
        <f>-task1ForecastsPVandDemand_Run1!G227</f>
        <v>-0.45221983666650006</v>
      </c>
      <c r="C214">
        <f t="shared" si="3"/>
        <v>1</v>
      </c>
      <c r="D214">
        <v>1</v>
      </c>
      <c r="E214" s="105">
        <v>44460.375</v>
      </c>
      <c r="F214">
        <f>task1ForecastsPVandDemand_Run1!B227</f>
        <v>5</v>
      </c>
      <c r="G214">
        <f>task1ForecastsPVandDemand_Run1!A227</f>
        <v>21</v>
      </c>
      <c r="H214">
        <f>task1ForecastsPVandDemand_Run1!D227</f>
        <v>2.8715066359999999</v>
      </c>
      <c r="I214">
        <f>task1ForecastsPVandDemand_Run1!E227</f>
        <v>3.3237264726664999</v>
      </c>
      <c r="J214">
        <f>task1ForecastsPVandDemand_Run1!F227</f>
        <v>1.595131699</v>
      </c>
      <c r="K214">
        <f>task1ForecastsPVandDemand_Run1!G227</f>
        <v>0.45221983666650006</v>
      </c>
      <c r="L214">
        <f>task1ForecastsPVandDemand_Run1!H227</f>
        <v>0.22610991833325003</v>
      </c>
      <c r="M214">
        <f>task1ForecastsPVandDemand_Run1!I227</f>
        <v>0</v>
      </c>
      <c r="N214">
        <f>task1ForecastsPVandDemand_Run1!J227</f>
        <v>-0.45221983666650006</v>
      </c>
      <c r="O214">
        <f>task1ForecastsPVandDemand_Run1!K227</f>
        <v>0</v>
      </c>
      <c r="P214">
        <f>task1ForecastsPVandDemand_Run1!L227</f>
        <v>-0.45221983666650006</v>
      </c>
      <c r="Q214">
        <f>task1ForecastsPVandDemand_Run1!M227</f>
        <v>0</v>
      </c>
    </row>
    <row r="215" spans="1:17" x14ac:dyDescent="0.3">
      <c r="A215" t="str">
        <f>TEXT(task1ForecastsPVandDemand_Run1!C228,"YYYY-MM-DD HH:MM:SS")</f>
        <v>2018-10-20 10:30:00</v>
      </c>
      <c r="B215">
        <f>-task1ForecastsPVandDemand_Run1!G228</f>
        <v>-0.44531839743299995</v>
      </c>
      <c r="C215">
        <f t="shared" si="3"/>
        <v>1</v>
      </c>
      <c r="D215">
        <v>1</v>
      </c>
      <c r="E215" s="105">
        <v>44461.375</v>
      </c>
      <c r="F215">
        <f>task1ForecastsPVandDemand_Run1!B228</f>
        <v>5</v>
      </c>
      <c r="G215">
        <f>task1ForecastsPVandDemand_Run1!A228</f>
        <v>22</v>
      </c>
      <c r="H215">
        <f>task1ForecastsPVandDemand_Run1!D228</f>
        <v>2.8351503440000001</v>
      </c>
      <c r="I215">
        <f>task1ForecastsPVandDemand_Run1!E228</f>
        <v>3.2804687414330003</v>
      </c>
      <c r="J215">
        <f>task1ForecastsPVandDemand_Run1!F228</f>
        <v>1.5707879979999999</v>
      </c>
      <c r="K215">
        <f>task1ForecastsPVandDemand_Run1!G228</f>
        <v>0.44531839743299995</v>
      </c>
      <c r="L215">
        <f>task1ForecastsPVandDemand_Run1!H228</f>
        <v>0.44876911704974998</v>
      </c>
      <c r="M215">
        <f>task1ForecastsPVandDemand_Run1!I228</f>
        <v>0</v>
      </c>
      <c r="N215">
        <f>task1ForecastsPVandDemand_Run1!J228</f>
        <v>-0.44531839743299995</v>
      </c>
      <c r="O215">
        <f>task1ForecastsPVandDemand_Run1!K228</f>
        <v>0</v>
      </c>
      <c r="P215">
        <f>task1ForecastsPVandDemand_Run1!L228</f>
        <v>-0.44531839743299995</v>
      </c>
      <c r="Q215">
        <f>task1ForecastsPVandDemand_Run1!M228</f>
        <v>0</v>
      </c>
    </row>
    <row r="216" spans="1:17" x14ac:dyDescent="0.3">
      <c r="A216" t="str">
        <f>TEXT(task1ForecastsPVandDemand_Run1!C229,"YYYY-MM-DD HH:MM:SS")</f>
        <v>2018-10-20 11:00:00</v>
      </c>
      <c r="B216">
        <f>-task1ForecastsPVandDemand_Run1!G229</f>
        <v>-1.2057631103699999</v>
      </c>
      <c r="C216">
        <f t="shared" si="3"/>
        <v>1</v>
      </c>
      <c r="D216">
        <v>1</v>
      </c>
      <c r="E216" s="105">
        <v>44462.375</v>
      </c>
      <c r="F216">
        <f>task1ForecastsPVandDemand_Run1!B229</f>
        <v>5</v>
      </c>
      <c r="G216">
        <f>task1ForecastsPVandDemand_Run1!A229</f>
        <v>23</v>
      </c>
      <c r="H216">
        <f>task1ForecastsPVandDemand_Run1!D229</f>
        <v>2.765476874</v>
      </c>
      <c r="I216">
        <f>task1ForecastsPVandDemand_Run1!E229</f>
        <v>3.9712399843699999</v>
      </c>
      <c r="J216">
        <f>task1ForecastsPVandDemand_Run1!F229</f>
        <v>1.913909699</v>
      </c>
      <c r="K216">
        <f>task1ForecastsPVandDemand_Run1!G229</f>
        <v>1.2057631103699999</v>
      </c>
      <c r="L216">
        <f>task1ForecastsPVandDemand_Run1!H229</f>
        <v>1.0516506722347501</v>
      </c>
      <c r="M216">
        <f>task1ForecastsPVandDemand_Run1!I229</f>
        <v>0</v>
      </c>
      <c r="N216">
        <f>task1ForecastsPVandDemand_Run1!J229</f>
        <v>-1.2057631103699999</v>
      </c>
      <c r="O216">
        <f>task1ForecastsPVandDemand_Run1!K229</f>
        <v>0</v>
      </c>
      <c r="P216">
        <f>task1ForecastsPVandDemand_Run1!L229</f>
        <v>-1.2057631103699999</v>
      </c>
      <c r="Q216">
        <f>task1ForecastsPVandDemand_Run1!M229</f>
        <v>0</v>
      </c>
    </row>
    <row r="217" spans="1:17" x14ac:dyDescent="0.3">
      <c r="A217" t="str">
        <f>TEXT(task1ForecastsPVandDemand_Run1!C230,"YYYY-MM-DD HH:MM:SS")</f>
        <v>2018-10-20 11:30:00</v>
      </c>
      <c r="B217">
        <f>-task1ForecastsPVandDemand_Run1!G230</f>
        <v>-1.22627157849</v>
      </c>
      <c r="C217">
        <f t="shared" si="3"/>
        <v>1</v>
      </c>
      <c r="D217">
        <v>1</v>
      </c>
      <c r="E217" s="105">
        <v>44463.375</v>
      </c>
      <c r="F217">
        <f>task1ForecastsPVandDemand_Run1!B230</f>
        <v>5</v>
      </c>
      <c r="G217">
        <f>task1ForecastsPVandDemand_Run1!A230</f>
        <v>24</v>
      </c>
      <c r="H217">
        <f>task1ForecastsPVandDemand_Run1!D230</f>
        <v>2.7240113689999998</v>
      </c>
      <c r="I217">
        <f>task1ForecastsPVandDemand_Run1!E230</f>
        <v>3.9502829474899999</v>
      </c>
      <c r="J217">
        <f>task1ForecastsPVandDemand_Run1!F230</f>
        <v>1.9464628230000001</v>
      </c>
      <c r="K217">
        <f>task1ForecastsPVandDemand_Run1!G230</f>
        <v>1.22627157849</v>
      </c>
      <c r="L217">
        <f>task1ForecastsPVandDemand_Run1!H230</f>
        <v>1.6647864614797501</v>
      </c>
      <c r="M217">
        <f>task1ForecastsPVandDemand_Run1!I230</f>
        <v>0</v>
      </c>
      <c r="N217">
        <f>task1ForecastsPVandDemand_Run1!J230</f>
        <v>-1.22627157849</v>
      </c>
      <c r="O217">
        <f>task1ForecastsPVandDemand_Run1!K230</f>
        <v>0</v>
      </c>
      <c r="P217">
        <f>task1ForecastsPVandDemand_Run1!L230</f>
        <v>-1.22627157849</v>
      </c>
      <c r="Q217">
        <f>task1ForecastsPVandDemand_Run1!M230</f>
        <v>0</v>
      </c>
    </row>
    <row r="218" spans="1:17" x14ac:dyDescent="0.3">
      <c r="A218" t="str">
        <f>TEXT(task1ForecastsPVandDemand_Run1!C231,"YYYY-MM-DD HH:MM:SS")</f>
        <v>2018-10-20 12:00:00</v>
      </c>
      <c r="B218">
        <f>-task1ForecastsPVandDemand_Run1!G231</f>
        <v>-1.6580015795700001</v>
      </c>
      <c r="C218">
        <f t="shared" si="3"/>
        <v>1</v>
      </c>
      <c r="D218">
        <v>1</v>
      </c>
      <c r="E218" s="105">
        <v>44464.375</v>
      </c>
      <c r="F218">
        <f>task1ForecastsPVandDemand_Run1!B231</f>
        <v>5</v>
      </c>
      <c r="G218">
        <f>task1ForecastsPVandDemand_Run1!A231</f>
        <v>25</v>
      </c>
      <c r="H218">
        <f>task1ForecastsPVandDemand_Run1!D231</f>
        <v>2.6315852749999999</v>
      </c>
      <c r="I218">
        <f>task1ForecastsPVandDemand_Run1!E231</f>
        <v>4.2895868545700004</v>
      </c>
      <c r="J218">
        <f>task1ForecastsPVandDemand_Run1!F231</f>
        <v>2.6317485390000002</v>
      </c>
      <c r="K218">
        <f>task1ForecastsPVandDemand_Run1!G231</f>
        <v>1.6580015795700001</v>
      </c>
      <c r="L218">
        <f>task1ForecastsPVandDemand_Run1!H231</f>
        <v>2.4937872512647501</v>
      </c>
      <c r="M218">
        <f>task1ForecastsPVandDemand_Run1!I231</f>
        <v>0</v>
      </c>
      <c r="N218">
        <f>task1ForecastsPVandDemand_Run1!J231</f>
        <v>-1.6580015795700001</v>
      </c>
      <c r="O218">
        <f>task1ForecastsPVandDemand_Run1!K231</f>
        <v>0</v>
      </c>
      <c r="P218">
        <f>task1ForecastsPVandDemand_Run1!L231</f>
        <v>-1.6580015795700001</v>
      </c>
      <c r="Q218">
        <f>task1ForecastsPVandDemand_Run1!M231</f>
        <v>0</v>
      </c>
    </row>
    <row r="219" spans="1:17" x14ac:dyDescent="0.3">
      <c r="A219" t="str">
        <f>TEXT(task1ForecastsPVandDemand_Run1!C232,"YYYY-MM-DD HH:MM:SS")</f>
        <v>2018-10-20 12:30:00</v>
      </c>
      <c r="B219">
        <f>-task1ForecastsPVandDemand_Run1!G232</f>
        <v>-1.6545659829299999</v>
      </c>
      <c r="C219">
        <f t="shared" si="3"/>
        <v>1</v>
      </c>
      <c r="D219">
        <v>1</v>
      </c>
      <c r="E219" s="105">
        <v>44465.375</v>
      </c>
      <c r="F219">
        <f>task1ForecastsPVandDemand_Run1!B232</f>
        <v>5</v>
      </c>
      <c r="G219">
        <f>task1ForecastsPVandDemand_Run1!A232</f>
        <v>26</v>
      </c>
      <c r="H219">
        <f>task1ForecastsPVandDemand_Run1!D232</f>
        <v>2.5762131720000001</v>
      </c>
      <c r="I219">
        <f>task1ForecastsPVandDemand_Run1!E232</f>
        <v>4.2307791549299996</v>
      </c>
      <c r="J219">
        <f>task1ForecastsPVandDemand_Run1!F232</f>
        <v>2.626295211</v>
      </c>
      <c r="K219">
        <f>task1ForecastsPVandDemand_Run1!G232</f>
        <v>1.6545659829299999</v>
      </c>
      <c r="L219">
        <f>task1ForecastsPVandDemand_Run1!H232</f>
        <v>3.3210702427297498</v>
      </c>
      <c r="M219">
        <f>task1ForecastsPVandDemand_Run1!I232</f>
        <v>0</v>
      </c>
      <c r="N219">
        <f>task1ForecastsPVandDemand_Run1!J232</f>
        <v>-1.6545659829299999</v>
      </c>
      <c r="O219">
        <f>task1ForecastsPVandDemand_Run1!K232</f>
        <v>0</v>
      </c>
      <c r="P219">
        <f>task1ForecastsPVandDemand_Run1!L232</f>
        <v>-1.6545659829299999</v>
      </c>
      <c r="Q219">
        <f>task1ForecastsPVandDemand_Run1!M232</f>
        <v>0</v>
      </c>
    </row>
    <row r="220" spans="1:17" x14ac:dyDescent="0.3">
      <c r="A220" t="str">
        <f>TEXT(task1ForecastsPVandDemand_Run1!C233,"YYYY-MM-DD HH:MM:SS")</f>
        <v>2018-10-20 13:00:00</v>
      </c>
      <c r="B220">
        <f>-task1ForecastsPVandDemand_Run1!G233</f>
        <v>-1.6267157814600002</v>
      </c>
      <c r="C220">
        <f t="shared" si="3"/>
        <v>1</v>
      </c>
      <c r="D220">
        <v>1</v>
      </c>
      <c r="E220" s="105">
        <v>44466.375</v>
      </c>
      <c r="F220">
        <f>task1ForecastsPVandDemand_Run1!B233</f>
        <v>5</v>
      </c>
      <c r="G220">
        <f>task1ForecastsPVandDemand_Run1!A233</f>
        <v>27</v>
      </c>
      <c r="H220">
        <f>task1ForecastsPVandDemand_Run1!D233</f>
        <v>2.578048999</v>
      </c>
      <c r="I220">
        <f>task1ForecastsPVandDemand_Run1!E233</f>
        <v>4.2047647804599997</v>
      </c>
      <c r="J220">
        <f>task1ForecastsPVandDemand_Run1!F233</f>
        <v>2.5820885420000002</v>
      </c>
      <c r="K220">
        <f>task1ForecastsPVandDemand_Run1!G233</f>
        <v>1.6267157814600002</v>
      </c>
      <c r="L220">
        <f>task1ForecastsPVandDemand_Run1!H233</f>
        <v>4.1344281334597497</v>
      </c>
      <c r="M220">
        <f>task1ForecastsPVandDemand_Run1!I233</f>
        <v>0</v>
      </c>
      <c r="N220">
        <f>task1ForecastsPVandDemand_Run1!J233</f>
        <v>-1.6267157814600002</v>
      </c>
      <c r="O220">
        <f>task1ForecastsPVandDemand_Run1!K233</f>
        <v>0</v>
      </c>
      <c r="P220">
        <f>task1ForecastsPVandDemand_Run1!L233</f>
        <v>-1.6267157814600002</v>
      </c>
      <c r="Q220">
        <f>task1ForecastsPVandDemand_Run1!M233</f>
        <v>0</v>
      </c>
    </row>
    <row r="221" spans="1:17" x14ac:dyDescent="0.3">
      <c r="A221" t="str">
        <f>TEXT(task1ForecastsPVandDemand_Run1!C234,"YYYY-MM-DD HH:MM:SS")</f>
        <v>2018-10-20 13:30:00</v>
      </c>
      <c r="B221">
        <f>-task1ForecastsPVandDemand_Run1!G234</f>
        <v>-1.59491200932</v>
      </c>
      <c r="C221">
        <f t="shared" si="3"/>
        <v>1</v>
      </c>
      <c r="D221">
        <v>1</v>
      </c>
      <c r="E221" s="105">
        <v>44467.375</v>
      </c>
      <c r="F221">
        <f>task1ForecastsPVandDemand_Run1!B234</f>
        <v>5</v>
      </c>
      <c r="G221">
        <f>task1ForecastsPVandDemand_Run1!A234</f>
        <v>28</v>
      </c>
      <c r="H221">
        <f>task1ForecastsPVandDemand_Run1!D234</f>
        <v>2.5744282709999999</v>
      </c>
      <c r="I221">
        <f>task1ForecastsPVandDemand_Run1!E234</f>
        <v>4.1693402803200001</v>
      </c>
      <c r="J221">
        <f>task1ForecastsPVandDemand_Run1!F234</f>
        <v>2.5316063639999999</v>
      </c>
      <c r="K221">
        <f>task1ForecastsPVandDemand_Run1!G234</f>
        <v>1.59491200932</v>
      </c>
      <c r="L221">
        <f>task1ForecastsPVandDemand_Run1!H234</f>
        <v>4.9318841381197496</v>
      </c>
      <c r="M221">
        <f>task1ForecastsPVandDemand_Run1!I234</f>
        <v>0</v>
      </c>
      <c r="N221">
        <f>task1ForecastsPVandDemand_Run1!J234</f>
        <v>-1.59491200932</v>
      </c>
      <c r="O221">
        <f>task1ForecastsPVandDemand_Run1!K234</f>
        <v>0</v>
      </c>
      <c r="P221">
        <f>task1ForecastsPVandDemand_Run1!L234</f>
        <v>-1.59491200932</v>
      </c>
      <c r="Q221">
        <f>task1ForecastsPVandDemand_Run1!M234</f>
        <v>0</v>
      </c>
    </row>
    <row r="222" spans="1:17" x14ac:dyDescent="0.3">
      <c r="A222" t="str">
        <f>TEXT(task1ForecastsPVandDemand_Run1!C235,"YYYY-MM-DD HH:MM:SS")</f>
        <v>2018-10-20 14:00:00</v>
      </c>
      <c r="B222">
        <f>-task1ForecastsPVandDemand_Run1!G235</f>
        <v>-1.3468606974899999</v>
      </c>
      <c r="C222">
        <f t="shared" si="3"/>
        <v>1</v>
      </c>
      <c r="D222">
        <v>1</v>
      </c>
      <c r="E222" s="105">
        <v>44468.375</v>
      </c>
      <c r="F222">
        <f>task1ForecastsPVandDemand_Run1!B235</f>
        <v>5</v>
      </c>
      <c r="G222">
        <f>task1ForecastsPVandDemand_Run1!A235</f>
        <v>29</v>
      </c>
      <c r="H222">
        <f>task1ForecastsPVandDemand_Run1!D235</f>
        <v>2.7102869360000001</v>
      </c>
      <c r="I222">
        <f>task1ForecastsPVandDemand_Run1!E235</f>
        <v>4.0571476334900005</v>
      </c>
      <c r="J222">
        <f>task1ForecastsPVandDemand_Run1!F235</f>
        <v>2.137874123</v>
      </c>
      <c r="K222">
        <f>task1ForecastsPVandDemand_Run1!G235</f>
        <v>1.3468606974899999</v>
      </c>
      <c r="L222">
        <f>task1ForecastsPVandDemand_Run1!H235</f>
        <v>5.6053144868647493</v>
      </c>
      <c r="M222">
        <f>task1ForecastsPVandDemand_Run1!I235</f>
        <v>0</v>
      </c>
      <c r="N222">
        <f>task1ForecastsPVandDemand_Run1!J235</f>
        <v>-1.3468606974899999</v>
      </c>
      <c r="O222">
        <f>task1ForecastsPVandDemand_Run1!K235</f>
        <v>0</v>
      </c>
      <c r="P222">
        <f>task1ForecastsPVandDemand_Run1!L235</f>
        <v>-1.3468606974899999</v>
      </c>
      <c r="Q222">
        <f>task1ForecastsPVandDemand_Run1!M235</f>
        <v>0</v>
      </c>
    </row>
    <row r="223" spans="1:17" x14ac:dyDescent="0.3">
      <c r="A223" t="str">
        <f>TEXT(task1ForecastsPVandDemand_Run1!C236,"YYYY-MM-DD HH:MM:SS")</f>
        <v>2018-10-20 14:30:00</v>
      </c>
      <c r="B223">
        <f>-task1ForecastsPVandDemand_Run1!G236</f>
        <v>-0.78937102627050137</v>
      </c>
      <c r="C223">
        <f t="shared" si="3"/>
        <v>1</v>
      </c>
      <c r="D223">
        <v>1</v>
      </c>
      <c r="E223" s="105">
        <v>44469.375</v>
      </c>
      <c r="F223">
        <f>task1ForecastsPVandDemand_Run1!B236</f>
        <v>5</v>
      </c>
      <c r="G223">
        <f>task1ForecastsPVandDemand_Run1!A236</f>
        <v>30</v>
      </c>
      <c r="H223">
        <f>task1ForecastsPVandDemand_Run1!D236</f>
        <v>2.823662465</v>
      </c>
      <c r="I223">
        <f>task1ForecastsPVandDemand_Run1!E236</f>
        <v>3.6130334912705013</v>
      </c>
      <c r="J223">
        <f>task1ForecastsPVandDemand_Run1!F236</f>
        <v>2.083827071</v>
      </c>
      <c r="K223">
        <f>task1ForecastsPVandDemand_Run1!G236</f>
        <v>0.78937102627050137</v>
      </c>
      <c r="L223">
        <f>task1ForecastsPVandDemand_Run1!H236</f>
        <v>6</v>
      </c>
      <c r="M223">
        <f>task1ForecastsPVandDemand_Run1!I236</f>
        <v>0</v>
      </c>
      <c r="N223">
        <f>task1ForecastsPVandDemand_Run1!J236</f>
        <v>-0.78937102627050137</v>
      </c>
      <c r="O223">
        <f>task1ForecastsPVandDemand_Run1!K236</f>
        <v>0</v>
      </c>
      <c r="P223">
        <f>task1ForecastsPVandDemand_Run1!L236</f>
        <v>-0.78937102627050137</v>
      </c>
      <c r="Q223">
        <f>task1ForecastsPVandDemand_Run1!M236</f>
        <v>0</v>
      </c>
    </row>
    <row r="224" spans="1:17" x14ac:dyDescent="0.3">
      <c r="A224" t="str">
        <f>TEXT(task1ForecastsPVandDemand_Run1!C237,"YYYY-MM-DD HH:MM:SS")</f>
        <v>2018-10-20 15:00:00</v>
      </c>
      <c r="B224">
        <f>-task1ForecastsPVandDemand_Run1!G237</f>
        <v>0</v>
      </c>
      <c r="C224">
        <f t="shared" si="3"/>
        <v>1</v>
      </c>
      <c r="D224">
        <v>1</v>
      </c>
      <c r="E224" s="105">
        <v>44470.375</v>
      </c>
      <c r="F224">
        <f>task1ForecastsPVandDemand_Run1!B237</f>
        <v>5</v>
      </c>
      <c r="G224">
        <f>task1ForecastsPVandDemand_Run1!A237</f>
        <v>31</v>
      </c>
      <c r="H224">
        <f>task1ForecastsPVandDemand_Run1!D237</f>
        <v>3.1271954069999999</v>
      </c>
      <c r="I224">
        <f>task1ForecastsPVandDemand_Run1!E237</f>
        <v>3.1271954069999999</v>
      </c>
      <c r="J224">
        <f>task1ForecastsPVandDemand_Run1!F237</f>
        <v>1.603745591</v>
      </c>
      <c r="K224">
        <f>task1ForecastsPVandDemand_Run1!G237</f>
        <v>0</v>
      </c>
      <c r="L224">
        <f>task1ForecastsPVandDemand_Run1!H237</f>
        <v>6</v>
      </c>
      <c r="M224">
        <f>task1ForecastsPVandDemand_Run1!I237</f>
        <v>0</v>
      </c>
      <c r="N224">
        <f>task1ForecastsPVandDemand_Run1!J237</f>
        <v>0</v>
      </c>
      <c r="O224">
        <f>task1ForecastsPVandDemand_Run1!K237</f>
        <v>0</v>
      </c>
      <c r="P224">
        <f>task1ForecastsPVandDemand_Run1!L237</f>
        <v>0</v>
      </c>
      <c r="Q224">
        <f>task1ForecastsPVandDemand_Run1!M237</f>
        <v>0</v>
      </c>
    </row>
    <row r="225" spans="1:17" x14ac:dyDescent="0.3">
      <c r="A225" t="str">
        <f>TEXT(task1ForecastsPVandDemand_Run1!C238,"YYYY-MM-DD HH:MM:SS")</f>
        <v>2018-10-20 15:30:00</v>
      </c>
      <c r="B225">
        <f>-task1ForecastsPVandDemand_Run1!G238</f>
        <v>0.85820496227272791</v>
      </c>
      <c r="C225">
        <f t="shared" si="3"/>
        <v>1</v>
      </c>
      <c r="D225">
        <v>1</v>
      </c>
      <c r="E225" s="105">
        <v>44471.375</v>
      </c>
      <c r="F225">
        <f>task1ForecastsPVandDemand_Run1!B238</f>
        <v>5</v>
      </c>
      <c r="G225">
        <f>task1ForecastsPVandDemand_Run1!A238</f>
        <v>32</v>
      </c>
      <c r="H225">
        <f>task1ForecastsPVandDemand_Run1!D238</f>
        <v>3.3648158970000002</v>
      </c>
      <c r="I225">
        <f>task1ForecastsPVandDemand_Run1!E238</f>
        <v>2.5066109347272723</v>
      </c>
      <c r="J225">
        <f>task1ForecastsPVandDemand_Run1!F238</f>
        <v>1.606344182</v>
      </c>
      <c r="K225">
        <f>task1ForecastsPVandDemand_Run1!G238</f>
        <v>-0.85820496227272791</v>
      </c>
      <c r="L225">
        <f>task1ForecastsPVandDemand_Run1!H238</f>
        <v>5.570897518863636</v>
      </c>
      <c r="M225">
        <f>task1ForecastsPVandDemand_Run1!I238</f>
        <v>0.85820496227272791</v>
      </c>
      <c r="N225">
        <f>task1ForecastsPVandDemand_Run1!J238</f>
        <v>0</v>
      </c>
      <c r="O225">
        <f>task1ForecastsPVandDemand_Run1!K238</f>
        <v>0</v>
      </c>
      <c r="P225">
        <f>task1ForecastsPVandDemand_Run1!L238</f>
        <v>0</v>
      </c>
      <c r="Q225">
        <f>task1ForecastsPVandDemand_Run1!M238</f>
        <v>0</v>
      </c>
    </row>
    <row r="226" spans="1:17" x14ac:dyDescent="0.3">
      <c r="A226" t="str">
        <f>TEXT(task1ForecastsPVandDemand_Run1!C239,"YYYY-MM-DD HH:MM:SS")</f>
        <v>2018-10-20 16:00:00</v>
      </c>
      <c r="B226">
        <f>-task1ForecastsPVandDemand_Run1!G239</f>
        <v>1.2630243202727276</v>
      </c>
      <c r="C226">
        <f t="shared" si="3"/>
        <v>1</v>
      </c>
      <c r="D226">
        <v>1</v>
      </c>
      <c r="E226" s="105">
        <v>44472.375</v>
      </c>
      <c r="F226">
        <f>task1ForecastsPVandDemand_Run1!B239</f>
        <v>5</v>
      </c>
      <c r="G226">
        <f>task1ForecastsPVandDemand_Run1!A239</f>
        <v>33</v>
      </c>
      <c r="H226">
        <f>task1ForecastsPVandDemand_Run1!D239</f>
        <v>3.7696352549999999</v>
      </c>
      <c r="I226">
        <f>task1ForecastsPVandDemand_Run1!E239</f>
        <v>2.5066109347272723</v>
      </c>
      <c r="J226">
        <f>task1ForecastsPVandDemand_Run1!F239</f>
        <v>0.81100288700000001</v>
      </c>
      <c r="K226">
        <f>task1ForecastsPVandDemand_Run1!G239</f>
        <v>-1.2630243202727276</v>
      </c>
      <c r="L226">
        <f>task1ForecastsPVandDemand_Run1!H239</f>
        <v>4.9393853587272725</v>
      </c>
      <c r="M226">
        <f>task1ForecastsPVandDemand_Run1!I239</f>
        <v>1.2630243202727276</v>
      </c>
      <c r="N226">
        <f>task1ForecastsPVandDemand_Run1!J239</f>
        <v>0</v>
      </c>
      <c r="O226">
        <f>task1ForecastsPVandDemand_Run1!K239</f>
        <v>0</v>
      </c>
      <c r="P226">
        <f>task1ForecastsPVandDemand_Run1!L239</f>
        <v>0</v>
      </c>
      <c r="Q226">
        <f>task1ForecastsPVandDemand_Run1!M239</f>
        <v>0</v>
      </c>
    </row>
    <row r="227" spans="1:17" x14ac:dyDescent="0.3">
      <c r="A227" t="str">
        <f>TEXT(task1ForecastsPVandDemand_Run1!C240,"YYYY-MM-DD HH:MM:SS")</f>
        <v>2018-10-20 16:30:00</v>
      </c>
      <c r="B227">
        <f>-task1ForecastsPVandDemand_Run1!G240</f>
        <v>1.3193763792727276</v>
      </c>
      <c r="C227">
        <f t="shared" si="3"/>
        <v>1</v>
      </c>
      <c r="D227">
        <v>1</v>
      </c>
      <c r="E227" s="105">
        <v>44473.375</v>
      </c>
      <c r="F227">
        <f>task1ForecastsPVandDemand_Run1!B240</f>
        <v>5</v>
      </c>
      <c r="G227">
        <f>task1ForecastsPVandDemand_Run1!A240</f>
        <v>34</v>
      </c>
      <c r="H227">
        <f>task1ForecastsPVandDemand_Run1!D240</f>
        <v>3.8259873139999998</v>
      </c>
      <c r="I227">
        <f>task1ForecastsPVandDemand_Run1!E240</f>
        <v>2.5066109347272723</v>
      </c>
      <c r="J227">
        <f>task1ForecastsPVandDemand_Run1!F240</f>
        <v>0.76611674799999996</v>
      </c>
      <c r="K227">
        <f>task1ForecastsPVandDemand_Run1!G240</f>
        <v>-1.3193763792727276</v>
      </c>
      <c r="L227">
        <f>task1ForecastsPVandDemand_Run1!H240</f>
        <v>4.2796971690909089</v>
      </c>
      <c r="M227">
        <f>task1ForecastsPVandDemand_Run1!I240</f>
        <v>1.3193763792727276</v>
      </c>
      <c r="N227">
        <f>task1ForecastsPVandDemand_Run1!J240</f>
        <v>0</v>
      </c>
      <c r="O227">
        <f>task1ForecastsPVandDemand_Run1!K240</f>
        <v>0</v>
      </c>
      <c r="P227">
        <f>task1ForecastsPVandDemand_Run1!L240</f>
        <v>0</v>
      </c>
      <c r="Q227">
        <f>task1ForecastsPVandDemand_Run1!M240</f>
        <v>0</v>
      </c>
    </row>
    <row r="228" spans="1:17" x14ac:dyDescent="0.3">
      <c r="A228" t="str">
        <f>TEXT(task1ForecastsPVandDemand_Run1!C241,"YYYY-MM-DD HH:MM:SS")</f>
        <v>2018-10-20 17:00:00</v>
      </c>
      <c r="B228">
        <f>-task1ForecastsPVandDemand_Run1!G241</f>
        <v>1.4134857822727276</v>
      </c>
      <c r="C228">
        <f t="shared" si="3"/>
        <v>1</v>
      </c>
      <c r="D228">
        <v>1</v>
      </c>
      <c r="E228" s="105">
        <v>44474.375</v>
      </c>
      <c r="F228">
        <f>task1ForecastsPVandDemand_Run1!B241</f>
        <v>5</v>
      </c>
      <c r="G228">
        <f>task1ForecastsPVandDemand_Run1!A241</f>
        <v>35</v>
      </c>
      <c r="H228">
        <f>task1ForecastsPVandDemand_Run1!D241</f>
        <v>3.9200967169999998</v>
      </c>
      <c r="I228">
        <f>task1ForecastsPVandDemand_Run1!E241</f>
        <v>2.5066109347272723</v>
      </c>
      <c r="J228">
        <f>task1ForecastsPVandDemand_Run1!F241</f>
        <v>0.46698283000000002</v>
      </c>
      <c r="K228">
        <f>task1ForecastsPVandDemand_Run1!G241</f>
        <v>-1.4134857822727276</v>
      </c>
      <c r="L228">
        <f>task1ForecastsPVandDemand_Run1!H241</f>
        <v>3.5729542779545449</v>
      </c>
      <c r="M228">
        <f>task1ForecastsPVandDemand_Run1!I241</f>
        <v>1.4134857822727276</v>
      </c>
      <c r="N228">
        <f>task1ForecastsPVandDemand_Run1!J241</f>
        <v>0</v>
      </c>
      <c r="O228">
        <f>task1ForecastsPVandDemand_Run1!K241</f>
        <v>0</v>
      </c>
      <c r="P228">
        <f>task1ForecastsPVandDemand_Run1!L241</f>
        <v>0</v>
      </c>
      <c r="Q228">
        <f>task1ForecastsPVandDemand_Run1!M241</f>
        <v>0</v>
      </c>
    </row>
    <row r="229" spans="1:17" x14ac:dyDescent="0.3">
      <c r="A229" t="str">
        <f>TEXT(task1ForecastsPVandDemand_Run1!C242,"YYYY-MM-DD HH:MM:SS")</f>
        <v>2018-10-20 17:30:00</v>
      </c>
      <c r="B229">
        <f>-task1ForecastsPVandDemand_Run1!G242</f>
        <v>1.4236224412727276</v>
      </c>
      <c r="C229">
        <f t="shared" si="3"/>
        <v>1</v>
      </c>
      <c r="D229">
        <v>1</v>
      </c>
      <c r="E229" s="105">
        <v>44475.375</v>
      </c>
      <c r="F229">
        <f>task1ForecastsPVandDemand_Run1!B242</f>
        <v>5</v>
      </c>
      <c r="G229">
        <f>task1ForecastsPVandDemand_Run1!A242</f>
        <v>36</v>
      </c>
      <c r="H229">
        <f>task1ForecastsPVandDemand_Run1!D242</f>
        <v>3.9302333759999999</v>
      </c>
      <c r="I229">
        <f>task1ForecastsPVandDemand_Run1!E242</f>
        <v>2.5066109347272723</v>
      </c>
      <c r="J229">
        <f>task1ForecastsPVandDemand_Run1!F242</f>
        <v>0.45530111200000001</v>
      </c>
      <c r="K229">
        <f>task1ForecastsPVandDemand_Run1!G242</f>
        <v>-1.4236224412727276</v>
      </c>
      <c r="L229">
        <f>task1ForecastsPVandDemand_Run1!H242</f>
        <v>2.8611430573181811</v>
      </c>
      <c r="M229">
        <f>task1ForecastsPVandDemand_Run1!I242</f>
        <v>1.4236224412727276</v>
      </c>
      <c r="N229">
        <f>task1ForecastsPVandDemand_Run1!J242</f>
        <v>0</v>
      </c>
      <c r="O229">
        <f>task1ForecastsPVandDemand_Run1!K242</f>
        <v>0</v>
      </c>
      <c r="P229">
        <f>task1ForecastsPVandDemand_Run1!L242</f>
        <v>0</v>
      </c>
      <c r="Q229">
        <f>task1ForecastsPVandDemand_Run1!M242</f>
        <v>0</v>
      </c>
    </row>
    <row r="230" spans="1:17" x14ac:dyDescent="0.3">
      <c r="A230" t="str">
        <f>TEXT(task1ForecastsPVandDemand_Run1!C243,"YYYY-MM-DD HH:MM:SS")</f>
        <v>2018-10-20 18:00:00</v>
      </c>
      <c r="B230">
        <f>-task1ForecastsPVandDemand_Run1!G243</f>
        <v>1.3215090212727278</v>
      </c>
      <c r="C230">
        <f t="shared" si="3"/>
        <v>1</v>
      </c>
      <c r="D230">
        <v>1</v>
      </c>
      <c r="E230" s="105">
        <v>44476.375</v>
      </c>
      <c r="F230">
        <f>task1ForecastsPVandDemand_Run1!B243</f>
        <v>5</v>
      </c>
      <c r="G230">
        <f>task1ForecastsPVandDemand_Run1!A243</f>
        <v>37</v>
      </c>
      <c r="H230">
        <f>task1ForecastsPVandDemand_Run1!D243</f>
        <v>3.8281199560000001</v>
      </c>
      <c r="I230">
        <f>task1ForecastsPVandDemand_Run1!E243</f>
        <v>2.5066109347272723</v>
      </c>
      <c r="J230">
        <f>task1ForecastsPVandDemand_Run1!F243</f>
        <v>1.4478615E-2</v>
      </c>
      <c r="K230">
        <f>task1ForecastsPVandDemand_Run1!G243</f>
        <v>-1.3215090212727278</v>
      </c>
      <c r="L230">
        <f>task1ForecastsPVandDemand_Run1!H243</f>
        <v>2.2003885466818174</v>
      </c>
      <c r="M230">
        <f>task1ForecastsPVandDemand_Run1!I243</f>
        <v>1.3215090212727278</v>
      </c>
      <c r="N230">
        <f>task1ForecastsPVandDemand_Run1!J243</f>
        <v>0</v>
      </c>
      <c r="O230">
        <f>task1ForecastsPVandDemand_Run1!K243</f>
        <v>0</v>
      </c>
      <c r="P230">
        <f>task1ForecastsPVandDemand_Run1!L243</f>
        <v>0</v>
      </c>
      <c r="Q230">
        <f>task1ForecastsPVandDemand_Run1!M243</f>
        <v>0</v>
      </c>
    </row>
    <row r="231" spans="1:17" x14ac:dyDescent="0.3">
      <c r="A231" t="str">
        <f>TEXT(task1ForecastsPVandDemand_Run1!C244,"YYYY-MM-DD HH:MM:SS")</f>
        <v>2018-10-20 18:30:00</v>
      </c>
      <c r="B231">
        <f>-task1ForecastsPVandDemand_Run1!G244</f>
        <v>1.2258027932727278</v>
      </c>
      <c r="C231">
        <f t="shared" si="3"/>
        <v>1</v>
      </c>
      <c r="D231">
        <v>1</v>
      </c>
      <c r="E231" s="105">
        <v>44477.375</v>
      </c>
      <c r="F231">
        <f>task1ForecastsPVandDemand_Run1!B244</f>
        <v>5</v>
      </c>
      <c r="G231">
        <f>task1ForecastsPVandDemand_Run1!A244</f>
        <v>38</v>
      </c>
      <c r="H231">
        <f>task1ForecastsPVandDemand_Run1!D244</f>
        <v>3.732413728</v>
      </c>
      <c r="I231">
        <f>task1ForecastsPVandDemand_Run1!E244</f>
        <v>2.5066109347272723</v>
      </c>
      <c r="J231">
        <f>task1ForecastsPVandDemand_Run1!F244</f>
        <v>1.4478615E-2</v>
      </c>
      <c r="K231">
        <f>task1ForecastsPVandDemand_Run1!G244</f>
        <v>-1.2258027932727278</v>
      </c>
      <c r="L231">
        <f>task1ForecastsPVandDemand_Run1!H244</f>
        <v>1.5874871500454535</v>
      </c>
      <c r="M231">
        <f>task1ForecastsPVandDemand_Run1!I244</f>
        <v>1.2258027932727278</v>
      </c>
      <c r="N231">
        <f>task1ForecastsPVandDemand_Run1!J244</f>
        <v>0</v>
      </c>
      <c r="O231">
        <f>task1ForecastsPVandDemand_Run1!K244</f>
        <v>0</v>
      </c>
      <c r="P231">
        <f>task1ForecastsPVandDemand_Run1!L244</f>
        <v>0</v>
      </c>
      <c r="Q231">
        <f>task1ForecastsPVandDemand_Run1!M244</f>
        <v>0</v>
      </c>
    </row>
    <row r="232" spans="1:17" x14ac:dyDescent="0.3">
      <c r="A232" t="str">
        <f>TEXT(task1ForecastsPVandDemand_Run1!C245,"YYYY-MM-DD HH:MM:SS")</f>
        <v>2018-10-20 19:00:00</v>
      </c>
      <c r="B232">
        <f>-task1ForecastsPVandDemand_Run1!G245</f>
        <v>1.0811323122727279</v>
      </c>
      <c r="C232">
        <f t="shared" si="3"/>
        <v>1</v>
      </c>
      <c r="D232">
        <v>1</v>
      </c>
      <c r="E232" s="105">
        <v>44478.375</v>
      </c>
      <c r="F232">
        <f>task1ForecastsPVandDemand_Run1!B245</f>
        <v>5</v>
      </c>
      <c r="G232">
        <f>task1ForecastsPVandDemand_Run1!A245</f>
        <v>39</v>
      </c>
      <c r="H232">
        <f>task1ForecastsPVandDemand_Run1!D245</f>
        <v>3.5877432470000001</v>
      </c>
      <c r="I232">
        <f>task1ForecastsPVandDemand_Run1!E245</f>
        <v>2.5066109347272723</v>
      </c>
      <c r="J232">
        <f>task1ForecastsPVandDemand_Run1!F245</f>
        <v>0</v>
      </c>
      <c r="K232">
        <f>task1ForecastsPVandDemand_Run1!G245</f>
        <v>-1.0811323122727279</v>
      </c>
      <c r="L232">
        <f>task1ForecastsPVandDemand_Run1!H245</f>
        <v>1.0469209939090895</v>
      </c>
      <c r="M232">
        <f>task1ForecastsPVandDemand_Run1!I245</f>
        <v>1.0811323122727279</v>
      </c>
      <c r="N232">
        <f>task1ForecastsPVandDemand_Run1!J245</f>
        <v>0</v>
      </c>
      <c r="O232">
        <f>task1ForecastsPVandDemand_Run1!K245</f>
        <v>0</v>
      </c>
      <c r="P232">
        <f>task1ForecastsPVandDemand_Run1!L245</f>
        <v>0</v>
      </c>
      <c r="Q232">
        <f>task1ForecastsPVandDemand_Run1!M245</f>
        <v>0</v>
      </c>
    </row>
    <row r="233" spans="1:17" x14ac:dyDescent="0.3">
      <c r="A233" t="str">
        <f>TEXT(task1ForecastsPVandDemand_Run1!C246,"YYYY-MM-DD HH:MM:SS")</f>
        <v>2018-10-20 19:30:00</v>
      </c>
      <c r="B233">
        <f>-task1ForecastsPVandDemand_Run1!G246</f>
        <v>0.94727279327272784</v>
      </c>
      <c r="C233">
        <f t="shared" si="3"/>
        <v>1</v>
      </c>
      <c r="D233">
        <v>1</v>
      </c>
      <c r="E233" s="105">
        <v>44479.375</v>
      </c>
      <c r="F233">
        <f>task1ForecastsPVandDemand_Run1!B246</f>
        <v>5</v>
      </c>
      <c r="G233">
        <f>task1ForecastsPVandDemand_Run1!A246</f>
        <v>40</v>
      </c>
      <c r="H233">
        <f>task1ForecastsPVandDemand_Run1!D246</f>
        <v>3.4538837280000001</v>
      </c>
      <c r="I233">
        <f>task1ForecastsPVandDemand_Run1!E246</f>
        <v>2.5066109347272723</v>
      </c>
      <c r="J233">
        <f>task1ForecastsPVandDemand_Run1!F246</f>
        <v>0</v>
      </c>
      <c r="K233">
        <f>task1ForecastsPVandDemand_Run1!G246</f>
        <v>-0.94727279327272784</v>
      </c>
      <c r="L233">
        <f>task1ForecastsPVandDemand_Run1!H246</f>
        <v>0.57328459727272563</v>
      </c>
      <c r="M233">
        <f>task1ForecastsPVandDemand_Run1!I246</f>
        <v>0.94727279327272784</v>
      </c>
      <c r="N233">
        <f>task1ForecastsPVandDemand_Run1!J246</f>
        <v>0</v>
      </c>
      <c r="O233">
        <f>task1ForecastsPVandDemand_Run1!K246</f>
        <v>0</v>
      </c>
      <c r="P233">
        <f>task1ForecastsPVandDemand_Run1!L246</f>
        <v>0</v>
      </c>
      <c r="Q233">
        <f>task1ForecastsPVandDemand_Run1!M246</f>
        <v>0</v>
      </c>
    </row>
    <row r="234" spans="1:17" x14ac:dyDescent="0.3">
      <c r="A234" t="str">
        <f>TEXT(task1ForecastsPVandDemand_Run1!C247,"YYYY-MM-DD HH:MM:SS")</f>
        <v>2018-10-20 20:00:00</v>
      </c>
      <c r="B234">
        <f>-task1ForecastsPVandDemand_Run1!G247</f>
        <v>0.65641923427272753</v>
      </c>
      <c r="C234">
        <f t="shared" si="3"/>
        <v>1</v>
      </c>
      <c r="D234">
        <v>1</v>
      </c>
      <c r="E234" s="105">
        <v>44480.375</v>
      </c>
      <c r="F234">
        <f>task1ForecastsPVandDemand_Run1!B247</f>
        <v>5</v>
      </c>
      <c r="G234">
        <f>task1ForecastsPVandDemand_Run1!A247</f>
        <v>41</v>
      </c>
      <c r="H234">
        <f>task1ForecastsPVandDemand_Run1!D247</f>
        <v>3.1630301689999998</v>
      </c>
      <c r="I234">
        <f>task1ForecastsPVandDemand_Run1!E247</f>
        <v>2.5066109347272723</v>
      </c>
      <c r="J234">
        <f>task1ForecastsPVandDemand_Run1!F247</f>
        <v>0</v>
      </c>
      <c r="K234">
        <f>task1ForecastsPVandDemand_Run1!G247</f>
        <v>-0.65641923427272753</v>
      </c>
      <c r="L234">
        <f>task1ForecastsPVandDemand_Run1!H247</f>
        <v>0.24507498013636186</v>
      </c>
      <c r="M234">
        <f>task1ForecastsPVandDemand_Run1!I247</f>
        <v>0.65641923427272753</v>
      </c>
      <c r="N234">
        <f>task1ForecastsPVandDemand_Run1!J247</f>
        <v>0</v>
      </c>
      <c r="O234">
        <f>task1ForecastsPVandDemand_Run1!K247</f>
        <v>0</v>
      </c>
      <c r="P234">
        <f>task1ForecastsPVandDemand_Run1!L247</f>
        <v>0</v>
      </c>
      <c r="Q234">
        <f>task1ForecastsPVandDemand_Run1!M247</f>
        <v>0</v>
      </c>
    </row>
    <row r="235" spans="1:17" x14ac:dyDescent="0.3">
      <c r="A235" t="str">
        <f>TEXT(task1ForecastsPVandDemand_Run1!C248,"YYYY-MM-DD HH:MM:SS")</f>
        <v>2018-10-20 20:30:00</v>
      </c>
      <c r="B235">
        <f>-task1ForecastsPVandDemand_Run1!G248</f>
        <v>0.45706553627272761</v>
      </c>
      <c r="C235">
        <f t="shared" si="3"/>
        <v>1</v>
      </c>
      <c r="D235">
        <v>1</v>
      </c>
      <c r="E235" s="105">
        <v>44481.375</v>
      </c>
      <c r="F235">
        <f>task1ForecastsPVandDemand_Run1!B248</f>
        <v>5</v>
      </c>
      <c r="G235">
        <f>task1ForecastsPVandDemand_Run1!A248</f>
        <v>42</v>
      </c>
      <c r="H235">
        <f>task1ForecastsPVandDemand_Run1!D248</f>
        <v>2.9636764709999999</v>
      </c>
      <c r="I235">
        <f>task1ForecastsPVandDemand_Run1!E248</f>
        <v>2.5066109347272723</v>
      </c>
      <c r="J235">
        <f>task1ForecastsPVandDemand_Run1!F248</f>
        <v>0</v>
      </c>
      <c r="K235">
        <f>task1ForecastsPVandDemand_Run1!G248</f>
        <v>-0.45706553627272761</v>
      </c>
      <c r="L235">
        <f>task1ForecastsPVandDemand_Run1!H248</f>
        <v>1.6542211999998058E-2</v>
      </c>
      <c r="M235">
        <f>task1ForecastsPVandDemand_Run1!I248</f>
        <v>0.45706553627272761</v>
      </c>
      <c r="N235">
        <f>task1ForecastsPVandDemand_Run1!J248</f>
        <v>0</v>
      </c>
      <c r="O235">
        <f>task1ForecastsPVandDemand_Run1!K248</f>
        <v>0</v>
      </c>
      <c r="P235">
        <f>task1ForecastsPVandDemand_Run1!L248</f>
        <v>0</v>
      </c>
      <c r="Q235">
        <f>task1ForecastsPVandDemand_Run1!M248</f>
        <v>0</v>
      </c>
    </row>
    <row r="236" spans="1:17" x14ac:dyDescent="0.3">
      <c r="A236" t="str">
        <f>TEXT(task1ForecastsPVandDemand_Run1!C249,"YYYY-MM-DD HH:MM:SS")</f>
        <v>2018-10-20 21:00:00</v>
      </c>
      <c r="B236">
        <f>-task1ForecastsPVandDemand_Run1!G249</f>
        <v>0</v>
      </c>
      <c r="C236">
        <f t="shared" si="3"/>
        <v>1</v>
      </c>
      <c r="D236">
        <v>1</v>
      </c>
      <c r="E236" s="105">
        <v>44482.375</v>
      </c>
      <c r="F236">
        <f>task1ForecastsPVandDemand_Run1!B249</f>
        <v>5</v>
      </c>
      <c r="G236">
        <f>task1ForecastsPVandDemand_Run1!A249</f>
        <v>43</v>
      </c>
      <c r="H236">
        <f>task1ForecastsPVandDemand_Run1!D249</f>
        <v>2.7729838199999999</v>
      </c>
      <c r="I236">
        <f>task1ForecastsPVandDemand_Run1!E249</f>
        <v>2.7729838199999999</v>
      </c>
      <c r="J236">
        <f>task1ForecastsPVandDemand_Run1!F249</f>
        <v>0</v>
      </c>
      <c r="K236">
        <f>task1ForecastsPVandDemand_Run1!G249</f>
        <v>0</v>
      </c>
      <c r="L236">
        <f>task1ForecastsPVandDemand_Run1!H249</f>
        <v>1.6542211999998058E-2</v>
      </c>
      <c r="M236">
        <f>task1ForecastsPVandDemand_Run1!I249</f>
        <v>0</v>
      </c>
      <c r="N236">
        <f>task1ForecastsPVandDemand_Run1!J249</f>
        <v>0</v>
      </c>
      <c r="O236">
        <f>task1ForecastsPVandDemand_Run1!K249</f>
        <v>0</v>
      </c>
      <c r="P236">
        <f>task1ForecastsPVandDemand_Run1!L249</f>
        <v>0</v>
      </c>
      <c r="Q236">
        <f>task1ForecastsPVandDemand_Run1!M249</f>
        <v>0</v>
      </c>
    </row>
    <row r="237" spans="1:17" x14ac:dyDescent="0.3">
      <c r="A237" t="str">
        <f>TEXT(task1ForecastsPVandDemand_Run1!C250,"YYYY-MM-DD HH:MM:SS")</f>
        <v>2018-10-20 21:30:00</v>
      </c>
      <c r="B237">
        <f>-task1ForecastsPVandDemand_Run1!G250</f>
        <v>0</v>
      </c>
      <c r="C237">
        <f t="shared" si="3"/>
        <v>1</v>
      </c>
      <c r="D237">
        <v>1</v>
      </c>
      <c r="E237" s="105">
        <v>44483.375</v>
      </c>
      <c r="F237">
        <f>task1ForecastsPVandDemand_Run1!B250</f>
        <v>5</v>
      </c>
      <c r="G237">
        <f>task1ForecastsPVandDemand_Run1!A250</f>
        <v>44</v>
      </c>
      <c r="H237">
        <f>task1ForecastsPVandDemand_Run1!D250</f>
        <v>2.4774075510000002</v>
      </c>
      <c r="I237">
        <f>task1ForecastsPVandDemand_Run1!E250</f>
        <v>2.4774075510000002</v>
      </c>
      <c r="J237">
        <f>task1ForecastsPVandDemand_Run1!F250</f>
        <v>0</v>
      </c>
      <c r="K237">
        <f>task1ForecastsPVandDemand_Run1!G250</f>
        <v>0</v>
      </c>
      <c r="L237">
        <f>task1ForecastsPVandDemand_Run1!H250</f>
        <v>1.6542211999998058E-2</v>
      </c>
      <c r="M237">
        <f>task1ForecastsPVandDemand_Run1!I250</f>
        <v>0</v>
      </c>
      <c r="N237">
        <f>task1ForecastsPVandDemand_Run1!J250</f>
        <v>0</v>
      </c>
      <c r="O237">
        <f>task1ForecastsPVandDemand_Run1!K250</f>
        <v>0</v>
      </c>
      <c r="P237">
        <f>task1ForecastsPVandDemand_Run1!L250</f>
        <v>0</v>
      </c>
      <c r="Q237">
        <f>task1ForecastsPVandDemand_Run1!M250</f>
        <v>0</v>
      </c>
    </row>
    <row r="238" spans="1:17" x14ac:dyDescent="0.3">
      <c r="A238" t="str">
        <f>TEXT(task1ForecastsPVandDemand_Run1!C251,"YYYY-MM-DD HH:MM:SS")</f>
        <v>2018-10-20 22:00:00</v>
      </c>
      <c r="B238">
        <f>-task1ForecastsPVandDemand_Run1!G251</f>
        <v>0</v>
      </c>
      <c r="C238">
        <f t="shared" si="3"/>
        <v>1</v>
      </c>
      <c r="D238">
        <v>1</v>
      </c>
      <c r="E238" s="105">
        <v>44484.375</v>
      </c>
      <c r="F238">
        <f>task1ForecastsPVandDemand_Run1!B251</f>
        <v>5</v>
      </c>
      <c r="G238">
        <f>task1ForecastsPVandDemand_Run1!A251</f>
        <v>45</v>
      </c>
      <c r="H238">
        <f>task1ForecastsPVandDemand_Run1!D251</f>
        <v>2.1970659060000002</v>
      </c>
      <c r="I238">
        <f>task1ForecastsPVandDemand_Run1!E251</f>
        <v>2.1970659060000002</v>
      </c>
      <c r="J238">
        <f>task1ForecastsPVandDemand_Run1!F251</f>
        <v>0</v>
      </c>
      <c r="K238">
        <f>task1ForecastsPVandDemand_Run1!G251</f>
        <v>0</v>
      </c>
      <c r="L238">
        <f>task1ForecastsPVandDemand_Run1!H251</f>
        <v>1.6542211999998058E-2</v>
      </c>
      <c r="M238">
        <f>task1ForecastsPVandDemand_Run1!I251</f>
        <v>0</v>
      </c>
      <c r="N238">
        <f>task1ForecastsPVandDemand_Run1!J251</f>
        <v>0</v>
      </c>
      <c r="O238">
        <f>task1ForecastsPVandDemand_Run1!K251</f>
        <v>0</v>
      </c>
      <c r="P238">
        <f>task1ForecastsPVandDemand_Run1!L251</f>
        <v>0</v>
      </c>
      <c r="Q238">
        <f>task1ForecastsPVandDemand_Run1!M251</f>
        <v>0</v>
      </c>
    </row>
    <row r="239" spans="1:17" x14ac:dyDescent="0.3">
      <c r="A239" t="str">
        <f>TEXT(task1ForecastsPVandDemand_Run1!C252,"YYYY-MM-DD HH:MM:SS")</f>
        <v>2018-10-20 22:30:00</v>
      </c>
      <c r="B239">
        <f>-task1ForecastsPVandDemand_Run1!G252</f>
        <v>0</v>
      </c>
      <c r="C239">
        <f t="shared" si="3"/>
        <v>1</v>
      </c>
      <c r="D239">
        <v>1</v>
      </c>
      <c r="E239" s="105">
        <v>44485.375</v>
      </c>
      <c r="F239">
        <f>task1ForecastsPVandDemand_Run1!B252</f>
        <v>5</v>
      </c>
      <c r="G239">
        <f>task1ForecastsPVandDemand_Run1!A252</f>
        <v>46</v>
      </c>
      <c r="H239">
        <f>task1ForecastsPVandDemand_Run1!D252</f>
        <v>1.983471593</v>
      </c>
      <c r="I239">
        <f>task1ForecastsPVandDemand_Run1!E252</f>
        <v>1.983471593</v>
      </c>
      <c r="J239">
        <f>task1ForecastsPVandDemand_Run1!F252</f>
        <v>0</v>
      </c>
      <c r="K239">
        <f>task1ForecastsPVandDemand_Run1!G252</f>
        <v>0</v>
      </c>
      <c r="L239">
        <f>task1ForecastsPVandDemand_Run1!H252</f>
        <v>1.6542211999998058E-2</v>
      </c>
      <c r="M239">
        <f>task1ForecastsPVandDemand_Run1!I252</f>
        <v>0</v>
      </c>
      <c r="N239">
        <f>task1ForecastsPVandDemand_Run1!J252</f>
        <v>0</v>
      </c>
      <c r="O239">
        <f>task1ForecastsPVandDemand_Run1!K252</f>
        <v>0</v>
      </c>
      <c r="P239">
        <f>task1ForecastsPVandDemand_Run1!L252</f>
        <v>0</v>
      </c>
      <c r="Q239">
        <f>task1ForecastsPVandDemand_Run1!M252</f>
        <v>0</v>
      </c>
    </row>
    <row r="240" spans="1:17" x14ac:dyDescent="0.3">
      <c r="A240" t="str">
        <f>TEXT(task1ForecastsPVandDemand_Run1!C253,"YYYY-MM-DD HH:MM:SS")</f>
        <v>2018-10-20 23:00:00</v>
      </c>
      <c r="B240">
        <f>-task1ForecastsPVandDemand_Run1!G253</f>
        <v>0</v>
      </c>
      <c r="C240">
        <f t="shared" si="3"/>
        <v>1</v>
      </c>
      <c r="D240">
        <v>1</v>
      </c>
      <c r="E240" s="105">
        <v>44486.375</v>
      </c>
      <c r="F240">
        <f>task1ForecastsPVandDemand_Run1!B253</f>
        <v>5</v>
      </c>
      <c r="G240">
        <f>task1ForecastsPVandDemand_Run1!A253</f>
        <v>47</v>
      </c>
      <c r="H240">
        <f>task1ForecastsPVandDemand_Run1!D253</f>
        <v>1.8710200690000001</v>
      </c>
      <c r="I240">
        <f>task1ForecastsPVandDemand_Run1!E253</f>
        <v>1.8710200690000001</v>
      </c>
      <c r="J240">
        <f>task1ForecastsPVandDemand_Run1!F253</f>
        <v>0</v>
      </c>
      <c r="K240">
        <f>task1ForecastsPVandDemand_Run1!G253</f>
        <v>0</v>
      </c>
      <c r="L240">
        <f>task1ForecastsPVandDemand_Run1!H253</f>
        <v>1.6542211999998058E-2</v>
      </c>
      <c r="M240">
        <f>task1ForecastsPVandDemand_Run1!I253</f>
        <v>0</v>
      </c>
      <c r="N240">
        <f>task1ForecastsPVandDemand_Run1!J253</f>
        <v>0</v>
      </c>
      <c r="O240">
        <f>task1ForecastsPVandDemand_Run1!K253</f>
        <v>0</v>
      </c>
      <c r="P240">
        <f>task1ForecastsPVandDemand_Run1!L253</f>
        <v>0</v>
      </c>
      <c r="Q240">
        <f>task1ForecastsPVandDemand_Run1!M253</f>
        <v>0</v>
      </c>
    </row>
    <row r="241" spans="1:17" x14ac:dyDescent="0.3">
      <c r="A241" t="str">
        <f>TEXT(task1ForecastsPVandDemand_Run1!C254,"YYYY-MM-DD HH:MM:SS")</f>
        <v>2018-10-20 23:30:00</v>
      </c>
      <c r="B241">
        <f>-task1ForecastsPVandDemand_Run1!G254</f>
        <v>0</v>
      </c>
      <c r="C241">
        <f t="shared" si="3"/>
        <v>1</v>
      </c>
      <c r="D241">
        <v>1</v>
      </c>
      <c r="E241" s="105">
        <v>44487.375</v>
      </c>
      <c r="F241">
        <f>task1ForecastsPVandDemand_Run1!B254</f>
        <v>5</v>
      </c>
      <c r="G241">
        <f>task1ForecastsPVandDemand_Run1!A254</f>
        <v>48</v>
      </c>
      <c r="H241">
        <f>task1ForecastsPVandDemand_Run1!D254</f>
        <v>1.7639616389999999</v>
      </c>
      <c r="I241">
        <f>task1ForecastsPVandDemand_Run1!E254</f>
        <v>1.7639616389999999</v>
      </c>
      <c r="J241">
        <f>task1ForecastsPVandDemand_Run1!F254</f>
        <v>0</v>
      </c>
      <c r="K241">
        <f>task1ForecastsPVandDemand_Run1!G254</f>
        <v>0</v>
      </c>
      <c r="L241">
        <f>task1ForecastsPVandDemand_Run1!H254</f>
        <v>1.6542211999998058E-2</v>
      </c>
      <c r="M241">
        <f>task1ForecastsPVandDemand_Run1!I254</f>
        <v>0</v>
      </c>
      <c r="N241">
        <f>task1ForecastsPVandDemand_Run1!J254</f>
        <v>0</v>
      </c>
      <c r="O241">
        <f>task1ForecastsPVandDemand_Run1!K254</f>
        <v>0</v>
      </c>
      <c r="P241">
        <f>task1ForecastsPVandDemand_Run1!L254</f>
        <v>0</v>
      </c>
      <c r="Q241">
        <f>task1ForecastsPVandDemand_Run1!M254</f>
        <v>0</v>
      </c>
    </row>
    <row r="242" spans="1:17" x14ac:dyDescent="0.3">
      <c r="A242" t="str">
        <f>TEXT(task1ForecastsPVandDemand_Run1!C255,"YYYY-MM-DD HH:MM:SS")</f>
        <v>2018-10-21 00:00:00</v>
      </c>
      <c r="B242">
        <f>-task1ForecastsPVandDemand_Run1!G255</f>
        <v>0</v>
      </c>
      <c r="C242">
        <f t="shared" si="3"/>
        <v>1</v>
      </c>
      <c r="D242">
        <v>1</v>
      </c>
      <c r="E242" s="105">
        <v>44488.375</v>
      </c>
      <c r="F242">
        <f>task1ForecastsPVandDemand_Run1!B255</f>
        <v>6</v>
      </c>
      <c r="G242">
        <f>task1ForecastsPVandDemand_Run1!A255</f>
        <v>1</v>
      </c>
      <c r="H242">
        <f>task1ForecastsPVandDemand_Run1!D255</f>
        <v>1.8377244509999999</v>
      </c>
      <c r="I242">
        <f>task1ForecastsPVandDemand_Run1!E255</f>
        <v>1.8377244509999999</v>
      </c>
      <c r="J242">
        <f>task1ForecastsPVandDemand_Run1!F255</f>
        <v>0</v>
      </c>
      <c r="K242">
        <f>task1ForecastsPVandDemand_Run1!G255</f>
        <v>0</v>
      </c>
      <c r="L242">
        <f>task1ForecastsPVandDemand_Run1!H255</f>
        <v>0</v>
      </c>
      <c r="M242">
        <f>task1ForecastsPVandDemand_Run1!I255</f>
        <v>0</v>
      </c>
      <c r="N242">
        <f>task1ForecastsPVandDemand_Run1!J255</f>
        <v>0</v>
      </c>
      <c r="O242">
        <f>task1ForecastsPVandDemand_Run1!K255</f>
        <v>0</v>
      </c>
      <c r="P242">
        <f>task1ForecastsPVandDemand_Run1!L255</f>
        <v>0</v>
      </c>
      <c r="Q242">
        <f>task1ForecastsPVandDemand_Run1!M255</f>
        <v>0</v>
      </c>
    </row>
    <row r="243" spans="1:17" x14ac:dyDescent="0.3">
      <c r="A243" t="str">
        <f>TEXT(task1ForecastsPVandDemand_Run1!C256,"YYYY-MM-DD HH:MM:SS")</f>
        <v>2018-10-21 00:30:00</v>
      </c>
      <c r="B243">
        <f>-task1ForecastsPVandDemand_Run1!G256</f>
        <v>0</v>
      </c>
      <c r="C243">
        <f t="shared" si="3"/>
        <v>1</v>
      </c>
      <c r="D243">
        <v>1</v>
      </c>
      <c r="E243" s="105">
        <v>44489.375</v>
      </c>
      <c r="F243">
        <f>task1ForecastsPVandDemand_Run1!B256</f>
        <v>6</v>
      </c>
      <c r="G243">
        <f>task1ForecastsPVandDemand_Run1!A256</f>
        <v>2</v>
      </c>
      <c r="H243">
        <f>task1ForecastsPVandDemand_Run1!D256</f>
        <v>1.7693393239999999</v>
      </c>
      <c r="I243">
        <f>task1ForecastsPVandDemand_Run1!E256</f>
        <v>1.7693393239999999</v>
      </c>
      <c r="J243">
        <f>task1ForecastsPVandDemand_Run1!F256</f>
        <v>0</v>
      </c>
      <c r="K243">
        <f>task1ForecastsPVandDemand_Run1!G256</f>
        <v>0</v>
      </c>
      <c r="L243">
        <f>task1ForecastsPVandDemand_Run1!H256</f>
        <v>0</v>
      </c>
      <c r="M243">
        <f>task1ForecastsPVandDemand_Run1!I256</f>
        <v>0</v>
      </c>
      <c r="N243">
        <f>task1ForecastsPVandDemand_Run1!J256</f>
        <v>0</v>
      </c>
      <c r="O243">
        <f>task1ForecastsPVandDemand_Run1!K256</f>
        <v>0</v>
      </c>
      <c r="P243">
        <f>task1ForecastsPVandDemand_Run1!L256</f>
        <v>0</v>
      </c>
      <c r="Q243">
        <f>task1ForecastsPVandDemand_Run1!M256</f>
        <v>0</v>
      </c>
    </row>
    <row r="244" spans="1:17" x14ac:dyDescent="0.3">
      <c r="A244" t="str">
        <f>TEXT(task1ForecastsPVandDemand_Run1!C257,"YYYY-MM-DD HH:MM:SS")</f>
        <v>2018-10-21 01:00:00</v>
      </c>
      <c r="B244">
        <f>-task1ForecastsPVandDemand_Run1!G257</f>
        <v>0</v>
      </c>
      <c r="C244">
        <f t="shared" si="3"/>
        <v>1</v>
      </c>
      <c r="D244">
        <v>1</v>
      </c>
      <c r="E244" s="105">
        <v>44490.375</v>
      </c>
      <c r="F244">
        <f>task1ForecastsPVandDemand_Run1!B257</f>
        <v>6</v>
      </c>
      <c r="G244">
        <f>task1ForecastsPVandDemand_Run1!A257</f>
        <v>3</v>
      </c>
      <c r="H244">
        <f>task1ForecastsPVandDemand_Run1!D257</f>
        <v>1.668700227</v>
      </c>
      <c r="I244">
        <f>task1ForecastsPVandDemand_Run1!E257</f>
        <v>1.668700227</v>
      </c>
      <c r="J244">
        <f>task1ForecastsPVandDemand_Run1!F257</f>
        <v>0</v>
      </c>
      <c r="K244">
        <f>task1ForecastsPVandDemand_Run1!G257</f>
        <v>0</v>
      </c>
      <c r="L244">
        <f>task1ForecastsPVandDemand_Run1!H257</f>
        <v>0</v>
      </c>
      <c r="M244">
        <f>task1ForecastsPVandDemand_Run1!I257</f>
        <v>0</v>
      </c>
      <c r="N244">
        <f>task1ForecastsPVandDemand_Run1!J257</f>
        <v>0</v>
      </c>
      <c r="O244">
        <f>task1ForecastsPVandDemand_Run1!K257</f>
        <v>0</v>
      </c>
      <c r="P244">
        <f>task1ForecastsPVandDemand_Run1!L257</f>
        <v>0</v>
      </c>
      <c r="Q244">
        <f>task1ForecastsPVandDemand_Run1!M257</f>
        <v>0</v>
      </c>
    </row>
    <row r="245" spans="1:17" x14ac:dyDescent="0.3">
      <c r="A245" t="str">
        <f>TEXT(task1ForecastsPVandDemand_Run1!C258,"YYYY-MM-DD HH:MM:SS")</f>
        <v>2018-10-21 01:30:00</v>
      </c>
      <c r="B245">
        <f>-task1ForecastsPVandDemand_Run1!G258</f>
        <v>0</v>
      </c>
      <c r="C245">
        <f t="shared" si="3"/>
        <v>1</v>
      </c>
      <c r="D245">
        <v>1</v>
      </c>
      <c r="E245" s="105">
        <v>44491.375</v>
      </c>
      <c r="F245">
        <f>task1ForecastsPVandDemand_Run1!B258</f>
        <v>6</v>
      </c>
      <c r="G245">
        <f>task1ForecastsPVandDemand_Run1!A258</f>
        <v>4</v>
      </c>
      <c r="H245">
        <f>task1ForecastsPVandDemand_Run1!D258</f>
        <v>1.6159331560000001</v>
      </c>
      <c r="I245">
        <f>task1ForecastsPVandDemand_Run1!E258</f>
        <v>1.6159331560000001</v>
      </c>
      <c r="J245">
        <f>task1ForecastsPVandDemand_Run1!F258</f>
        <v>0</v>
      </c>
      <c r="K245">
        <f>task1ForecastsPVandDemand_Run1!G258</f>
        <v>0</v>
      </c>
      <c r="L245">
        <f>task1ForecastsPVandDemand_Run1!H258</f>
        <v>0</v>
      </c>
      <c r="M245">
        <f>task1ForecastsPVandDemand_Run1!I258</f>
        <v>0</v>
      </c>
      <c r="N245">
        <f>task1ForecastsPVandDemand_Run1!J258</f>
        <v>0</v>
      </c>
      <c r="O245">
        <f>task1ForecastsPVandDemand_Run1!K258</f>
        <v>0</v>
      </c>
      <c r="P245">
        <f>task1ForecastsPVandDemand_Run1!L258</f>
        <v>0</v>
      </c>
      <c r="Q245">
        <f>task1ForecastsPVandDemand_Run1!M258</f>
        <v>0</v>
      </c>
    </row>
    <row r="246" spans="1:17" x14ac:dyDescent="0.3">
      <c r="A246" t="str">
        <f>TEXT(task1ForecastsPVandDemand_Run1!C259,"YYYY-MM-DD HH:MM:SS")</f>
        <v>2018-10-21 02:00:00</v>
      </c>
      <c r="B246">
        <f>-task1ForecastsPVandDemand_Run1!G259</f>
        <v>0</v>
      </c>
      <c r="C246">
        <f t="shared" si="3"/>
        <v>1</v>
      </c>
      <c r="D246">
        <v>1</v>
      </c>
      <c r="E246" s="105">
        <v>44492.375</v>
      </c>
      <c r="F246">
        <f>task1ForecastsPVandDemand_Run1!B259</f>
        <v>6</v>
      </c>
      <c r="G246">
        <f>task1ForecastsPVandDemand_Run1!A259</f>
        <v>5</v>
      </c>
      <c r="H246">
        <f>task1ForecastsPVandDemand_Run1!D259</f>
        <v>1.60338472</v>
      </c>
      <c r="I246">
        <f>task1ForecastsPVandDemand_Run1!E259</f>
        <v>1.60338472</v>
      </c>
      <c r="J246">
        <f>task1ForecastsPVandDemand_Run1!F259</f>
        <v>0</v>
      </c>
      <c r="K246">
        <f>task1ForecastsPVandDemand_Run1!G259</f>
        <v>0</v>
      </c>
      <c r="L246">
        <f>task1ForecastsPVandDemand_Run1!H259</f>
        <v>0</v>
      </c>
      <c r="M246">
        <f>task1ForecastsPVandDemand_Run1!I259</f>
        <v>0</v>
      </c>
      <c r="N246">
        <f>task1ForecastsPVandDemand_Run1!J259</f>
        <v>0</v>
      </c>
      <c r="O246">
        <f>task1ForecastsPVandDemand_Run1!K259</f>
        <v>0</v>
      </c>
      <c r="P246">
        <f>task1ForecastsPVandDemand_Run1!L259</f>
        <v>0</v>
      </c>
      <c r="Q246">
        <f>task1ForecastsPVandDemand_Run1!M259</f>
        <v>0</v>
      </c>
    </row>
    <row r="247" spans="1:17" x14ac:dyDescent="0.3">
      <c r="A247" t="str">
        <f>TEXT(task1ForecastsPVandDemand_Run1!C260,"YYYY-MM-DD HH:MM:SS")</f>
        <v>2018-10-21 02:30:00</v>
      </c>
      <c r="B247">
        <f>-task1ForecastsPVandDemand_Run1!G260</f>
        <v>0</v>
      </c>
      <c r="C247">
        <f t="shared" si="3"/>
        <v>1</v>
      </c>
      <c r="D247">
        <v>1</v>
      </c>
      <c r="E247" s="105">
        <v>44493.375</v>
      </c>
      <c r="F247">
        <f>task1ForecastsPVandDemand_Run1!B260</f>
        <v>6</v>
      </c>
      <c r="G247">
        <f>task1ForecastsPVandDemand_Run1!A260</f>
        <v>6</v>
      </c>
      <c r="H247">
        <f>task1ForecastsPVandDemand_Run1!D260</f>
        <v>1.566440716</v>
      </c>
      <c r="I247">
        <f>task1ForecastsPVandDemand_Run1!E260</f>
        <v>1.566440716</v>
      </c>
      <c r="J247">
        <f>task1ForecastsPVandDemand_Run1!F260</f>
        <v>0</v>
      </c>
      <c r="K247">
        <f>task1ForecastsPVandDemand_Run1!G260</f>
        <v>0</v>
      </c>
      <c r="L247">
        <f>task1ForecastsPVandDemand_Run1!H260</f>
        <v>0</v>
      </c>
      <c r="M247">
        <f>task1ForecastsPVandDemand_Run1!I260</f>
        <v>0</v>
      </c>
      <c r="N247">
        <f>task1ForecastsPVandDemand_Run1!J260</f>
        <v>0</v>
      </c>
      <c r="O247">
        <f>task1ForecastsPVandDemand_Run1!K260</f>
        <v>0</v>
      </c>
      <c r="P247">
        <f>task1ForecastsPVandDemand_Run1!L260</f>
        <v>0</v>
      </c>
      <c r="Q247">
        <f>task1ForecastsPVandDemand_Run1!M260</f>
        <v>0</v>
      </c>
    </row>
    <row r="248" spans="1:17" x14ac:dyDescent="0.3">
      <c r="A248" t="str">
        <f>TEXT(task1ForecastsPVandDemand_Run1!C261,"YYYY-MM-DD HH:MM:SS")</f>
        <v>2018-10-21 03:00:00</v>
      </c>
      <c r="B248">
        <f>-task1ForecastsPVandDemand_Run1!G261</f>
        <v>0</v>
      </c>
      <c r="C248">
        <f t="shared" si="3"/>
        <v>1</v>
      </c>
      <c r="D248">
        <v>1</v>
      </c>
      <c r="E248" s="105">
        <v>44494.375</v>
      </c>
      <c r="F248">
        <f>task1ForecastsPVandDemand_Run1!B261</f>
        <v>6</v>
      </c>
      <c r="G248">
        <f>task1ForecastsPVandDemand_Run1!A261</f>
        <v>7</v>
      </c>
      <c r="H248">
        <f>task1ForecastsPVandDemand_Run1!D261</f>
        <v>1.5355295099999999</v>
      </c>
      <c r="I248">
        <f>task1ForecastsPVandDemand_Run1!E261</f>
        <v>1.5355295099999999</v>
      </c>
      <c r="J248">
        <f>task1ForecastsPVandDemand_Run1!F261</f>
        <v>0</v>
      </c>
      <c r="K248">
        <f>task1ForecastsPVandDemand_Run1!G261</f>
        <v>0</v>
      </c>
      <c r="L248">
        <f>task1ForecastsPVandDemand_Run1!H261</f>
        <v>0</v>
      </c>
      <c r="M248">
        <f>task1ForecastsPVandDemand_Run1!I261</f>
        <v>0</v>
      </c>
      <c r="N248">
        <f>task1ForecastsPVandDemand_Run1!J261</f>
        <v>0</v>
      </c>
      <c r="O248">
        <f>task1ForecastsPVandDemand_Run1!K261</f>
        <v>0</v>
      </c>
      <c r="P248">
        <f>task1ForecastsPVandDemand_Run1!L261</f>
        <v>0</v>
      </c>
      <c r="Q248">
        <f>task1ForecastsPVandDemand_Run1!M261</f>
        <v>0</v>
      </c>
    </row>
    <row r="249" spans="1:17" x14ac:dyDescent="0.3">
      <c r="A249" t="str">
        <f>TEXT(task1ForecastsPVandDemand_Run1!C262,"YYYY-MM-DD HH:MM:SS")</f>
        <v>2018-10-21 03:30:00</v>
      </c>
      <c r="B249">
        <f>-task1ForecastsPVandDemand_Run1!G262</f>
        <v>0</v>
      </c>
      <c r="C249">
        <f t="shared" si="3"/>
        <v>1</v>
      </c>
      <c r="D249">
        <v>1</v>
      </c>
      <c r="E249" s="105">
        <v>44495.375</v>
      </c>
      <c r="F249">
        <f>task1ForecastsPVandDemand_Run1!B262</f>
        <v>6</v>
      </c>
      <c r="G249">
        <f>task1ForecastsPVandDemand_Run1!A262</f>
        <v>8</v>
      </c>
      <c r="H249">
        <f>task1ForecastsPVandDemand_Run1!D262</f>
        <v>1.5084310519999999</v>
      </c>
      <c r="I249">
        <f>task1ForecastsPVandDemand_Run1!E262</f>
        <v>1.5084310519999999</v>
      </c>
      <c r="J249">
        <f>task1ForecastsPVandDemand_Run1!F262</f>
        <v>0</v>
      </c>
      <c r="K249">
        <f>task1ForecastsPVandDemand_Run1!G262</f>
        <v>0</v>
      </c>
      <c r="L249">
        <f>task1ForecastsPVandDemand_Run1!H262</f>
        <v>0</v>
      </c>
      <c r="M249">
        <f>task1ForecastsPVandDemand_Run1!I262</f>
        <v>0</v>
      </c>
      <c r="N249">
        <f>task1ForecastsPVandDemand_Run1!J262</f>
        <v>0</v>
      </c>
      <c r="O249">
        <f>task1ForecastsPVandDemand_Run1!K262</f>
        <v>0</v>
      </c>
      <c r="P249">
        <f>task1ForecastsPVandDemand_Run1!L262</f>
        <v>0</v>
      </c>
      <c r="Q249">
        <f>task1ForecastsPVandDemand_Run1!M262</f>
        <v>0</v>
      </c>
    </row>
    <row r="250" spans="1:17" x14ac:dyDescent="0.3">
      <c r="A250" t="str">
        <f>TEXT(task1ForecastsPVandDemand_Run1!C263,"YYYY-MM-DD HH:MM:SS")</f>
        <v>2018-10-21 04:00:00</v>
      </c>
      <c r="B250">
        <f>-task1ForecastsPVandDemand_Run1!G263</f>
        <v>0</v>
      </c>
      <c r="C250">
        <f t="shared" si="3"/>
        <v>1</v>
      </c>
      <c r="D250">
        <v>1</v>
      </c>
      <c r="E250" s="105">
        <v>44496.375</v>
      </c>
      <c r="F250">
        <f>task1ForecastsPVandDemand_Run1!B263</f>
        <v>6</v>
      </c>
      <c r="G250">
        <f>task1ForecastsPVandDemand_Run1!A263</f>
        <v>9</v>
      </c>
      <c r="H250">
        <f>task1ForecastsPVandDemand_Run1!D263</f>
        <v>1.575478028</v>
      </c>
      <c r="I250">
        <f>task1ForecastsPVandDemand_Run1!E263</f>
        <v>1.575478028</v>
      </c>
      <c r="J250">
        <f>task1ForecastsPVandDemand_Run1!F263</f>
        <v>0</v>
      </c>
      <c r="K250">
        <f>task1ForecastsPVandDemand_Run1!G263</f>
        <v>0</v>
      </c>
      <c r="L250">
        <f>task1ForecastsPVandDemand_Run1!H263</f>
        <v>0</v>
      </c>
      <c r="M250">
        <f>task1ForecastsPVandDemand_Run1!I263</f>
        <v>0</v>
      </c>
      <c r="N250">
        <f>task1ForecastsPVandDemand_Run1!J263</f>
        <v>0</v>
      </c>
      <c r="O250">
        <f>task1ForecastsPVandDemand_Run1!K263</f>
        <v>0</v>
      </c>
      <c r="P250">
        <f>task1ForecastsPVandDemand_Run1!L263</f>
        <v>0</v>
      </c>
      <c r="Q250">
        <f>task1ForecastsPVandDemand_Run1!M263</f>
        <v>0</v>
      </c>
    </row>
    <row r="251" spans="1:17" x14ac:dyDescent="0.3">
      <c r="A251" t="str">
        <f>TEXT(task1ForecastsPVandDemand_Run1!C264,"YYYY-MM-DD HH:MM:SS")</f>
        <v>2018-10-21 04:30:00</v>
      </c>
      <c r="B251">
        <f>-task1ForecastsPVandDemand_Run1!G264</f>
        <v>0</v>
      </c>
      <c r="C251">
        <f t="shared" si="3"/>
        <v>1</v>
      </c>
      <c r="D251">
        <v>1</v>
      </c>
      <c r="E251" s="105">
        <v>44497.375</v>
      </c>
      <c r="F251">
        <f>task1ForecastsPVandDemand_Run1!B264</f>
        <v>6</v>
      </c>
      <c r="G251">
        <f>task1ForecastsPVandDemand_Run1!A264</f>
        <v>10</v>
      </c>
      <c r="H251">
        <f>task1ForecastsPVandDemand_Run1!D264</f>
        <v>1.620300622</v>
      </c>
      <c r="I251">
        <f>task1ForecastsPVandDemand_Run1!E264</f>
        <v>1.620300622</v>
      </c>
      <c r="J251">
        <f>task1ForecastsPVandDemand_Run1!F264</f>
        <v>0</v>
      </c>
      <c r="K251">
        <f>task1ForecastsPVandDemand_Run1!G264</f>
        <v>0</v>
      </c>
      <c r="L251">
        <f>task1ForecastsPVandDemand_Run1!H264</f>
        <v>0</v>
      </c>
      <c r="M251">
        <f>task1ForecastsPVandDemand_Run1!I264</f>
        <v>0</v>
      </c>
      <c r="N251">
        <f>task1ForecastsPVandDemand_Run1!J264</f>
        <v>0</v>
      </c>
      <c r="O251">
        <f>task1ForecastsPVandDemand_Run1!K264</f>
        <v>0</v>
      </c>
      <c r="P251">
        <f>task1ForecastsPVandDemand_Run1!L264</f>
        <v>0</v>
      </c>
      <c r="Q251">
        <f>task1ForecastsPVandDemand_Run1!M264</f>
        <v>0</v>
      </c>
    </row>
    <row r="252" spans="1:17" x14ac:dyDescent="0.3">
      <c r="A252" t="str">
        <f>TEXT(task1ForecastsPVandDemand_Run1!C265,"YYYY-MM-DD HH:MM:SS")</f>
        <v>2018-10-21 05:00:00</v>
      </c>
      <c r="B252">
        <f>-task1ForecastsPVandDemand_Run1!G265</f>
        <v>0</v>
      </c>
      <c r="C252">
        <f t="shared" si="3"/>
        <v>1</v>
      </c>
      <c r="D252">
        <v>1</v>
      </c>
      <c r="E252" s="105">
        <v>44498.375</v>
      </c>
      <c r="F252">
        <f>task1ForecastsPVandDemand_Run1!B265</f>
        <v>6</v>
      </c>
      <c r="G252">
        <f>task1ForecastsPVandDemand_Run1!A265</f>
        <v>11</v>
      </c>
      <c r="H252">
        <f>task1ForecastsPVandDemand_Run1!D265</f>
        <v>1.784084805</v>
      </c>
      <c r="I252">
        <f>task1ForecastsPVandDemand_Run1!E265</f>
        <v>1.784084805</v>
      </c>
      <c r="J252">
        <f>task1ForecastsPVandDemand_Run1!F265</f>
        <v>0</v>
      </c>
      <c r="K252">
        <f>task1ForecastsPVandDemand_Run1!G265</f>
        <v>0</v>
      </c>
      <c r="L252">
        <f>task1ForecastsPVandDemand_Run1!H265</f>
        <v>0</v>
      </c>
      <c r="M252">
        <f>task1ForecastsPVandDemand_Run1!I265</f>
        <v>0</v>
      </c>
      <c r="N252">
        <f>task1ForecastsPVandDemand_Run1!J265</f>
        <v>0</v>
      </c>
      <c r="O252">
        <f>task1ForecastsPVandDemand_Run1!K265</f>
        <v>0</v>
      </c>
      <c r="P252">
        <f>task1ForecastsPVandDemand_Run1!L265</f>
        <v>0</v>
      </c>
      <c r="Q252">
        <f>task1ForecastsPVandDemand_Run1!M265</f>
        <v>0</v>
      </c>
    </row>
    <row r="253" spans="1:17" x14ac:dyDescent="0.3">
      <c r="A253" t="str">
        <f>TEXT(task1ForecastsPVandDemand_Run1!C266,"YYYY-MM-DD HH:MM:SS")</f>
        <v>2018-10-21 05:30:00</v>
      </c>
      <c r="B253">
        <f>-task1ForecastsPVandDemand_Run1!G266</f>
        <v>0</v>
      </c>
      <c r="C253">
        <f t="shared" si="3"/>
        <v>1</v>
      </c>
      <c r="D253">
        <v>1</v>
      </c>
      <c r="E253" s="105">
        <v>44499.375</v>
      </c>
      <c r="F253">
        <f>task1ForecastsPVandDemand_Run1!B266</f>
        <v>6</v>
      </c>
      <c r="G253">
        <f>task1ForecastsPVandDemand_Run1!A266</f>
        <v>12</v>
      </c>
      <c r="H253">
        <f>task1ForecastsPVandDemand_Run1!D266</f>
        <v>1.864523835</v>
      </c>
      <c r="I253">
        <f>task1ForecastsPVandDemand_Run1!E266</f>
        <v>1.864523835</v>
      </c>
      <c r="J253">
        <f>task1ForecastsPVandDemand_Run1!F266</f>
        <v>0</v>
      </c>
      <c r="K253">
        <f>task1ForecastsPVandDemand_Run1!G266</f>
        <v>0</v>
      </c>
      <c r="L253">
        <f>task1ForecastsPVandDemand_Run1!H266</f>
        <v>0</v>
      </c>
      <c r="M253">
        <f>task1ForecastsPVandDemand_Run1!I266</f>
        <v>0</v>
      </c>
      <c r="N253">
        <f>task1ForecastsPVandDemand_Run1!J266</f>
        <v>0</v>
      </c>
      <c r="O253">
        <f>task1ForecastsPVandDemand_Run1!K266</f>
        <v>0</v>
      </c>
      <c r="P253">
        <f>task1ForecastsPVandDemand_Run1!L266</f>
        <v>0</v>
      </c>
      <c r="Q253">
        <f>task1ForecastsPVandDemand_Run1!M266</f>
        <v>0</v>
      </c>
    </row>
    <row r="254" spans="1:17" x14ac:dyDescent="0.3">
      <c r="A254" t="str">
        <f>TEXT(task1ForecastsPVandDemand_Run1!C267,"YYYY-MM-DD HH:MM:SS")</f>
        <v>2018-10-21 06:00:00</v>
      </c>
      <c r="B254">
        <f>-task1ForecastsPVandDemand_Run1!G267</f>
        <v>0</v>
      </c>
      <c r="C254">
        <f t="shared" si="3"/>
        <v>1</v>
      </c>
      <c r="D254">
        <v>1</v>
      </c>
      <c r="E254" s="105">
        <v>44500.375</v>
      </c>
      <c r="F254">
        <f>task1ForecastsPVandDemand_Run1!B267</f>
        <v>6</v>
      </c>
      <c r="G254">
        <f>task1ForecastsPVandDemand_Run1!A267</f>
        <v>13</v>
      </c>
      <c r="H254">
        <f>task1ForecastsPVandDemand_Run1!D267</f>
        <v>2.3738591910000002</v>
      </c>
      <c r="I254">
        <f>task1ForecastsPVandDemand_Run1!E267</f>
        <v>2.3738591910000002</v>
      </c>
      <c r="J254">
        <f>task1ForecastsPVandDemand_Run1!F267</f>
        <v>0</v>
      </c>
      <c r="K254">
        <f>task1ForecastsPVandDemand_Run1!G267</f>
        <v>0</v>
      </c>
      <c r="L254">
        <f>task1ForecastsPVandDemand_Run1!H267</f>
        <v>0</v>
      </c>
      <c r="M254">
        <f>task1ForecastsPVandDemand_Run1!I267</f>
        <v>0</v>
      </c>
      <c r="N254">
        <f>task1ForecastsPVandDemand_Run1!J267</f>
        <v>0</v>
      </c>
      <c r="O254">
        <f>task1ForecastsPVandDemand_Run1!K267</f>
        <v>0</v>
      </c>
      <c r="P254">
        <f>task1ForecastsPVandDemand_Run1!L267</f>
        <v>0</v>
      </c>
      <c r="Q254">
        <f>task1ForecastsPVandDemand_Run1!M267</f>
        <v>0</v>
      </c>
    </row>
    <row r="255" spans="1:17" x14ac:dyDescent="0.3">
      <c r="A255" t="str">
        <f>TEXT(task1ForecastsPVandDemand_Run1!C268,"YYYY-MM-DD HH:MM:SS")</f>
        <v>2018-10-21 06:30:00</v>
      </c>
      <c r="B255">
        <f>-task1ForecastsPVandDemand_Run1!G268</f>
        <v>0</v>
      </c>
      <c r="C255">
        <f t="shared" si="3"/>
        <v>1</v>
      </c>
      <c r="D255">
        <v>1</v>
      </c>
      <c r="E255" s="105">
        <v>44501.375</v>
      </c>
      <c r="F255">
        <f>task1ForecastsPVandDemand_Run1!B268</f>
        <v>6</v>
      </c>
      <c r="G255">
        <f>task1ForecastsPVandDemand_Run1!A268</f>
        <v>14</v>
      </c>
      <c r="H255">
        <f>task1ForecastsPVandDemand_Run1!D268</f>
        <v>2.6147366710000002</v>
      </c>
      <c r="I255">
        <f>task1ForecastsPVandDemand_Run1!E268</f>
        <v>2.6147366710000002</v>
      </c>
      <c r="J255">
        <f>task1ForecastsPVandDemand_Run1!F268</f>
        <v>0</v>
      </c>
      <c r="K255">
        <f>task1ForecastsPVandDemand_Run1!G268</f>
        <v>0</v>
      </c>
      <c r="L255">
        <f>task1ForecastsPVandDemand_Run1!H268</f>
        <v>0</v>
      </c>
      <c r="M255">
        <f>task1ForecastsPVandDemand_Run1!I268</f>
        <v>0</v>
      </c>
      <c r="N255">
        <f>task1ForecastsPVandDemand_Run1!J268</f>
        <v>0</v>
      </c>
      <c r="O255">
        <f>task1ForecastsPVandDemand_Run1!K268</f>
        <v>0</v>
      </c>
      <c r="P255">
        <f>task1ForecastsPVandDemand_Run1!L268</f>
        <v>0</v>
      </c>
      <c r="Q255">
        <f>task1ForecastsPVandDemand_Run1!M268</f>
        <v>0</v>
      </c>
    </row>
    <row r="256" spans="1:17" x14ac:dyDescent="0.3">
      <c r="A256" t="str">
        <f>TEXT(task1ForecastsPVandDemand_Run1!C269,"YYYY-MM-DD HH:MM:SS")</f>
        <v>2018-10-21 07:00:00</v>
      </c>
      <c r="B256">
        <f>-task1ForecastsPVandDemand_Run1!G269</f>
        <v>0</v>
      </c>
      <c r="C256">
        <f t="shared" si="3"/>
        <v>1</v>
      </c>
      <c r="D256">
        <v>1</v>
      </c>
      <c r="E256" s="105">
        <v>44502.375</v>
      </c>
      <c r="F256">
        <f>task1ForecastsPVandDemand_Run1!B269</f>
        <v>6</v>
      </c>
      <c r="G256">
        <f>task1ForecastsPVandDemand_Run1!A269</f>
        <v>15</v>
      </c>
      <c r="H256">
        <f>task1ForecastsPVandDemand_Run1!D269</f>
        <v>2.7620143420000001</v>
      </c>
      <c r="I256">
        <f>task1ForecastsPVandDemand_Run1!E269</f>
        <v>2.7620143420000001</v>
      </c>
      <c r="J256">
        <f>task1ForecastsPVandDemand_Run1!F269</f>
        <v>0</v>
      </c>
      <c r="K256">
        <f>task1ForecastsPVandDemand_Run1!G269</f>
        <v>0</v>
      </c>
      <c r="L256">
        <f>task1ForecastsPVandDemand_Run1!H269</f>
        <v>0</v>
      </c>
      <c r="M256">
        <f>task1ForecastsPVandDemand_Run1!I269</f>
        <v>0</v>
      </c>
      <c r="N256">
        <f>task1ForecastsPVandDemand_Run1!J269</f>
        <v>0</v>
      </c>
      <c r="O256">
        <f>task1ForecastsPVandDemand_Run1!K269</f>
        <v>0</v>
      </c>
      <c r="P256">
        <f>task1ForecastsPVandDemand_Run1!L269</f>
        <v>0</v>
      </c>
      <c r="Q256">
        <f>task1ForecastsPVandDemand_Run1!M269</f>
        <v>0</v>
      </c>
    </row>
    <row r="257" spans="1:17" x14ac:dyDescent="0.3">
      <c r="A257" t="str">
        <f>TEXT(task1ForecastsPVandDemand_Run1!C270,"YYYY-MM-DD HH:MM:SS")</f>
        <v>2018-10-21 07:30:00</v>
      </c>
      <c r="B257">
        <f>-task1ForecastsPVandDemand_Run1!G270</f>
        <v>0</v>
      </c>
      <c r="C257">
        <f t="shared" si="3"/>
        <v>1</v>
      </c>
      <c r="D257">
        <v>1</v>
      </c>
      <c r="E257" s="105">
        <v>44503.375</v>
      </c>
      <c r="F257">
        <f>task1ForecastsPVandDemand_Run1!B270</f>
        <v>6</v>
      </c>
      <c r="G257">
        <f>task1ForecastsPVandDemand_Run1!A270</f>
        <v>16</v>
      </c>
      <c r="H257">
        <f>task1ForecastsPVandDemand_Run1!D270</f>
        <v>2.9417229690000002</v>
      </c>
      <c r="I257">
        <f>task1ForecastsPVandDemand_Run1!E270</f>
        <v>2.9417229690000002</v>
      </c>
      <c r="J257">
        <f>task1ForecastsPVandDemand_Run1!F270</f>
        <v>0</v>
      </c>
      <c r="K257">
        <f>task1ForecastsPVandDemand_Run1!G270</f>
        <v>0</v>
      </c>
      <c r="L257">
        <f>task1ForecastsPVandDemand_Run1!H270</f>
        <v>0</v>
      </c>
      <c r="M257">
        <f>task1ForecastsPVandDemand_Run1!I270</f>
        <v>0</v>
      </c>
      <c r="N257">
        <f>task1ForecastsPVandDemand_Run1!J270</f>
        <v>0</v>
      </c>
      <c r="O257">
        <f>task1ForecastsPVandDemand_Run1!K270</f>
        <v>0</v>
      </c>
      <c r="P257">
        <f>task1ForecastsPVandDemand_Run1!L270</f>
        <v>0</v>
      </c>
      <c r="Q257">
        <f>task1ForecastsPVandDemand_Run1!M270</f>
        <v>0</v>
      </c>
    </row>
    <row r="258" spans="1:17" x14ac:dyDescent="0.3">
      <c r="A258" t="str">
        <f>TEXT(task1ForecastsPVandDemand_Run1!C271,"YYYY-MM-DD HH:MM:SS")</f>
        <v>2018-10-21 08:00:00</v>
      </c>
      <c r="B258">
        <f>-task1ForecastsPVandDemand_Run1!G271</f>
        <v>0</v>
      </c>
      <c r="C258">
        <f t="shared" si="3"/>
        <v>1</v>
      </c>
      <c r="D258">
        <v>1</v>
      </c>
      <c r="E258" s="105">
        <v>44504.375</v>
      </c>
      <c r="F258">
        <f>task1ForecastsPVandDemand_Run1!B271</f>
        <v>6</v>
      </c>
      <c r="G258">
        <f>task1ForecastsPVandDemand_Run1!A271</f>
        <v>17</v>
      </c>
      <c r="H258">
        <f>task1ForecastsPVandDemand_Run1!D271</f>
        <v>3.362858991</v>
      </c>
      <c r="I258">
        <f>task1ForecastsPVandDemand_Run1!E271</f>
        <v>3.362858991</v>
      </c>
      <c r="J258">
        <f>task1ForecastsPVandDemand_Run1!F271</f>
        <v>0.108953538</v>
      </c>
      <c r="K258">
        <f>task1ForecastsPVandDemand_Run1!G271</f>
        <v>0</v>
      </c>
      <c r="L258">
        <f>task1ForecastsPVandDemand_Run1!H271</f>
        <v>0</v>
      </c>
      <c r="M258">
        <f>task1ForecastsPVandDemand_Run1!I271</f>
        <v>0</v>
      </c>
      <c r="N258">
        <f>task1ForecastsPVandDemand_Run1!J271</f>
        <v>0</v>
      </c>
      <c r="O258">
        <f>task1ForecastsPVandDemand_Run1!K271</f>
        <v>0</v>
      </c>
      <c r="P258">
        <f>task1ForecastsPVandDemand_Run1!L271</f>
        <v>0</v>
      </c>
      <c r="Q258">
        <f>task1ForecastsPVandDemand_Run1!M271</f>
        <v>0</v>
      </c>
    </row>
    <row r="259" spans="1:17" x14ac:dyDescent="0.3">
      <c r="A259" t="str">
        <f>TEXT(task1ForecastsPVandDemand_Run1!C272,"YYYY-MM-DD HH:MM:SS")</f>
        <v>2018-10-21 08:30:00</v>
      </c>
      <c r="B259">
        <f>-task1ForecastsPVandDemand_Run1!G272</f>
        <v>0</v>
      </c>
      <c r="C259">
        <f t="shared" si="3"/>
        <v>1</v>
      </c>
      <c r="D259">
        <v>1</v>
      </c>
      <c r="E259" s="105">
        <v>44505.375</v>
      </c>
      <c r="F259">
        <f>task1ForecastsPVandDemand_Run1!B272</f>
        <v>6</v>
      </c>
      <c r="G259">
        <f>task1ForecastsPVandDemand_Run1!A272</f>
        <v>18</v>
      </c>
      <c r="H259">
        <f>task1ForecastsPVandDemand_Run1!D272</f>
        <v>3.3792669399999999</v>
      </c>
      <c r="I259">
        <f>task1ForecastsPVandDemand_Run1!E272</f>
        <v>3.3792669399999999</v>
      </c>
      <c r="J259">
        <f>task1ForecastsPVandDemand_Run1!F272</f>
        <v>0.17231962000000001</v>
      </c>
      <c r="K259">
        <f>task1ForecastsPVandDemand_Run1!G272</f>
        <v>0</v>
      </c>
      <c r="L259">
        <f>task1ForecastsPVandDemand_Run1!H272</f>
        <v>0</v>
      </c>
      <c r="M259">
        <f>task1ForecastsPVandDemand_Run1!I272</f>
        <v>0</v>
      </c>
      <c r="N259">
        <f>task1ForecastsPVandDemand_Run1!J272</f>
        <v>0</v>
      </c>
      <c r="O259">
        <f>task1ForecastsPVandDemand_Run1!K272</f>
        <v>0</v>
      </c>
      <c r="P259">
        <f>task1ForecastsPVandDemand_Run1!L272</f>
        <v>0</v>
      </c>
      <c r="Q259">
        <f>task1ForecastsPVandDemand_Run1!M272</f>
        <v>0</v>
      </c>
    </row>
    <row r="260" spans="1:17" x14ac:dyDescent="0.3">
      <c r="A260" t="str">
        <f>TEXT(task1ForecastsPVandDemand_Run1!C273,"YYYY-MM-DD HH:MM:SS")</f>
        <v>2018-10-21 09:00:00</v>
      </c>
      <c r="B260">
        <f>-task1ForecastsPVandDemand_Run1!G273</f>
        <v>0</v>
      </c>
      <c r="C260">
        <f t="shared" ref="C260:C323" si="4">C259</f>
        <v>1</v>
      </c>
      <c r="D260">
        <v>1</v>
      </c>
      <c r="E260" s="105">
        <v>44506.375</v>
      </c>
      <c r="F260">
        <f>task1ForecastsPVandDemand_Run1!B273</f>
        <v>6</v>
      </c>
      <c r="G260">
        <f>task1ForecastsPVandDemand_Run1!A273</f>
        <v>19</v>
      </c>
      <c r="H260">
        <f>task1ForecastsPVandDemand_Run1!D273</f>
        <v>3.278688153</v>
      </c>
      <c r="I260">
        <f>task1ForecastsPVandDemand_Run1!E273</f>
        <v>3.278688153</v>
      </c>
      <c r="J260">
        <f>task1ForecastsPVandDemand_Run1!F273</f>
        <v>0.71786492000000002</v>
      </c>
      <c r="K260">
        <f>task1ForecastsPVandDemand_Run1!G273</f>
        <v>0</v>
      </c>
      <c r="L260">
        <f>task1ForecastsPVandDemand_Run1!H273</f>
        <v>0</v>
      </c>
      <c r="M260">
        <f>task1ForecastsPVandDemand_Run1!I273</f>
        <v>0</v>
      </c>
      <c r="N260">
        <f>task1ForecastsPVandDemand_Run1!J273</f>
        <v>0</v>
      </c>
      <c r="O260">
        <f>task1ForecastsPVandDemand_Run1!K273</f>
        <v>0</v>
      </c>
      <c r="P260">
        <f>task1ForecastsPVandDemand_Run1!L273</f>
        <v>0</v>
      </c>
      <c r="Q260">
        <f>task1ForecastsPVandDemand_Run1!M273</f>
        <v>0</v>
      </c>
    </row>
    <row r="261" spans="1:17" x14ac:dyDescent="0.3">
      <c r="A261" t="str">
        <f>TEXT(task1ForecastsPVandDemand_Run1!C274,"YYYY-MM-DD HH:MM:SS")</f>
        <v>2018-10-21 09:30:00</v>
      </c>
      <c r="B261">
        <f>-task1ForecastsPVandDemand_Run1!G274</f>
        <v>0</v>
      </c>
      <c r="C261">
        <f t="shared" si="4"/>
        <v>1</v>
      </c>
      <c r="D261">
        <v>1</v>
      </c>
      <c r="E261" s="105">
        <v>44507.375</v>
      </c>
      <c r="F261">
        <f>task1ForecastsPVandDemand_Run1!B274</f>
        <v>6</v>
      </c>
      <c r="G261">
        <f>task1ForecastsPVandDemand_Run1!A274</f>
        <v>20</v>
      </c>
      <c r="H261">
        <f>task1ForecastsPVandDemand_Run1!D274</f>
        <v>3.246498543</v>
      </c>
      <c r="I261">
        <f>task1ForecastsPVandDemand_Run1!E274</f>
        <v>3.246498543</v>
      </c>
      <c r="J261">
        <f>task1ForecastsPVandDemand_Run1!F274</f>
        <v>0.726706831</v>
      </c>
      <c r="K261">
        <f>task1ForecastsPVandDemand_Run1!G274</f>
        <v>0</v>
      </c>
      <c r="L261">
        <f>task1ForecastsPVandDemand_Run1!H274</f>
        <v>0</v>
      </c>
      <c r="M261">
        <f>task1ForecastsPVandDemand_Run1!I274</f>
        <v>0</v>
      </c>
      <c r="N261">
        <f>task1ForecastsPVandDemand_Run1!J274</f>
        <v>0</v>
      </c>
      <c r="O261">
        <f>task1ForecastsPVandDemand_Run1!K274</f>
        <v>0</v>
      </c>
      <c r="P261">
        <f>task1ForecastsPVandDemand_Run1!L274</f>
        <v>0</v>
      </c>
      <c r="Q261">
        <f>task1ForecastsPVandDemand_Run1!M274</f>
        <v>0</v>
      </c>
    </row>
    <row r="262" spans="1:17" x14ac:dyDescent="0.3">
      <c r="A262" t="str">
        <f>TEXT(task1ForecastsPVandDemand_Run1!C275,"YYYY-MM-DD HH:MM:SS")</f>
        <v>2018-10-21 10:00:00</v>
      </c>
      <c r="B262">
        <f>-task1ForecastsPVandDemand_Run1!G275</f>
        <v>-0.41735038162999993</v>
      </c>
      <c r="C262">
        <f t="shared" si="4"/>
        <v>1</v>
      </c>
      <c r="D262">
        <v>1</v>
      </c>
      <c r="E262" s="105">
        <v>44508.375</v>
      </c>
      <c r="F262">
        <f>task1ForecastsPVandDemand_Run1!B275</f>
        <v>6</v>
      </c>
      <c r="G262">
        <f>task1ForecastsPVandDemand_Run1!A275</f>
        <v>21</v>
      </c>
      <c r="H262">
        <f>task1ForecastsPVandDemand_Run1!D275</f>
        <v>3.03173403</v>
      </c>
      <c r="I262">
        <f>task1ForecastsPVandDemand_Run1!E275</f>
        <v>3.4490844116299999</v>
      </c>
      <c r="J262">
        <f>task1ForecastsPVandDemand_Run1!F275</f>
        <v>1.439139247</v>
      </c>
      <c r="K262">
        <f>task1ForecastsPVandDemand_Run1!G275</f>
        <v>0.41735038162999993</v>
      </c>
      <c r="L262">
        <f>task1ForecastsPVandDemand_Run1!H275</f>
        <v>0.20867519081499997</v>
      </c>
      <c r="M262">
        <f>task1ForecastsPVandDemand_Run1!I275</f>
        <v>0</v>
      </c>
      <c r="N262">
        <f>task1ForecastsPVandDemand_Run1!J275</f>
        <v>-0.41735038162999993</v>
      </c>
      <c r="O262">
        <f>task1ForecastsPVandDemand_Run1!K275</f>
        <v>0</v>
      </c>
      <c r="P262">
        <f>task1ForecastsPVandDemand_Run1!L275</f>
        <v>-0.41735038162999993</v>
      </c>
      <c r="Q262">
        <f>task1ForecastsPVandDemand_Run1!M275</f>
        <v>0</v>
      </c>
    </row>
    <row r="263" spans="1:17" x14ac:dyDescent="0.3">
      <c r="A263" t="str">
        <f>TEXT(task1ForecastsPVandDemand_Run1!C276,"YYYY-MM-DD HH:MM:SS")</f>
        <v>2018-10-21 10:30:00</v>
      </c>
      <c r="B263">
        <f>-task1ForecastsPVandDemand_Run1!G276</f>
        <v>-0.41277745688999995</v>
      </c>
      <c r="C263">
        <f t="shared" si="4"/>
        <v>1</v>
      </c>
      <c r="D263">
        <v>1</v>
      </c>
      <c r="E263" s="105">
        <v>44509.375</v>
      </c>
      <c r="F263">
        <f>task1ForecastsPVandDemand_Run1!B276</f>
        <v>6</v>
      </c>
      <c r="G263">
        <f>task1ForecastsPVandDemand_Run1!A276</f>
        <v>22</v>
      </c>
      <c r="H263">
        <f>task1ForecastsPVandDemand_Run1!D276</f>
        <v>3.0148736359999999</v>
      </c>
      <c r="I263">
        <f>task1ForecastsPVandDemand_Run1!E276</f>
        <v>3.4276510928899997</v>
      </c>
      <c r="J263">
        <f>task1ForecastsPVandDemand_Run1!F276</f>
        <v>1.4233705409999999</v>
      </c>
      <c r="K263">
        <f>task1ForecastsPVandDemand_Run1!G276</f>
        <v>0.41277745688999995</v>
      </c>
      <c r="L263">
        <f>task1ForecastsPVandDemand_Run1!H276</f>
        <v>0.41506391925999997</v>
      </c>
      <c r="M263">
        <f>task1ForecastsPVandDemand_Run1!I276</f>
        <v>0</v>
      </c>
      <c r="N263">
        <f>task1ForecastsPVandDemand_Run1!J276</f>
        <v>-0.41277745688999995</v>
      </c>
      <c r="O263">
        <f>task1ForecastsPVandDemand_Run1!K276</f>
        <v>0</v>
      </c>
      <c r="P263">
        <f>task1ForecastsPVandDemand_Run1!L276</f>
        <v>-0.41277745688999995</v>
      </c>
      <c r="Q263">
        <f>task1ForecastsPVandDemand_Run1!M276</f>
        <v>0</v>
      </c>
    </row>
    <row r="264" spans="1:17" x14ac:dyDescent="0.3">
      <c r="A264" t="str">
        <f>TEXT(task1ForecastsPVandDemand_Run1!C277,"YYYY-MM-DD HH:MM:SS")</f>
        <v>2018-10-21 11:00:00</v>
      </c>
      <c r="B264">
        <f>-task1ForecastsPVandDemand_Run1!G277</f>
        <v>-1.1056840579199998</v>
      </c>
      <c r="C264">
        <f t="shared" si="4"/>
        <v>1</v>
      </c>
      <c r="D264">
        <v>1</v>
      </c>
      <c r="E264" s="105">
        <v>44510.375</v>
      </c>
      <c r="F264">
        <f>task1ForecastsPVandDemand_Run1!B277</f>
        <v>6</v>
      </c>
      <c r="G264">
        <f>task1ForecastsPVandDemand_Run1!A277</f>
        <v>23</v>
      </c>
      <c r="H264">
        <f>task1ForecastsPVandDemand_Run1!D277</f>
        <v>2.9328842150000001</v>
      </c>
      <c r="I264">
        <f>task1ForecastsPVandDemand_Run1!E277</f>
        <v>4.0385682729200001</v>
      </c>
      <c r="J264">
        <f>task1ForecastsPVandDemand_Run1!F277</f>
        <v>1.9063518239999999</v>
      </c>
      <c r="K264">
        <f>task1ForecastsPVandDemand_Run1!G277</f>
        <v>1.1056840579199998</v>
      </c>
      <c r="L264">
        <f>task1ForecastsPVandDemand_Run1!H277</f>
        <v>0.96790594821999987</v>
      </c>
      <c r="M264">
        <f>task1ForecastsPVandDemand_Run1!I277</f>
        <v>0</v>
      </c>
      <c r="N264">
        <f>task1ForecastsPVandDemand_Run1!J277</f>
        <v>-1.1056840579199998</v>
      </c>
      <c r="O264">
        <f>task1ForecastsPVandDemand_Run1!K277</f>
        <v>0</v>
      </c>
      <c r="P264">
        <f>task1ForecastsPVandDemand_Run1!L277</f>
        <v>-1.1056840579199998</v>
      </c>
      <c r="Q264">
        <f>task1ForecastsPVandDemand_Run1!M277</f>
        <v>0</v>
      </c>
    </row>
    <row r="265" spans="1:17" x14ac:dyDescent="0.3">
      <c r="A265" t="str">
        <f>TEXT(task1ForecastsPVandDemand_Run1!C278,"YYYY-MM-DD HH:MM:SS")</f>
        <v>2018-10-21 11:30:00</v>
      </c>
      <c r="B265">
        <f>-task1ForecastsPVandDemand_Run1!G278</f>
        <v>-1.12587430858</v>
      </c>
      <c r="C265">
        <f t="shared" si="4"/>
        <v>1</v>
      </c>
      <c r="D265">
        <v>1</v>
      </c>
      <c r="E265" s="105">
        <v>44511.375</v>
      </c>
      <c r="F265">
        <f>task1ForecastsPVandDemand_Run1!B278</f>
        <v>6</v>
      </c>
      <c r="G265">
        <f>task1ForecastsPVandDemand_Run1!A278</f>
        <v>24</v>
      </c>
      <c r="H265">
        <f>task1ForecastsPVandDemand_Run1!D278</f>
        <v>2.9000299809999999</v>
      </c>
      <c r="I265">
        <f>task1ForecastsPVandDemand_Run1!E278</f>
        <v>4.0259042895799997</v>
      </c>
      <c r="J265">
        <f>task1ForecastsPVandDemand_Run1!F278</f>
        <v>1.941162601</v>
      </c>
      <c r="K265">
        <f>task1ForecastsPVandDemand_Run1!G278</f>
        <v>1.12587430858</v>
      </c>
      <c r="L265">
        <f>task1ForecastsPVandDemand_Run1!H278</f>
        <v>1.53084310251</v>
      </c>
      <c r="M265">
        <f>task1ForecastsPVandDemand_Run1!I278</f>
        <v>0</v>
      </c>
      <c r="N265">
        <f>task1ForecastsPVandDemand_Run1!J278</f>
        <v>-1.12587430858</v>
      </c>
      <c r="O265">
        <f>task1ForecastsPVandDemand_Run1!K278</f>
        <v>0</v>
      </c>
      <c r="P265">
        <f>task1ForecastsPVandDemand_Run1!L278</f>
        <v>-1.12587430858</v>
      </c>
      <c r="Q265">
        <f>task1ForecastsPVandDemand_Run1!M278</f>
        <v>0</v>
      </c>
    </row>
    <row r="266" spans="1:17" x14ac:dyDescent="0.3">
      <c r="A266" t="str">
        <f>TEXT(task1ForecastsPVandDemand_Run1!C279,"YYYY-MM-DD HH:MM:SS")</f>
        <v>2018-10-21 12:00:00</v>
      </c>
      <c r="B266">
        <f>-task1ForecastsPVandDemand_Run1!G279</f>
        <v>-1.4148186140400001</v>
      </c>
      <c r="C266">
        <f t="shared" si="4"/>
        <v>1</v>
      </c>
      <c r="D266">
        <v>1</v>
      </c>
      <c r="E266" s="105">
        <v>44512.375</v>
      </c>
      <c r="F266">
        <f>task1ForecastsPVandDemand_Run1!B279</f>
        <v>6</v>
      </c>
      <c r="G266">
        <f>task1ForecastsPVandDemand_Run1!A279</f>
        <v>25</v>
      </c>
      <c r="H266">
        <f>task1ForecastsPVandDemand_Run1!D279</f>
        <v>2.7896199880000001</v>
      </c>
      <c r="I266">
        <f>task1ForecastsPVandDemand_Run1!E279</f>
        <v>4.2044386020399998</v>
      </c>
      <c r="J266">
        <f>task1ForecastsPVandDemand_Run1!F279</f>
        <v>2.4393424380000002</v>
      </c>
      <c r="K266">
        <f>task1ForecastsPVandDemand_Run1!G279</f>
        <v>1.4148186140400001</v>
      </c>
      <c r="L266">
        <f>task1ForecastsPVandDemand_Run1!H279</f>
        <v>2.2382524095300003</v>
      </c>
      <c r="M266">
        <f>task1ForecastsPVandDemand_Run1!I279</f>
        <v>0</v>
      </c>
      <c r="N266">
        <f>task1ForecastsPVandDemand_Run1!J279</f>
        <v>-1.4148186140400001</v>
      </c>
      <c r="O266">
        <f>task1ForecastsPVandDemand_Run1!K279</f>
        <v>0</v>
      </c>
      <c r="P266">
        <f>task1ForecastsPVandDemand_Run1!L279</f>
        <v>-1.4148186140400001</v>
      </c>
      <c r="Q266">
        <f>task1ForecastsPVandDemand_Run1!M279</f>
        <v>0</v>
      </c>
    </row>
    <row r="267" spans="1:17" x14ac:dyDescent="0.3">
      <c r="A267" t="str">
        <f>TEXT(task1ForecastsPVandDemand_Run1!C280,"YYYY-MM-DD HH:MM:SS")</f>
        <v>2018-10-21 12:30:00</v>
      </c>
      <c r="B267">
        <f>-task1ForecastsPVandDemand_Run1!G280</f>
        <v>-1.4144540938999999</v>
      </c>
      <c r="C267">
        <f t="shared" si="4"/>
        <v>1</v>
      </c>
      <c r="D267">
        <v>1</v>
      </c>
      <c r="E267" s="105">
        <v>44513.375</v>
      </c>
      <c r="F267">
        <f>task1ForecastsPVandDemand_Run1!B280</f>
        <v>6</v>
      </c>
      <c r="G267">
        <f>task1ForecastsPVandDemand_Run1!A280</f>
        <v>26</v>
      </c>
      <c r="H267">
        <f>task1ForecastsPVandDemand_Run1!D280</f>
        <v>2.7350086889999998</v>
      </c>
      <c r="I267">
        <f>task1ForecastsPVandDemand_Run1!E280</f>
        <v>4.1494627828999997</v>
      </c>
      <c r="J267">
        <f>task1ForecastsPVandDemand_Run1!F280</f>
        <v>2.4387139549999999</v>
      </c>
      <c r="K267">
        <f>task1ForecastsPVandDemand_Run1!G280</f>
        <v>1.4144540938999999</v>
      </c>
      <c r="L267">
        <f>task1ForecastsPVandDemand_Run1!H280</f>
        <v>2.9454794564800002</v>
      </c>
      <c r="M267">
        <f>task1ForecastsPVandDemand_Run1!I280</f>
        <v>0</v>
      </c>
      <c r="N267">
        <f>task1ForecastsPVandDemand_Run1!J280</f>
        <v>-1.4144540938999999</v>
      </c>
      <c r="O267">
        <f>task1ForecastsPVandDemand_Run1!K280</f>
        <v>0</v>
      </c>
      <c r="P267">
        <f>task1ForecastsPVandDemand_Run1!L280</f>
        <v>-1.4144540938999999</v>
      </c>
      <c r="Q267">
        <f>task1ForecastsPVandDemand_Run1!M280</f>
        <v>0</v>
      </c>
    </row>
    <row r="268" spans="1:17" x14ac:dyDescent="0.3">
      <c r="A268" t="str">
        <f>TEXT(task1ForecastsPVandDemand_Run1!C281,"YYYY-MM-DD HH:MM:SS")</f>
        <v>2018-10-21 13:00:00</v>
      </c>
      <c r="B268">
        <f>-task1ForecastsPVandDemand_Run1!G281</f>
        <v>-1.4621025398399998</v>
      </c>
      <c r="C268">
        <f t="shared" si="4"/>
        <v>1</v>
      </c>
      <c r="D268">
        <v>1</v>
      </c>
      <c r="E268" s="105">
        <v>44514.375</v>
      </c>
      <c r="F268">
        <f>task1ForecastsPVandDemand_Run1!B281</f>
        <v>6</v>
      </c>
      <c r="G268">
        <f>task1ForecastsPVandDemand_Run1!A281</f>
        <v>27</v>
      </c>
      <c r="H268">
        <f>task1ForecastsPVandDemand_Run1!D281</f>
        <v>2.745591788</v>
      </c>
      <c r="I268">
        <f>task1ForecastsPVandDemand_Run1!E281</f>
        <v>4.2076943278399996</v>
      </c>
      <c r="J268">
        <f>task1ForecastsPVandDemand_Run1!F281</f>
        <v>2.520866448</v>
      </c>
      <c r="K268">
        <f>task1ForecastsPVandDemand_Run1!G281</f>
        <v>1.4621025398399998</v>
      </c>
      <c r="L268">
        <f>task1ForecastsPVandDemand_Run1!H281</f>
        <v>3.6765307264000002</v>
      </c>
      <c r="M268">
        <f>task1ForecastsPVandDemand_Run1!I281</f>
        <v>0</v>
      </c>
      <c r="N268">
        <f>task1ForecastsPVandDemand_Run1!J281</f>
        <v>-1.4621025398399998</v>
      </c>
      <c r="O268">
        <f>task1ForecastsPVandDemand_Run1!K281</f>
        <v>0</v>
      </c>
      <c r="P268">
        <f>task1ForecastsPVandDemand_Run1!L281</f>
        <v>-1.4621025398399998</v>
      </c>
      <c r="Q268">
        <f>task1ForecastsPVandDemand_Run1!M281</f>
        <v>0</v>
      </c>
    </row>
    <row r="269" spans="1:17" x14ac:dyDescent="0.3">
      <c r="A269" t="str">
        <f>TEXT(task1ForecastsPVandDemand_Run1!C282,"YYYY-MM-DD HH:MM:SS")</f>
        <v>2018-10-21 13:30:00</v>
      </c>
      <c r="B269">
        <f>-task1ForecastsPVandDemand_Run1!G282</f>
        <v>-1.4316712721</v>
      </c>
      <c r="C269">
        <f t="shared" si="4"/>
        <v>1</v>
      </c>
      <c r="D269">
        <v>1</v>
      </c>
      <c r="E269" s="105">
        <v>44515.375</v>
      </c>
      <c r="F269">
        <f>task1ForecastsPVandDemand_Run1!B282</f>
        <v>6</v>
      </c>
      <c r="G269">
        <f>task1ForecastsPVandDemand_Run1!A282</f>
        <v>28</v>
      </c>
      <c r="H269">
        <f>task1ForecastsPVandDemand_Run1!D282</f>
        <v>2.728126907</v>
      </c>
      <c r="I269">
        <f>task1ForecastsPVandDemand_Run1!E282</f>
        <v>4.1597981791</v>
      </c>
      <c r="J269">
        <f>task1ForecastsPVandDemand_Run1!F282</f>
        <v>2.468398745</v>
      </c>
      <c r="K269">
        <f>task1ForecastsPVandDemand_Run1!G282</f>
        <v>1.4316712721</v>
      </c>
      <c r="L269">
        <f>task1ForecastsPVandDemand_Run1!H282</f>
        <v>4.3923663624499998</v>
      </c>
      <c r="M269">
        <f>task1ForecastsPVandDemand_Run1!I282</f>
        <v>0</v>
      </c>
      <c r="N269">
        <f>task1ForecastsPVandDemand_Run1!J282</f>
        <v>-1.4316712721</v>
      </c>
      <c r="O269">
        <f>task1ForecastsPVandDemand_Run1!K282</f>
        <v>0</v>
      </c>
      <c r="P269">
        <f>task1ForecastsPVandDemand_Run1!L282</f>
        <v>-1.4316712721</v>
      </c>
      <c r="Q269">
        <f>task1ForecastsPVandDemand_Run1!M282</f>
        <v>0</v>
      </c>
    </row>
    <row r="270" spans="1:17" x14ac:dyDescent="0.3">
      <c r="A270" t="str">
        <f>TEXT(task1ForecastsPVandDemand_Run1!C283,"YYYY-MM-DD HH:MM:SS")</f>
        <v>2018-10-21 14:00:00</v>
      </c>
      <c r="B270">
        <f>-task1ForecastsPVandDemand_Run1!G283</f>
        <v>-1.1136337931199998</v>
      </c>
      <c r="C270">
        <f t="shared" si="4"/>
        <v>1</v>
      </c>
      <c r="D270">
        <v>1</v>
      </c>
      <c r="E270" s="105">
        <v>44516.375</v>
      </c>
      <c r="F270">
        <f>task1ForecastsPVandDemand_Run1!B283</f>
        <v>6</v>
      </c>
      <c r="G270">
        <f>task1ForecastsPVandDemand_Run1!A283</f>
        <v>29</v>
      </c>
      <c r="H270">
        <f>task1ForecastsPVandDemand_Run1!D283</f>
        <v>2.9568522339999999</v>
      </c>
      <c r="I270">
        <f>task1ForecastsPVandDemand_Run1!E283</f>
        <v>4.0704860271199994</v>
      </c>
      <c r="J270">
        <f>task1ForecastsPVandDemand_Run1!F283</f>
        <v>1.9200582639999999</v>
      </c>
      <c r="K270">
        <f>task1ForecastsPVandDemand_Run1!G283</f>
        <v>1.1136337931199998</v>
      </c>
      <c r="L270">
        <f>task1ForecastsPVandDemand_Run1!H283</f>
        <v>4.9491832590099998</v>
      </c>
      <c r="M270">
        <f>task1ForecastsPVandDemand_Run1!I283</f>
        <v>0</v>
      </c>
      <c r="N270">
        <f>task1ForecastsPVandDemand_Run1!J283</f>
        <v>-1.1136337931199998</v>
      </c>
      <c r="O270">
        <f>task1ForecastsPVandDemand_Run1!K283</f>
        <v>0</v>
      </c>
      <c r="P270">
        <f>task1ForecastsPVandDemand_Run1!L283</f>
        <v>-1.1136337931199998</v>
      </c>
      <c r="Q270">
        <f>task1ForecastsPVandDemand_Run1!M283</f>
        <v>0</v>
      </c>
    </row>
    <row r="271" spans="1:17" x14ac:dyDescent="0.3">
      <c r="A271" t="str">
        <f>TEXT(task1ForecastsPVandDemand_Run1!C284,"YYYY-MM-DD HH:MM:SS")</f>
        <v>2018-10-21 14:30:00</v>
      </c>
      <c r="B271">
        <f>-task1ForecastsPVandDemand_Run1!G284</f>
        <v>-1.0809497125799998</v>
      </c>
      <c r="C271">
        <f t="shared" si="4"/>
        <v>1</v>
      </c>
      <c r="D271">
        <v>1</v>
      </c>
      <c r="E271" s="105">
        <v>44517.375</v>
      </c>
      <c r="F271">
        <f>task1ForecastsPVandDemand_Run1!B284</f>
        <v>6</v>
      </c>
      <c r="G271">
        <f>task1ForecastsPVandDemand_Run1!A284</f>
        <v>30</v>
      </c>
      <c r="H271">
        <f>task1ForecastsPVandDemand_Run1!D284</f>
        <v>3.0329600810000001</v>
      </c>
      <c r="I271">
        <f>task1ForecastsPVandDemand_Run1!E284</f>
        <v>4.1139097935799995</v>
      </c>
      <c r="J271">
        <f>task1ForecastsPVandDemand_Run1!F284</f>
        <v>1.863706401</v>
      </c>
      <c r="K271">
        <f>task1ForecastsPVandDemand_Run1!G284</f>
        <v>1.0809497125799998</v>
      </c>
      <c r="L271">
        <f>task1ForecastsPVandDemand_Run1!H284</f>
        <v>5.4896581152999993</v>
      </c>
      <c r="M271">
        <f>task1ForecastsPVandDemand_Run1!I284</f>
        <v>0</v>
      </c>
      <c r="N271">
        <f>task1ForecastsPVandDemand_Run1!J284</f>
        <v>-1.0809497125799998</v>
      </c>
      <c r="O271">
        <f>task1ForecastsPVandDemand_Run1!K284</f>
        <v>0</v>
      </c>
      <c r="P271">
        <f>task1ForecastsPVandDemand_Run1!L284</f>
        <v>-1.0809497125799998</v>
      </c>
      <c r="Q271">
        <f>task1ForecastsPVandDemand_Run1!M284</f>
        <v>0</v>
      </c>
    </row>
    <row r="272" spans="1:17" x14ac:dyDescent="0.3">
      <c r="A272" t="str">
        <f>TEXT(task1ForecastsPVandDemand_Run1!C285,"YYYY-MM-DD HH:MM:SS")</f>
        <v>2018-10-21 15:00:00</v>
      </c>
      <c r="B272">
        <f>-task1ForecastsPVandDemand_Run1!G285</f>
        <v>-1.0206837694000015</v>
      </c>
      <c r="C272">
        <f t="shared" si="4"/>
        <v>1</v>
      </c>
      <c r="D272">
        <v>1</v>
      </c>
      <c r="E272" s="105">
        <v>44518.375</v>
      </c>
      <c r="F272">
        <f>task1ForecastsPVandDemand_Run1!B285</f>
        <v>6</v>
      </c>
      <c r="G272">
        <f>task1ForecastsPVandDemand_Run1!A285</f>
        <v>31</v>
      </c>
      <c r="H272">
        <f>task1ForecastsPVandDemand_Run1!D285</f>
        <v>3.364929069</v>
      </c>
      <c r="I272">
        <f>task1ForecastsPVandDemand_Run1!E285</f>
        <v>4.3856128384000019</v>
      </c>
      <c r="J272">
        <f>task1ForecastsPVandDemand_Run1!F285</f>
        <v>1.771685102</v>
      </c>
      <c r="K272">
        <f>task1ForecastsPVandDemand_Run1!G285</f>
        <v>1.0206837694000015</v>
      </c>
      <c r="L272">
        <f>task1ForecastsPVandDemand_Run1!H285</f>
        <v>6</v>
      </c>
      <c r="M272">
        <f>task1ForecastsPVandDemand_Run1!I285</f>
        <v>0</v>
      </c>
      <c r="N272">
        <f>task1ForecastsPVandDemand_Run1!J285</f>
        <v>-1.0206837694000015</v>
      </c>
      <c r="O272">
        <f>task1ForecastsPVandDemand_Run1!K285</f>
        <v>0</v>
      </c>
      <c r="P272">
        <f>task1ForecastsPVandDemand_Run1!L285</f>
        <v>-1.0206837694000015</v>
      </c>
      <c r="Q272">
        <f>task1ForecastsPVandDemand_Run1!M285</f>
        <v>0</v>
      </c>
    </row>
    <row r="273" spans="1:17" x14ac:dyDescent="0.3">
      <c r="A273" t="str">
        <f>TEXT(task1ForecastsPVandDemand_Run1!C286,"YYYY-MM-DD HH:MM:SS")</f>
        <v>2018-10-21 15:30:00</v>
      </c>
      <c r="B273">
        <f>-task1ForecastsPVandDemand_Run1!G286</f>
        <v>1.0692625972727279</v>
      </c>
      <c r="C273">
        <f t="shared" si="4"/>
        <v>1</v>
      </c>
      <c r="D273">
        <v>1</v>
      </c>
      <c r="E273" s="105">
        <v>44519.375</v>
      </c>
      <c r="F273">
        <f>task1ForecastsPVandDemand_Run1!B286</f>
        <v>6</v>
      </c>
      <c r="G273">
        <f>task1ForecastsPVandDemand_Run1!A286</f>
        <v>32</v>
      </c>
      <c r="H273">
        <f>task1ForecastsPVandDemand_Run1!D286</f>
        <v>3.5920249480000002</v>
      </c>
      <c r="I273">
        <f>task1ForecastsPVandDemand_Run1!E286</f>
        <v>2.5227623507272723</v>
      </c>
      <c r="J273">
        <f>task1ForecastsPVandDemand_Run1!F286</f>
        <v>1.7152201170000001</v>
      </c>
      <c r="K273">
        <f>task1ForecastsPVandDemand_Run1!G286</f>
        <v>-1.0692625972727279</v>
      </c>
      <c r="L273">
        <f>task1ForecastsPVandDemand_Run1!H286</f>
        <v>5.4653687013636363</v>
      </c>
      <c r="M273">
        <f>task1ForecastsPVandDemand_Run1!I286</f>
        <v>1.0692625972727279</v>
      </c>
      <c r="N273">
        <f>task1ForecastsPVandDemand_Run1!J286</f>
        <v>0</v>
      </c>
      <c r="O273">
        <f>task1ForecastsPVandDemand_Run1!K286</f>
        <v>0</v>
      </c>
      <c r="P273">
        <f>task1ForecastsPVandDemand_Run1!L286</f>
        <v>0</v>
      </c>
      <c r="Q273">
        <f>task1ForecastsPVandDemand_Run1!M286</f>
        <v>0</v>
      </c>
    </row>
    <row r="274" spans="1:17" x14ac:dyDescent="0.3">
      <c r="A274" t="str">
        <f>TEXT(task1ForecastsPVandDemand_Run1!C287,"YYYY-MM-DD HH:MM:SS")</f>
        <v>2018-10-21 16:00:00</v>
      </c>
      <c r="B274">
        <f>-task1ForecastsPVandDemand_Run1!G287</f>
        <v>1.3525574182727276</v>
      </c>
      <c r="C274">
        <f t="shared" si="4"/>
        <v>1</v>
      </c>
      <c r="D274">
        <v>1</v>
      </c>
      <c r="E274" s="105">
        <v>44520.375</v>
      </c>
      <c r="F274">
        <f>task1ForecastsPVandDemand_Run1!B287</f>
        <v>6</v>
      </c>
      <c r="G274">
        <f>task1ForecastsPVandDemand_Run1!A287</f>
        <v>33</v>
      </c>
      <c r="H274">
        <f>task1ForecastsPVandDemand_Run1!D287</f>
        <v>3.8753197689999999</v>
      </c>
      <c r="I274">
        <f>task1ForecastsPVandDemand_Run1!E287</f>
        <v>2.5227623507272723</v>
      </c>
      <c r="J274">
        <f>task1ForecastsPVandDemand_Run1!F287</f>
        <v>0.86790779600000001</v>
      </c>
      <c r="K274">
        <f>task1ForecastsPVandDemand_Run1!G287</f>
        <v>-1.3525574182727276</v>
      </c>
      <c r="L274">
        <f>task1ForecastsPVandDemand_Run1!H287</f>
        <v>4.7890899922272725</v>
      </c>
      <c r="M274">
        <f>task1ForecastsPVandDemand_Run1!I287</f>
        <v>1.3525574182727276</v>
      </c>
      <c r="N274">
        <f>task1ForecastsPVandDemand_Run1!J287</f>
        <v>0</v>
      </c>
      <c r="O274">
        <f>task1ForecastsPVandDemand_Run1!K287</f>
        <v>0</v>
      </c>
      <c r="P274">
        <f>task1ForecastsPVandDemand_Run1!L287</f>
        <v>0</v>
      </c>
      <c r="Q274">
        <f>task1ForecastsPVandDemand_Run1!M287</f>
        <v>0</v>
      </c>
    </row>
    <row r="275" spans="1:17" x14ac:dyDescent="0.3">
      <c r="A275" t="str">
        <f>TEXT(task1ForecastsPVandDemand_Run1!C288,"YYYY-MM-DD HH:MM:SS")</f>
        <v>2018-10-21 16:30:00</v>
      </c>
      <c r="B275">
        <f>-task1ForecastsPVandDemand_Run1!G288</f>
        <v>1.4108687312727275</v>
      </c>
      <c r="C275">
        <f t="shared" si="4"/>
        <v>1</v>
      </c>
      <c r="D275">
        <v>1</v>
      </c>
      <c r="E275" s="105">
        <v>44521.375</v>
      </c>
      <c r="F275">
        <f>task1ForecastsPVandDemand_Run1!B288</f>
        <v>6</v>
      </c>
      <c r="G275">
        <f>task1ForecastsPVandDemand_Run1!A288</f>
        <v>34</v>
      </c>
      <c r="H275">
        <f>task1ForecastsPVandDemand_Run1!D288</f>
        <v>3.9336310819999998</v>
      </c>
      <c r="I275">
        <f>task1ForecastsPVandDemand_Run1!E288</f>
        <v>2.5227623507272723</v>
      </c>
      <c r="J275">
        <f>task1ForecastsPVandDemand_Run1!F288</f>
        <v>0.77452803400000003</v>
      </c>
      <c r="K275">
        <f>task1ForecastsPVandDemand_Run1!G288</f>
        <v>-1.4108687312727275</v>
      </c>
      <c r="L275">
        <f>task1ForecastsPVandDemand_Run1!H288</f>
        <v>4.0836556265909092</v>
      </c>
      <c r="M275">
        <f>task1ForecastsPVandDemand_Run1!I288</f>
        <v>1.4108687312727275</v>
      </c>
      <c r="N275">
        <f>task1ForecastsPVandDemand_Run1!J288</f>
        <v>0</v>
      </c>
      <c r="O275">
        <f>task1ForecastsPVandDemand_Run1!K288</f>
        <v>0</v>
      </c>
      <c r="P275">
        <f>task1ForecastsPVandDemand_Run1!L288</f>
        <v>0</v>
      </c>
      <c r="Q275">
        <f>task1ForecastsPVandDemand_Run1!M288</f>
        <v>0</v>
      </c>
    </row>
    <row r="276" spans="1:17" x14ac:dyDescent="0.3">
      <c r="A276" t="str">
        <f>TEXT(task1ForecastsPVandDemand_Run1!C289,"YYYY-MM-DD HH:MM:SS")</f>
        <v>2018-10-21 17:00:00</v>
      </c>
      <c r="B276">
        <f>-task1ForecastsPVandDemand_Run1!G289</f>
        <v>1.4082900682727275</v>
      </c>
      <c r="C276">
        <f t="shared" si="4"/>
        <v>1</v>
      </c>
      <c r="D276">
        <v>1</v>
      </c>
      <c r="E276" s="105">
        <v>44522.375</v>
      </c>
      <c r="F276">
        <f>task1ForecastsPVandDemand_Run1!B289</f>
        <v>6</v>
      </c>
      <c r="G276">
        <f>task1ForecastsPVandDemand_Run1!A289</f>
        <v>35</v>
      </c>
      <c r="H276">
        <f>task1ForecastsPVandDemand_Run1!D289</f>
        <v>3.9310524189999998</v>
      </c>
      <c r="I276">
        <f>task1ForecastsPVandDemand_Run1!E289</f>
        <v>2.5227623507272723</v>
      </c>
      <c r="J276">
        <f>task1ForecastsPVandDemand_Run1!F289</f>
        <v>0.18867585100000001</v>
      </c>
      <c r="K276">
        <f>task1ForecastsPVandDemand_Run1!G289</f>
        <v>-1.4082900682727275</v>
      </c>
      <c r="L276">
        <f>task1ForecastsPVandDemand_Run1!H289</f>
        <v>3.3795105924545457</v>
      </c>
      <c r="M276">
        <f>task1ForecastsPVandDemand_Run1!I289</f>
        <v>1.4082900682727275</v>
      </c>
      <c r="N276">
        <f>task1ForecastsPVandDemand_Run1!J289</f>
        <v>0</v>
      </c>
      <c r="O276">
        <f>task1ForecastsPVandDemand_Run1!K289</f>
        <v>0</v>
      </c>
      <c r="P276">
        <f>task1ForecastsPVandDemand_Run1!L289</f>
        <v>0</v>
      </c>
      <c r="Q276">
        <f>task1ForecastsPVandDemand_Run1!M289</f>
        <v>0</v>
      </c>
    </row>
    <row r="277" spans="1:17" x14ac:dyDescent="0.3">
      <c r="A277" t="str">
        <f>TEXT(task1ForecastsPVandDemand_Run1!C290,"YYYY-MM-DD HH:MM:SS")</f>
        <v>2018-10-21 17:30:00</v>
      </c>
      <c r="B277">
        <f>-task1ForecastsPVandDemand_Run1!G290</f>
        <v>1.4280073272727276</v>
      </c>
      <c r="C277">
        <f t="shared" si="4"/>
        <v>1</v>
      </c>
      <c r="D277">
        <v>1</v>
      </c>
      <c r="E277" s="105">
        <v>44523.375</v>
      </c>
      <c r="F277">
        <f>task1ForecastsPVandDemand_Run1!B290</f>
        <v>6</v>
      </c>
      <c r="G277">
        <f>task1ForecastsPVandDemand_Run1!A290</f>
        <v>36</v>
      </c>
      <c r="H277">
        <f>task1ForecastsPVandDemand_Run1!D290</f>
        <v>3.9507696779999999</v>
      </c>
      <c r="I277">
        <f>task1ForecastsPVandDemand_Run1!E290</f>
        <v>2.5227623507272723</v>
      </c>
      <c r="J277">
        <f>task1ForecastsPVandDemand_Run1!F290</f>
        <v>0.18285051099999999</v>
      </c>
      <c r="K277">
        <f>task1ForecastsPVandDemand_Run1!G290</f>
        <v>-1.4280073272727276</v>
      </c>
      <c r="L277">
        <f>task1ForecastsPVandDemand_Run1!H290</f>
        <v>2.6655069288181821</v>
      </c>
      <c r="M277">
        <f>task1ForecastsPVandDemand_Run1!I290</f>
        <v>1.4280073272727276</v>
      </c>
      <c r="N277">
        <f>task1ForecastsPVandDemand_Run1!J290</f>
        <v>0</v>
      </c>
      <c r="O277">
        <f>task1ForecastsPVandDemand_Run1!K290</f>
        <v>0</v>
      </c>
      <c r="P277">
        <f>task1ForecastsPVandDemand_Run1!L290</f>
        <v>0</v>
      </c>
      <c r="Q277">
        <f>task1ForecastsPVandDemand_Run1!M290</f>
        <v>0</v>
      </c>
    </row>
    <row r="278" spans="1:17" x14ac:dyDescent="0.3">
      <c r="A278" t="str">
        <f>TEXT(task1ForecastsPVandDemand_Run1!C291,"YYYY-MM-DD HH:MM:SS")</f>
        <v>2018-10-21 18:00:00</v>
      </c>
      <c r="B278">
        <f>-task1ForecastsPVandDemand_Run1!G291</f>
        <v>1.2923042602727279</v>
      </c>
      <c r="C278">
        <f t="shared" si="4"/>
        <v>1</v>
      </c>
      <c r="D278">
        <v>1</v>
      </c>
      <c r="E278" s="105">
        <v>44524.375</v>
      </c>
      <c r="F278">
        <f>task1ForecastsPVandDemand_Run1!B291</f>
        <v>6</v>
      </c>
      <c r="G278">
        <f>task1ForecastsPVandDemand_Run1!A291</f>
        <v>37</v>
      </c>
      <c r="H278">
        <f>task1ForecastsPVandDemand_Run1!D291</f>
        <v>3.8150666110000002</v>
      </c>
      <c r="I278">
        <f>task1ForecastsPVandDemand_Run1!E291</f>
        <v>2.5227623507272723</v>
      </c>
      <c r="J278">
        <f>task1ForecastsPVandDemand_Run1!F291</f>
        <v>4.4680070000000004E-3</v>
      </c>
      <c r="K278">
        <f>task1ForecastsPVandDemand_Run1!G291</f>
        <v>-1.2923042602727279</v>
      </c>
      <c r="L278">
        <f>task1ForecastsPVandDemand_Run1!H291</f>
        <v>2.0193547986818183</v>
      </c>
      <c r="M278">
        <f>task1ForecastsPVandDemand_Run1!I291</f>
        <v>1.2923042602727279</v>
      </c>
      <c r="N278">
        <f>task1ForecastsPVandDemand_Run1!J291</f>
        <v>0</v>
      </c>
      <c r="O278">
        <f>task1ForecastsPVandDemand_Run1!K291</f>
        <v>0</v>
      </c>
      <c r="P278">
        <f>task1ForecastsPVandDemand_Run1!L291</f>
        <v>0</v>
      </c>
      <c r="Q278">
        <f>task1ForecastsPVandDemand_Run1!M291</f>
        <v>0</v>
      </c>
    </row>
    <row r="279" spans="1:17" x14ac:dyDescent="0.3">
      <c r="A279" t="str">
        <f>TEXT(task1ForecastsPVandDemand_Run1!C292,"YYYY-MM-DD HH:MM:SS")</f>
        <v>2018-10-21 18:30:00</v>
      </c>
      <c r="B279">
        <f>-task1ForecastsPVandDemand_Run1!G292</f>
        <v>1.1863141692727277</v>
      </c>
      <c r="C279">
        <f t="shared" si="4"/>
        <v>1</v>
      </c>
      <c r="D279">
        <v>1</v>
      </c>
      <c r="E279" s="105">
        <v>44525.375</v>
      </c>
      <c r="F279">
        <f>task1ForecastsPVandDemand_Run1!B292</f>
        <v>6</v>
      </c>
      <c r="G279">
        <f>task1ForecastsPVandDemand_Run1!A292</f>
        <v>38</v>
      </c>
      <c r="H279">
        <f>task1ForecastsPVandDemand_Run1!D292</f>
        <v>3.70907652</v>
      </c>
      <c r="I279">
        <f>task1ForecastsPVandDemand_Run1!E292</f>
        <v>2.5227623507272723</v>
      </c>
      <c r="J279">
        <f>task1ForecastsPVandDemand_Run1!F292</f>
        <v>4.4680070000000004E-3</v>
      </c>
      <c r="K279">
        <f>task1ForecastsPVandDemand_Run1!G292</f>
        <v>-1.1863141692727277</v>
      </c>
      <c r="L279">
        <f>task1ForecastsPVandDemand_Run1!H292</f>
        <v>1.4261977140454545</v>
      </c>
      <c r="M279">
        <f>task1ForecastsPVandDemand_Run1!I292</f>
        <v>1.1863141692727277</v>
      </c>
      <c r="N279">
        <f>task1ForecastsPVandDemand_Run1!J292</f>
        <v>0</v>
      </c>
      <c r="O279">
        <f>task1ForecastsPVandDemand_Run1!K292</f>
        <v>0</v>
      </c>
      <c r="P279">
        <f>task1ForecastsPVandDemand_Run1!L292</f>
        <v>0</v>
      </c>
      <c r="Q279">
        <f>task1ForecastsPVandDemand_Run1!M292</f>
        <v>0</v>
      </c>
    </row>
    <row r="280" spans="1:17" x14ac:dyDescent="0.3">
      <c r="A280" t="str">
        <f>TEXT(task1ForecastsPVandDemand_Run1!C293,"YYYY-MM-DD HH:MM:SS")</f>
        <v>2018-10-21 19:00:00</v>
      </c>
      <c r="B280">
        <f>-task1ForecastsPVandDemand_Run1!G293</f>
        <v>1.0227685942727276</v>
      </c>
      <c r="C280">
        <f t="shared" si="4"/>
        <v>1</v>
      </c>
      <c r="D280">
        <v>1</v>
      </c>
      <c r="E280" s="105">
        <v>44526.375</v>
      </c>
      <c r="F280">
        <f>task1ForecastsPVandDemand_Run1!B293</f>
        <v>6</v>
      </c>
      <c r="G280">
        <f>task1ForecastsPVandDemand_Run1!A293</f>
        <v>39</v>
      </c>
      <c r="H280">
        <f>task1ForecastsPVandDemand_Run1!D293</f>
        <v>3.5455309449999999</v>
      </c>
      <c r="I280">
        <f>task1ForecastsPVandDemand_Run1!E293</f>
        <v>2.5227623507272723</v>
      </c>
      <c r="J280">
        <f>task1ForecastsPVandDemand_Run1!F293</f>
        <v>0</v>
      </c>
      <c r="K280">
        <f>task1ForecastsPVandDemand_Run1!G293</f>
        <v>-1.0227685942727276</v>
      </c>
      <c r="L280">
        <f>task1ForecastsPVandDemand_Run1!H293</f>
        <v>0.91481341690909068</v>
      </c>
      <c r="M280">
        <f>task1ForecastsPVandDemand_Run1!I293</f>
        <v>1.0227685942727276</v>
      </c>
      <c r="N280">
        <f>task1ForecastsPVandDemand_Run1!J293</f>
        <v>0</v>
      </c>
      <c r="O280">
        <f>task1ForecastsPVandDemand_Run1!K293</f>
        <v>0</v>
      </c>
      <c r="P280">
        <f>task1ForecastsPVandDemand_Run1!L293</f>
        <v>0</v>
      </c>
      <c r="Q280">
        <f>task1ForecastsPVandDemand_Run1!M293</f>
        <v>0</v>
      </c>
    </row>
    <row r="281" spans="1:17" x14ac:dyDescent="0.3">
      <c r="A281" t="str">
        <f>TEXT(task1ForecastsPVandDemand_Run1!C294,"YYYY-MM-DD HH:MM:SS")</f>
        <v>2018-10-21 19:30:00</v>
      </c>
      <c r="B281">
        <f>-task1ForecastsPVandDemand_Run1!G294</f>
        <v>0.88443047027272792</v>
      </c>
      <c r="C281">
        <f t="shared" si="4"/>
        <v>1</v>
      </c>
      <c r="D281">
        <v>1</v>
      </c>
      <c r="E281" s="105">
        <v>44527.375</v>
      </c>
      <c r="F281">
        <f>task1ForecastsPVandDemand_Run1!B294</f>
        <v>6</v>
      </c>
      <c r="G281">
        <f>task1ForecastsPVandDemand_Run1!A294</f>
        <v>40</v>
      </c>
      <c r="H281">
        <f>task1ForecastsPVandDemand_Run1!D294</f>
        <v>3.4071928210000002</v>
      </c>
      <c r="I281">
        <f>task1ForecastsPVandDemand_Run1!E294</f>
        <v>2.5227623507272723</v>
      </c>
      <c r="J281">
        <f>task1ForecastsPVandDemand_Run1!F294</f>
        <v>0</v>
      </c>
      <c r="K281">
        <f>task1ForecastsPVandDemand_Run1!G294</f>
        <v>-0.88443047027272792</v>
      </c>
      <c r="L281">
        <f>task1ForecastsPVandDemand_Run1!H294</f>
        <v>0.47259818177272672</v>
      </c>
      <c r="M281">
        <f>task1ForecastsPVandDemand_Run1!I294</f>
        <v>0.88443047027272792</v>
      </c>
      <c r="N281">
        <f>task1ForecastsPVandDemand_Run1!J294</f>
        <v>0</v>
      </c>
      <c r="O281">
        <f>task1ForecastsPVandDemand_Run1!K294</f>
        <v>0</v>
      </c>
      <c r="P281">
        <f>task1ForecastsPVandDemand_Run1!L294</f>
        <v>0</v>
      </c>
      <c r="Q281">
        <f>task1ForecastsPVandDemand_Run1!M294</f>
        <v>0</v>
      </c>
    </row>
    <row r="282" spans="1:17" x14ac:dyDescent="0.3">
      <c r="A282" t="str">
        <f>TEXT(task1ForecastsPVandDemand_Run1!C295,"YYYY-MM-DD HH:MM:SS")</f>
        <v>2018-10-21 20:00:00</v>
      </c>
      <c r="B282">
        <f>-task1ForecastsPVandDemand_Run1!G295</f>
        <v>0.56710824827272788</v>
      </c>
      <c r="C282">
        <f t="shared" si="4"/>
        <v>1</v>
      </c>
      <c r="D282">
        <v>1</v>
      </c>
      <c r="E282" s="105">
        <v>44528.375</v>
      </c>
      <c r="F282">
        <f>task1ForecastsPVandDemand_Run1!B295</f>
        <v>6</v>
      </c>
      <c r="G282">
        <f>task1ForecastsPVandDemand_Run1!A295</f>
        <v>41</v>
      </c>
      <c r="H282">
        <f>task1ForecastsPVandDemand_Run1!D295</f>
        <v>3.0898705990000002</v>
      </c>
      <c r="I282">
        <f>task1ForecastsPVandDemand_Run1!E295</f>
        <v>2.5227623507272723</v>
      </c>
      <c r="J282">
        <f>task1ForecastsPVandDemand_Run1!F295</f>
        <v>0</v>
      </c>
      <c r="K282">
        <f>task1ForecastsPVandDemand_Run1!G295</f>
        <v>-0.56710824827272788</v>
      </c>
      <c r="L282">
        <f>task1ForecastsPVandDemand_Run1!H295</f>
        <v>0.18904405763636278</v>
      </c>
      <c r="M282">
        <f>task1ForecastsPVandDemand_Run1!I295</f>
        <v>0.56710824827272788</v>
      </c>
      <c r="N282">
        <f>task1ForecastsPVandDemand_Run1!J295</f>
        <v>0</v>
      </c>
      <c r="O282">
        <f>task1ForecastsPVandDemand_Run1!K295</f>
        <v>0</v>
      </c>
      <c r="P282">
        <f>task1ForecastsPVandDemand_Run1!L295</f>
        <v>0</v>
      </c>
      <c r="Q282">
        <f>task1ForecastsPVandDemand_Run1!M295</f>
        <v>0</v>
      </c>
    </row>
    <row r="283" spans="1:17" x14ac:dyDescent="0.3">
      <c r="A283" t="str">
        <f>TEXT(task1ForecastsPVandDemand_Run1!C296,"YYYY-MM-DD HH:MM:SS")</f>
        <v>2018-10-21 20:30:00</v>
      </c>
      <c r="B283">
        <f>-task1ForecastsPVandDemand_Run1!G296</f>
        <v>0.3780468172727276</v>
      </c>
      <c r="C283">
        <f t="shared" si="4"/>
        <v>1</v>
      </c>
      <c r="D283">
        <v>1</v>
      </c>
      <c r="E283" s="105">
        <v>44529.375</v>
      </c>
      <c r="F283">
        <f>task1ForecastsPVandDemand_Run1!B296</f>
        <v>6</v>
      </c>
      <c r="G283">
        <f>task1ForecastsPVandDemand_Run1!A296</f>
        <v>42</v>
      </c>
      <c r="H283">
        <f>task1ForecastsPVandDemand_Run1!D296</f>
        <v>2.9008091679999999</v>
      </c>
      <c r="I283">
        <f>task1ForecastsPVandDemand_Run1!E296</f>
        <v>2.5227623507272723</v>
      </c>
      <c r="J283">
        <f>task1ForecastsPVandDemand_Run1!F296</f>
        <v>0</v>
      </c>
      <c r="K283">
        <f>task1ForecastsPVandDemand_Run1!G296</f>
        <v>-0.3780468172727276</v>
      </c>
      <c r="L283">
        <f>task1ForecastsPVandDemand_Run1!H296</f>
        <v>2.0648999998984507E-5</v>
      </c>
      <c r="M283">
        <f>task1ForecastsPVandDemand_Run1!I296</f>
        <v>0.3780468172727276</v>
      </c>
      <c r="N283">
        <f>task1ForecastsPVandDemand_Run1!J296</f>
        <v>0</v>
      </c>
      <c r="O283">
        <f>task1ForecastsPVandDemand_Run1!K296</f>
        <v>0</v>
      </c>
      <c r="P283">
        <f>task1ForecastsPVandDemand_Run1!L296</f>
        <v>0</v>
      </c>
      <c r="Q283">
        <f>task1ForecastsPVandDemand_Run1!M296</f>
        <v>0</v>
      </c>
    </row>
    <row r="284" spans="1:17" x14ac:dyDescent="0.3">
      <c r="A284" t="str">
        <f>TEXT(task1ForecastsPVandDemand_Run1!C297,"YYYY-MM-DD HH:MM:SS")</f>
        <v>2018-10-21 21:00:00</v>
      </c>
      <c r="B284">
        <f>-task1ForecastsPVandDemand_Run1!G297</f>
        <v>0</v>
      </c>
      <c r="C284">
        <f t="shared" si="4"/>
        <v>1</v>
      </c>
      <c r="D284">
        <v>1</v>
      </c>
      <c r="E284" s="105">
        <v>44530.375</v>
      </c>
      <c r="F284">
        <f>task1ForecastsPVandDemand_Run1!B297</f>
        <v>6</v>
      </c>
      <c r="G284">
        <f>task1ForecastsPVandDemand_Run1!A297</f>
        <v>43</v>
      </c>
      <c r="H284">
        <f>task1ForecastsPVandDemand_Run1!D297</f>
        <v>2.6570773660000002</v>
      </c>
      <c r="I284">
        <f>task1ForecastsPVandDemand_Run1!E297</f>
        <v>2.6570773660000002</v>
      </c>
      <c r="J284">
        <f>task1ForecastsPVandDemand_Run1!F297</f>
        <v>0</v>
      </c>
      <c r="K284">
        <f>task1ForecastsPVandDemand_Run1!G297</f>
        <v>0</v>
      </c>
      <c r="L284">
        <f>task1ForecastsPVandDemand_Run1!H297</f>
        <v>2.0648999998984507E-5</v>
      </c>
      <c r="M284">
        <f>task1ForecastsPVandDemand_Run1!I297</f>
        <v>0</v>
      </c>
      <c r="N284">
        <f>task1ForecastsPVandDemand_Run1!J297</f>
        <v>0</v>
      </c>
      <c r="O284">
        <f>task1ForecastsPVandDemand_Run1!K297</f>
        <v>0</v>
      </c>
      <c r="P284">
        <f>task1ForecastsPVandDemand_Run1!L297</f>
        <v>0</v>
      </c>
      <c r="Q284">
        <f>task1ForecastsPVandDemand_Run1!M297</f>
        <v>0</v>
      </c>
    </row>
    <row r="285" spans="1:17" x14ac:dyDescent="0.3">
      <c r="A285" t="str">
        <f>TEXT(task1ForecastsPVandDemand_Run1!C298,"YYYY-MM-DD HH:MM:SS")</f>
        <v>2018-10-21 21:30:00</v>
      </c>
      <c r="B285">
        <f>-task1ForecastsPVandDemand_Run1!G298</f>
        <v>0</v>
      </c>
      <c r="C285">
        <f t="shared" si="4"/>
        <v>1</v>
      </c>
      <c r="D285">
        <v>1</v>
      </c>
      <c r="E285" s="105">
        <v>44531.375</v>
      </c>
      <c r="F285">
        <f>task1ForecastsPVandDemand_Run1!B298</f>
        <v>6</v>
      </c>
      <c r="G285">
        <f>task1ForecastsPVandDemand_Run1!A298</f>
        <v>44</v>
      </c>
      <c r="H285">
        <f>task1ForecastsPVandDemand_Run1!D298</f>
        <v>2.410501257</v>
      </c>
      <c r="I285">
        <f>task1ForecastsPVandDemand_Run1!E298</f>
        <v>2.410501257</v>
      </c>
      <c r="J285">
        <f>task1ForecastsPVandDemand_Run1!F298</f>
        <v>0</v>
      </c>
      <c r="K285">
        <f>task1ForecastsPVandDemand_Run1!G298</f>
        <v>0</v>
      </c>
      <c r="L285">
        <f>task1ForecastsPVandDemand_Run1!H298</f>
        <v>2.0648999998984507E-5</v>
      </c>
      <c r="M285">
        <f>task1ForecastsPVandDemand_Run1!I298</f>
        <v>0</v>
      </c>
      <c r="N285">
        <f>task1ForecastsPVandDemand_Run1!J298</f>
        <v>0</v>
      </c>
      <c r="O285">
        <f>task1ForecastsPVandDemand_Run1!K298</f>
        <v>0</v>
      </c>
      <c r="P285">
        <f>task1ForecastsPVandDemand_Run1!L298</f>
        <v>0</v>
      </c>
      <c r="Q285">
        <f>task1ForecastsPVandDemand_Run1!M298</f>
        <v>0</v>
      </c>
    </row>
    <row r="286" spans="1:17" x14ac:dyDescent="0.3">
      <c r="A286" t="str">
        <f>TEXT(task1ForecastsPVandDemand_Run1!C299,"YYYY-MM-DD HH:MM:SS")</f>
        <v>2018-10-21 22:00:00</v>
      </c>
      <c r="B286">
        <f>-task1ForecastsPVandDemand_Run1!G299</f>
        <v>0</v>
      </c>
      <c r="C286">
        <f t="shared" si="4"/>
        <v>1</v>
      </c>
      <c r="D286">
        <v>1</v>
      </c>
      <c r="E286" s="105">
        <v>44532.375</v>
      </c>
      <c r="F286">
        <f>task1ForecastsPVandDemand_Run1!B299</f>
        <v>6</v>
      </c>
      <c r="G286">
        <f>task1ForecastsPVandDemand_Run1!A299</f>
        <v>45</v>
      </c>
      <c r="H286">
        <f>task1ForecastsPVandDemand_Run1!D299</f>
        <v>2.1618801310000002</v>
      </c>
      <c r="I286">
        <f>task1ForecastsPVandDemand_Run1!E299</f>
        <v>2.1618801310000002</v>
      </c>
      <c r="J286">
        <f>task1ForecastsPVandDemand_Run1!F299</f>
        <v>0</v>
      </c>
      <c r="K286">
        <f>task1ForecastsPVandDemand_Run1!G299</f>
        <v>0</v>
      </c>
      <c r="L286">
        <f>task1ForecastsPVandDemand_Run1!H299</f>
        <v>2.0648999998984507E-5</v>
      </c>
      <c r="M286">
        <f>task1ForecastsPVandDemand_Run1!I299</f>
        <v>0</v>
      </c>
      <c r="N286">
        <f>task1ForecastsPVandDemand_Run1!J299</f>
        <v>0</v>
      </c>
      <c r="O286">
        <f>task1ForecastsPVandDemand_Run1!K299</f>
        <v>0</v>
      </c>
      <c r="P286">
        <f>task1ForecastsPVandDemand_Run1!L299</f>
        <v>0</v>
      </c>
      <c r="Q286">
        <f>task1ForecastsPVandDemand_Run1!M299</f>
        <v>0</v>
      </c>
    </row>
    <row r="287" spans="1:17" x14ac:dyDescent="0.3">
      <c r="A287" t="str">
        <f>TEXT(task1ForecastsPVandDemand_Run1!C300,"YYYY-MM-DD HH:MM:SS")</f>
        <v>2018-10-21 22:30:00</v>
      </c>
      <c r="B287">
        <f>-task1ForecastsPVandDemand_Run1!G300</f>
        <v>0</v>
      </c>
      <c r="C287">
        <f t="shared" si="4"/>
        <v>1</v>
      </c>
      <c r="D287">
        <v>1</v>
      </c>
      <c r="E287" s="105">
        <v>44533.375</v>
      </c>
      <c r="F287">
        <f>task1ForecastsPVandDemand_Run1!B300</f>
        <v>6</v>
      </c>
      <c r="G287">
        <f>task1ForecastsPVandDemand_Run1!A300</f>
        <v>46</v>
      </c>
      <c r="H287">
        <f>task1ForecastsPVandDemand_Run1!D300</f>
        <v>1.925854483</v>
      </c>
      <c r="I287">
        <f>task1ForecastsPVandDemand_Run1!E300</f>
        <v>1.925854483</v>
      </c>
      <c r="J287">
        <f>task1ForecastsPVandDemand_Run1!F300</f>
        <v>0</v>
      </c>
      <c r="K287">
        <f>task1ForecastsPVandDemand_Run1!G300</f>
        <v>0</v>
      </c>
      <c r="L287">
        <f>task1ForecastsPVandDemand_Run1!H300</f>
        <v>2.0648999998984507E-5</v>
      </c>
      <c r="M287">
        <f>task1ForecastsPVandDemand_Run1!I300</f>
        <v>0</v>
      </c>
      <c r="N287">
        <f>task1ForecastsPVandDemand_Run1!J300</f>
        <v>0</v>
      </c>
      <c r="O287">
        <f>task1ForecastsPVandDemand_Run1!K300</f>
        <v>0</v>
      </c>
      <c r="P287">
        <f>task1ForecastsPVandDemand_Run1!L300</f>
        <v>0</v>
      </c>
      <c r="Q287">
        <f>task1ForecastsPVandDemand_Run1!M300</f>
        <v>0</v>
      </c>
    </row>
    <row r="288" spans="1:17" x14ac:dyDescent="0.3">
      <c r="A288" t="str">
        <f>TEXT(task1ForecastsPVandDemand_Run1!C301,"YYYY-MM-DD HH:MM:SS")</f>
        <v>2018-10-21 23:00:00</v>
      </c>
      <c r="B288">
        <f>-task1ForecastsPVandDemand_Run1!G301</f>
        <v>0</v>
      </c>
      <c r="C288">
        <f t="shared" si="4"/>
        <v>1</v>
      </c>
      <c r="D288">
        <v>1</v>
      </c>
      <c r="E288" s="105">
        <v>44534.375</v>
      </c>
      <c r="F288">
        <f>task1ForecastsPVandDemand_Run1!B301</f>
        <v>6</v>
      </c>
      <c r="G288">
        <f>task1ForecastsPVandDemand_Run1!A301</f>
        <v>47</v>
      </c>
      <c r="H288">
        <f>task1ForecastsPVandDemand_Run1!D301</f>
        <v>1.8285773970000001</v>
      </c>
      <c r="I288">
        <f>task1ForecastsPVandDemand_Run1!E301</f>
        <v>1.8285773970000001</v>
      </c>
      <c r="J288">
        <f>task1ForecastsPVandDemand_Run1!F301</f>
        <v>0</v>
      </c>
      <c r="K288">
        <f>task1ForecastsPVandDemand_Run1!G301</f>
        <v>0</v>
      </c>
      <c r="L288">
        <f>task1ForecastsPVandDemand_Run1!H301</f>
        <v>2.0648999998984507E-5</v>
      </c>
      <c r="M288">
        <f>task1ForecastsPVandDemand_Run1!I301</f>
        <v>0</v>
      </c>
      <c r="N288">
        <f>task1ForecastsPVandDemand_Run1!J301</f>
        <v>0</v>
      </c>
      <c r="O288">
        <f>task1ForecastsPVandDemand_Run1!K301</f>
        <v>0</v>
      </c>
      <c r="P288">
        <f>task1ForecastsPVandDemand_Run1!L301</f>
        <v>0</v>
      </c>
      <c r="Q288">
        <f>task1ForecastsPVandDemand_Run1!M301</f>
        <v>0</v>
      </c>
    </row>
    <row r="289" spans="1:17" x14ac:dyDescent="0.3">
      <c r="A289" t="str">
        <f>TEXT(task1ForecastsPVandDemand_Run1!C302,"YYYY-MM-DD HH:MM:SS")</f>
        <v>2018-10-21 23:30:00</v>
      </c>
      <c r="B289">
        <f>-task1ForecastsPVandDemand_Run1!G302</f>
        <v>0</v>
      </c>
      <c r="C289">
        <f t="shared" si="4"/>
        <v>1</v>
      </c>
      <c r="D289">
        <v>1</v>
      </c>
      <c r="E289" s="105">
        <v>44535.375</v>
      </c>
      <c r="F289">
        <f>task1ForecastsPVandDemand_Run1!B302</f>
        <v>6</v>
      </c>
      <c r="G289">
        <f>task1ForecastsPVandDemand_Run1!A302</f>
        <v>48</v>
      </c>
      <c r="H289">
        <f>task1ForecastsPVandDemand_Run1!D302</f>
        <v>1.7493754909999999</v>
      </c>
      <c r="I289">
        <f>task1ForecastsPVandDemand_Run1!E302</f>
        <v>1.7493754909999999</v>
      </c>
      <c r="J289">
        <f>task1ForecastsPVandDemand_Run1!F302</f>
        <v>0</v>
      </c>
      <c r="K289">
        <f>task1ForecastsPVandDemand_Run1!G302</f>
        <v>0</v>
      </c>
      <c r="L289">
        <f>task1ForecastsPVandDemand_Run1!H302</f>
        <v>2.0648999998984507E-5</v>
      </c>
      <c r="M289">
        <f>task1ForecastsPVandDemand_Run1!I302</f>
        <v>0</v>
      </c>
      <c r="N289">
        <f>task1ForecastsPVandDemand_Run1!J302</f>
        <v>0</v>
      </c>
      <c r="O289">
        <f>task1ForecastsPVandDemand_Run1!K302</f>
        <v>0</v>
      </c>
      <c r="P289">
        <f>task1ForecastsPVandDemand_Run1!L302</f>
        <v>0</v>
      </c>
      <c r="Q289">
        <f>task1ForecastsPVandDemand_Run1!M302</f>
        <v>0</v>
      </c>
    </row>
    <row r="290" spans="1:17" x14ac:dyDescent="0.3">
      <c r="A290" t="str">
        <f>TEXT(task1ForecastsPVandDemand_Run1!C303,"YYYY-MM-DD HH:MM:SS")</f>
        <v>2018-10-22 00:00:00</v>
      </c>
      <c r="B290">
        <f>-task1ForecastsPVandDemand_Run1!G303</f>
        <v>0</v>
      </c>
      <c r="C290">
        <f t="shared" si="4"/>
        <v>1</v>
      </c>
      <c r="D290">
        <v>1</v>
      </c>
      <c r="E290" s="105">
        <v>44536.375</v>
      </c>
      <c r="F290">
        <f>task1ForecastsPVandDemand_Run1!B303</f>
        <v>7</v>
      </c>
      <c r="G290">
        <f>task1ForecastsPVandDemand_Run1!A303</f>
        <v>1</v>
      </c>
      <c r="H290">
        <f>task1ForecastsPVandDemand_Run1!D303</f>
        <v>1.817935866</v>
      </c>
      <c r="I290">
        <f>task1ForecastsPVandDemand_Run1!E303</f>
        <v>1.817935866</v>
      </c>
      <c r="J290">
        <f>task1ForecastsPVandDemand_Run1!F303</f>
        <v>0</v>
      </c>
      <c r="K290">
        <f>task1ForecastsPVandDemand_Run1!G303</f>
        <v>0</v>
      </c>
      <c r="L290">
        <f>task1ForecastsPVandDemand_Run1!H303</f>
        <v>0</v>
      </c>
      <c r="M290">
        <f>task1ForecastsPVandDemand_Run1!I303</f>
        <v>0</v>
      </c>
      <c r="N290">
        <f>task1ForecastsPVandDemand_Run1!J303</f>
        <v>0</v>
      </c>
      <c r="O290">
        <f>task1ForecastsPVandDemand_Run1!K303</f>
        <v>0</v>
      </c>
      <c r="P290">
        <f>task1ForecastsPVandDemand_Run1!L303</f>
        <v>0</v>
      </c>
      <c r="Q290">
        <f>task1ForecastsPVandDemand_Run1!M303</f>
        <v>0</v>
      </c>
    </row>
    <row r="291" spans="1:17" x14ac:dyDescent="0.3">
      <c r="A291" t="str">
        <f>TEXT(task1ForecastsPVandDemand_Run1!C304,"YYYY-MM-DD HH:MM:SS")</f>
        <v>2018-10-22 00:30:00</v>
      </c>
      <c r="B291">
        <f>-task1ForecastsPVandDemand_Run1!G304</f>
        <v>0</v>
      </c>
      <c r="C291">
        <f t="shared" si="4"/>
        <v>1</v>
      </c>
      <c r="D291">
        <v>1</v>
      </c>
      <c r="E291" s="105">
        <v>44537.375</v>
      </c>
      <c r="F291">
        <f>task1ForecastsPVandDemand_Run1!B304</f>
        <v>7</v>
      </c>
      <c r="G291">
        <f>task1ForecastsPVandDemand_Run1!A304</f>
        <v>2</v>
      </c>
      <c r="H291">
        <f>task1ForecastsPVandDemand_Run1!D304</f>
        <v>1.7492597640000001</v>
      </c>
      <c r="I291">
        <f>task1ForecastsPVandDemand_Run1!E304</f>
        <v>1.7492597640000001</v>
      </c>
      <c r="J291">
        <f>task1ForecastsPVandDemand_Run1!F304</f>
        <v>0</v>
      </c>
      <c r="K291">
        <f>task1ForecastsPVandDemand_Run1!G304</f>
        <v>0</v>
      </c>
      <c r="L291">
        <f>task1ForecastsPVandDemand_Run1!H304</f>
        <v>0</v>
      </c>
      <c r="M291">
        <f>task1ForecastsPVandDemand_Run1!I304</f>
        <v>0</v>
      </c>
      <c r="N291">
        <f>task1ForecastsPVandDemand_Run1!J304</f>
        <v>0</v>
      </c>
      <c r="O291">
        <f>task1ForecastsPVandDemand_Run1!K304</f>
        <v>0</v>
      </c>
      <c r="P291">
        <f>task1ForecastsPVandDemand_Run1!L304</f>
        <v>0</v>
      </c>
      <c r="Q291">
        <f>task1ForecastsPVandDemand_Run1!M304</f>
        <v>0</v>
      </c>
    </row>
    <row r="292" spans="1:17" x14ac:dyDescent="0.3">
      <c r="A292" t="str">
        <f>TEXT(task1ForecastsPVandDemand_Run1!C305,"YYYY-MM-DD HH:MM:SS")</f>
        <v>2018-10-22 01:00:00</v>
      </c>
      <c r="B292">
        <f>-task1ForecastsPVandDemand_Run1!G305</f>
        <v>0</v>
      </c>
      <c r="C292">
        <f t="shared" si="4"/>
        <v>1</v>
      </c>
      <c r="D292">
        <v>1</v>
      </c>
      <c r="E292" s="105">
        <v>44538.375</v>
      </c>
      <c r="F292">
        <f>task1ForecastsPVandDemand_Run1!B305</f>
        <v>7</v>
      </c>
      <c r="G292">
        <f>task1ForecastsPVandDemand_Run1!A305</f>
        <v>3</v>
      </c>
      <c r="H292">
        <f>task1ForecastsPVandDemand_Run1!D305</f>
        <v>1.6722006650000001</v>
      </c>
      <c r="I292">
        <f>task1ForecastsPVandDemand_Run1!E305</f>
        <v>1.6722006650000001</v>
      </c>
      <c r="J292">
        <f>task1ForecastsPVandDemand_Run1!F305</f>
        <v>0</v>
      </c>
      <c r="K292">
        <f>task1ForecastsPVandDemand_Run1!G305</f>
        <v>0</v>
      </c>
      <c r="L292">
        <f>task1ForecastsPVandDemand_Run1!H305</f>
        <v>0</v>
      </c>
      <c r="M292">
        <f>task1ForecastsPVandDemand_Run1!I305</f>
        <v>0</v>
      </c>
      <c r="N292">
        <f>task1ForecastsPVandDemand_Run1!J305</f>
        <v>0</v>
      </c>
      <c r="O292">
        <f>task1ForecastsPVandDemand_Run1!K305</f>
        <v>0</v>
      </c>
      <c r="P292">
        <f>task1ForecastsPVandDemand_Run1!L305</f>
        <v>0</v>
      </c>
      <c r="Q292">
        <f>task1ForecastsPVandDemand_Run1!M305</f>
        <v>0</v>
      </c>
    </row>
    <row r="293" spans="1:17" x14ac:dyDescent="0.3">
      <c r="A293" t="str">
        <f>TEXT(task1ForecastsPVandDemand_Run1!C306,"YYYY-MM-DD HH:MM:SS")</f>
        <v>2018-10-22 01:30:00</v>
      </c>
      <c r="B293">
        <f>-task1ForecastsPVandDemand_Run1!G306</f>
        <v>0</v>
      </c>
      <c r="C293">
        <f t="shared" si="4"/>
        <v>1</v>
      </c>
      <c r="D293">
        <v>1</v>
      </c>
      <c r="E293" s="105">
        <v>44539.375</v>
      </c>
      <c r="F293">
        <f>task1ForecastsPVandDemand_Run1!B306</f>
        <v>7</v>
      </c>
      <c r="G293">
        <f>task1ForecastsPVandDemand_Run1!A306</f>
        <v>4</v>
      </c>
      <c r="H293">
        <f>task1ForecastsPVandDemand_Run1!D306</f>
        <v>1.621122306</v>
      </c>
      <c r="I293">
        <f>task1ForecastsPVandDemand_Run1!E306</f>
        <v>1.621122306</v>
      </c>
      <c r="J293">
        <f>task1ForecastsPVandDemand_Run1!F306</f>
        <v>0</v>
      </c>
      <c r="K293">
        <f>task1ForecastsPVandDemand_Run1!G306</f>
        <v>0</v>
      </c>
      <c r="L293">
        <f>task1ForecastsPVandDemand_Run1!H306</f>
        <v>0</v>
      </c>
      <c r="M293">
        <f>task1ForecastsPVandDemand_Run1!I306</f>
        <v>0</v>
      </c>
      <c r="N293">
        <f>task1ForecastsPVandDemand_Run1!J306</f>
        <v>0</v>
      </c>
      <c r="O293">
        <f>task1ForecastsPVandDemand_Run1!K306</f>
        <v>0</v>
      </c>
      <c r="P293">
        <f>task1ForecastsPVandDemand_Run1!L306</f>
        <v>0</v>
      </c>
      <c r="Q293">
        <f>task1ForecastsPVandDemand_Run1!M306</f>
        <v>0</v>
      </c>
    </row>
    <row r="294" spans="1:17" x14ac:dyDescent="0.3">
      <c r="A294" t="str">
        <f>TEXT(task1ForecastsPVandDemand_Run1!C307,"YYYY-MM-DD HH:MM:SS")</f>
        <v>2018-10-22 02:00:00</v>
      </c>
      <c r="B294">
        <f>-task1ForecastsPVandDemand_Run1!G307</f>
        <v>0</v>
      </c>
      <c r="C294">
        <f t="shared" si="4"/>
        <v>1</v>
      </c>
      <c r="D294">
        <v>1</v>
      </c>
      <c r="E294" s="105">
        <v>44540.375</v>
      </c>
      <c r="F294">
        <f>task1ForecastsPVandDemand_Run1!B307</f>
        <v>7</v>
      </c>
      <c r="G294">
        <f>task1ForecastsPVandDemand_Run1!A307</f>
        <v>5</v>
      </c>
      <c r="H294">
        <f>task1ForecastsPVandDemand_Run1!D307</f>
        <v>1.583488604</v>
      </c>
      <c r="I294">
        <f>task1ForecastsPVandDemand_Run1!E307</f>
        <v>1.583488604</v>
      </c>
      <c r="J294">
        <f>task1ForecastsPVandDemand_Run1!F307</f>
        <v>0</v>
      </c>
      <c r="K294">
        <f>task1ForecastsPVandDemand_Run1!G307</f>
        <v>0</v>
      </c>
      <c r="L294">
        <f>task1ForecastsPVandDemand_Run1!H307</f>
        <v>0</v>
      </c>
      <c r="M294">
        <f>task1ForecastsPVandDemand_Run1!I307</f>
        <v>0</v>
      </c>
      <c r="N294">
        <f>task1ForecastsPVandDemand_Run1!J307</f>
        <v>0</v>
      </c>
      <c r="O294">
        <f>task1ForecastsPVandDemand_Run1!K307</f>
        <v>0</v>
      </c>
      <c r="P294">
        <f>task1ForecastsPVandDemand_Run1!L307</f>
        <v>0</v>
      </c>
      <c r="Q294">
        <f>task1ForecastsPVandDemand_Run1!M307</f>
        <v>0</v>
      </c>
    </row>
    <row r="295" spans="1:17" x14ac:dyDescent="0.3">
      <c r="A295" t="str">
        <f>TEXT(task1ForecastsPVandDemand_Run1!C308,"YYYY-MM-DD HH:MM:SS")</f>
        <v>2018-10-22 02:30:00</v>
      </c>
      <c r="B295">
        <f>-task1ForecastsPVandDemand_Run1!G308</f>
        <v>0</v>
      </c>
      <c r="C295">
        <f t="shared" si="4"/>
        <v>1</v>
      </c>
      <c r="D295">
        <v>1</v>
      </c>
      <c r="E295" s="105">
        <v>44541.375</v>
      </c>
      <c r="F295">
        <f>task1ForecastsPVandDemand_Run1!B308</f>
        <v>7</v>
      </c>
      <c r="G295">
        <f>task1ForecastsPVandDemand_Run1!A308</f>
        <v>6</v>
      </c>
      <c r="H295">
        <f>task1ForecastsPVandDemand_Run1!D308</f>
        <v>1.5634746420000001</v>
      </c>
      <c r="I295">
        <f>task1ForecastsPVandDemand_Run1!E308</f>
        <v>1.5634746420000001</v>
      </c>
      <c r="J295">
        <f>task1ForecastsPVandDemand_Run1!F308</f>
        <v>0</v>
      </c>
      <c r="K295">
        <f>task1ForecastsPVandDemand_Run1!G308</f>
        <v>0</v>
      </c>
      <c r="L295">
        <f>task1ForecastsPVandDemand_Run1!H308</f>
        <v>0</v>
      </c>
      <c r="M295">
        <f>task1ForecastsPVandDemand_Run1!I308</f>
        <v>0</v>
      </c>
      <c r="N295">
        <f>task1ForecastsPVandDemand_Run1!J308</f>
        <v>0</v>
      </c>
      <c r="O295">
        <f>task1ForecastsPVandDemand_Run1!K308</f>
        <v>0</v>
      </c>
      <c r="P295">
        <f>task1ForecastsPVandDemand_Run1!L308</f>
        <v>0</v>
      </c>
      <c r="Q295">
        <f>task1ForecastsPVandDemand_Run1!M308</f>
        <v>0</v>
      </c>
    </row>
    <row r="296" spans="1:17" x14ac:dyDescent="0.3">
      <c r="A296" t="str">
        <f>TEXT(task1ForecastsPVandDemand_Run1!C309,"YYYY-MM-DD HH:MM:SS")</f>
        <v>2018-10-22 03:00:00</v>
      </c>
      <c r="B296">
        <f>-task1ForecastsPVandDemand_Run1!G309</f>
        <v>0</v>
      </c>
      <c r="C296">
        <f t="shared" si="4"/>
        <v>1</v>
      </c>
      <c r="D296">
        <v>1</v>
      </c>
      <c r="E296" s="105">
        <v>44542.375</v>
      </c>
      <c r="F296">
        <f>task1ForecastsPVandDemand_Run1!B309</f>
        <v>7</v>
      </c>
      <c r="G296">
        <f>task1ForecastsPVandDemand_Run1!A309</f>
        <v>7</v>
      </c>
      <c r="H296">
        <f>task1ForecastsPVandDemand_Run1!D309</f>
        <v>1.525718839</v>
      </c>
      <c r="I296">
        <f>task1ForecastsPVandDemand_Run1!E309</f>
        <v>1.525718839</v>
      </c>
      <c r="J296">
        <f>task1ForecastsPVandDemand_Run1!F309</f>
        <v>0</v>
      </c>
      <c r="K296">
        <f>task1ForecastsPVandDemand_Run1!G309</f>
        <v>0</v>
      </c>
      <c r="L296">
        <f>task1ForecastsPVandDemand_Run1!H309</f>
        <v>0</v>
      </c>
      <c r="M296">
        <f>task1ForecastsPVandDemand_Run1!I309</f>
        <v>0</v>
      </c>
      <c r="N296">
        <f>task1ForecastsPVandDemand_Run1!J309</f>
        <v>0</v>
      </c>
      <c r="O296">
        <f>task1ForecastsPVandDemand_Run1!K309</f>
        <v>0</v>
      </c>
      <c r="P296">
        <f>task1ForecastsPVandDemand_Run1!L309</f>
        <v>0</v>
      </c>
      <c r="Q296">
        <f>task1ForecastsPVandDemand_Run1!M309</f>
        <v>0</v>
      </c>
    </row>
    <row r="297" spans="1:17" x14ac:dyDescent="0.3">
      <c r="A297" t="str">
        <f>TEXT(task1ForecastsPVandDemand_Run1!C310,"YYYY-MM-DD HH:MM:SS")</f>
        <v>2018-10-22 03:30:00</v>
      </c>
      <c r="B297">
        <f>-task1ForecastsPVandDemand_Run1!G310</f>
        <v>0</v>
      </c>
      <c r="C297">
        <f t="shared" si="4"/>
        <v>1</v>
      </c>
      <c r="D297">
        <v>1</v>
      </c>
      <c r="E297" s="105">
        <v>44543.375</v>
      </c>
      <c r="F297">
        <f>task1ForecastsPVandDemand_Run1!B310</f>
        <v>7</v>
      </c>
      <c r="G297">
        <f>task1ForecastsPVandDemand_Run1!A310</f>
        <v>8</v>
      </c>
      <c r="H297">
        <f>task1ForecastsPVandDemand_Run1!D310</f>
        <v>1.5082118470000001</v>
      </c>
      <c r="I297">
        <f>task1ForecastsPVandDemand_Run1!E310</f>
        <v>1.5082118470000001</v>
      </c>
      <c r="J297">
        <f>task1ForecastsPVandDemand_Run1!F310</f>
        <v>0</v>
      </c>
      <c r="K297">
        <f>task1ForecastsPVandDemand_Run1!G310</f>
        <v>0</v>
      </c>
      <c r="L297">
        <f>task1ForecastsPVandDemand_Run1!H310</f>
        <v>0</v>
      </c>
      <c r="M297">
        <f>task1ForecastsPVandDemand_Run1!I310</f>
        <v>0</v>
      </c>
      <c r="N297">
        <f>task1ForecastsPVandDemand_Run1!J310</f>
        <v>0</v>
      </c>
      <c r="O297">
        <f>task1ForecastsPVandDemand_Run1!K310</f>
        <v>0</v>
      </c>
      <c r="P297">
        <f>task1ForecastsPVandDemand_Run1!L310</f>
        <v>0</v>
      </c>
      <c r="Q297">
        <f>task1ForecastsPVandDemand_Run1!M310</f>
        <v>0</v>
      </c>
    </row>
    <row r="298" spans="1:17" x14ac:dyDescent="0.3">
      <c r="A298" t="str">
        <f>TEXT(task1ForecastsPVandDemand_Run1!C311,"YYYY-MM-DD HH:MM:SS")</f>
        <v>2018-10-22 04:00:00</v>
      </c>
      <c r="B298">
        <f>-task1ForecastsPVandDemand_Run1!G311</f>
        <v>0</v>
      </c>
      <c r="C298">
        <f t="shared" si="4"/>
        <v>1</v>
      </c>
      <c r="D298">
        <v>1</v>
      </c>
      <c r="E298" s="105">
        <v>44544.375</v>
      </c>
      <c r="F298">
        <f>task1ForecastsPVandDemand_Run1!B311</f>
        <v>7</v>
      </c>
      <c r="G298">
        <f>task1ForecastsPVandDemand_Run1!A311</f>
        <v>9</v>
      </c>
      <c r="H298">
        <f>task1ForecastsPVandDemand_Run1!D311</f>
        <v>1.5965905090000001</v>
      </c>
      <c r="I298">
        <f>task1ForecastsPVandDemand_Run1!E311</f>
        <v>1.5965905090000001</v>
      </c>
      <c r="J298">
        <f>task1ForecastsPVandDemand_Run1!F311</f>
        <v>0</v>
      </c>
      <c r="K298">
        <f>task1ForecastsPVandDemand_Run1!G311</f>
        <v>0</v>
      </c>
      <c r="L298">
        <f>task1ForecastsPVandDemand_Run1!H311</f>
        <v>0</v>
      </c>
      <c r="M298">
        <f>task1ForecastsPVandDemand_Run1!I311</f>
        <v>0</v>
      </c>
      <c r="N298">
        <f>task1ForecastsPVandDemand_Run1!J311</f>
        <v>0</v>
      </c>
      <c r="O298">
        <f>task1ForecastsPVandDemand_Run1!K311</f>
        <v>0</v>
      </c>
      <c r="P298">
        <f>task1ForecastsPVandDemand_Run1!L311</f>
        <v>0</v>
      </c>
      <c r="Q298">
        <f>task1ForecastsPVandDemand_Run1!M311</f>
        <v>0</v>
      </c>
    </row>
    <row r="299" spans="1:17" x14ac:dyDescent="0.3">
      <c r="A299" t="str">
        <f>TEXT(task1ForecastsPVandDemand_Run1!C312,"YYYY-MM-DD HH:MM:SS")</f>
        <v>2018-10-22 04:30:00</v>
      </c>
      <c r="B299">
        <f>-task1ForecastsPVandDemand_Run1!G312</f>
        <v>0</v>
      </c>
      <c r="C299">
        <f t="shared" si="4"/>
        <v>1</v>
      </c>
      <c r="D299">
        <v>1</v>
      </c>
      <c r="E299" s="105">
        <v>44545.375</v>
      </c>
      <c r="F299">
        <f>task1ForecastsPVandDemand_Run1!B312</f>
        <v>7</v>
      </c>
      <c r="G299">
        <f>task1ForecastsPVandDemand_Run1!A312</f>
        <v>10</v>
      </c>
      <c r="H299">
        <f>task1ForecastsPVandDemand_Run1!D312</f>
        <v>1.723330974</v>
      </c>
      <c r="I299">
        <f>task1ForecastsPVandDemand_Run1!E312</f>
        <v>1.723330974</v>
      </c>
      <c r="J299">
        <f>task1ForecastsPVandDemand_Run1!F312</f>
        <v>0</v>
      </c>
      <c r="K299">
        <f>task1ForecastsPVandDemand_Run1!G312</f>
        <v>0</v>
      </c>
      <c r="L299">
        <f>task1ForecastsPVandDemand_Run1!H312</f>
        <v>0</v>
      </c>
      <c r="M299">
        <f>task1ForecastsPVandDemand_Run1!I312</f>
        <v>0</v>
      </c>
      <c r="N299">
        <f>task1ForecastsPVandDemand_Run1!J312</f>
        <v>0</v>
      </c>
      <c r="O299">
        <f>task1ForecastsPVandDemand_Run1!K312</f>
        <v>0</v>
      </c>
      <c r="P299">
        <f>task1ForecastsPVandDemand_Run1!L312</f>
        <v>0</v>
      </c>
      <c r="Q299">
        <f>task1ForecastsPVandDemand_Run1!M312</f>
        <v>0</v>
      </c>
    </row>
    <row r="300" spans="1:17" x14ac:dyDescent="0.3">
      <c r="A300" t="str">
        <f>TEXT(task1ForecastsPVandDemand_Run1!C313,"YYYY-MM-DD HH:MM:SS")</f>
        <v>2018-10-22 05:00:00</v>
      </c>
      <c r="B300">
        <f>-task1ForecastsPVandDemand_Run1!G313</f>
        <v>0</v>
      </c>
      <c r="C300">
        <f t="shared" si="4"/>
        <v>1</v>
      </c>
      <c r="D300">
        <v>1</v>
      </c>
      <c r="E300" s="105">
        <v>44546.375</v>
      </c>
      <c r="F300">
        <f>task1ForecastsPVandDemand_Run1!B313</f>
        <v>7</v>
      </c>
      <c r="G300">
        <f>task1ForecastsPVandDemand_Run1!A313</f>
        <v>11</v>
      </c>
      <c r="H300">
        <f>task1ForecastsPVandDemand_Run1!D313</f>
        <v>2.1521258140000001</v>
      </c>
      <c r="I300">
        <f>task1ForecastsPVandDemand_Run1!E313</f>
        <v>2.1521258140000001</v>
      </c>
      <c r="J300">
        <f>task1ForecastsPVandDemand_Run1!F313</f>
        <v>0</v>
      </c>
      <c r="K300">
        <f>task1ForecastsPVandDemand_Run1!G313</f>
        <v>0</v>
      </c>
      <c r="L300">
        <f>task1ForecastsPVandDemand_Run1!H313</f>
        <v>0</v>
      </c>
      <c r="M300">
        <f>task1ForecastsPVandDemand_Run1!I313</f>
        <v>0</v>
      </c>
      <c r="N300">
        <f>task1ForecastsPVandDemand_Run1!J313</f>
        <v>0</v>
      </c>
      <c r="O300">
        <f>task1ForecastsPVandDemand_Run1!K313</f>
        <v>0</v>
      </c>
      <c r="P300">
        <f>task1ForecastsPVandDemand_Run1!L313</f>
        <v>0</v>
      </c>
      <c r="Q300">
        <f>task1ForecastsPVandDemand_Run1!M313</f>
        <v>0</v>
      </c>
    </row>
    <row r="301" spans="1:17" x14ac:dyDescent="0.3">
      <c r="A301" t="str">
        <f>TEXT(task1ForecastsPVandDemand_Run1!C314,"YYYY-MM-DD HH:MM:SS")</f>
        <v>2018-10-22 05:30:00</v>
      </c>
      <c r="B301">
        <f>-task1ForecastsPVandDemand_Run1!G314</f>
        <v>0</v>
      </c>
      <c r="C301">
        <f t="shared" si="4"/>
        <v>1</v>
      </c>
      <c r="D301">
        <v>1</v>
      </c>
      <c r="E301" s="105">
        <v>44547.375</v>
      </c>
      <c r="F301">
        <f>task1ForecastsPVandDemand_Run1!B314</f>
        <v>7</v>
      </c>
      <c r="G301">
        <f>task1ForecastsPVandDemand_Run1!A314</f>
        <v>12</v>
      </c>
      <c r="H301">
        <f>task1ForecastsPVandDemand_Run1!D314</f>
        <v>2.5572021569999999</v>
      </c>
      <c r="I301">
        <f>task1ForecastsPVandDemand_Run1!E314</f>
        <v>2.5572021569999999</v>
      </c>
      <c r="J301">
        <f>task1ForecastsPVandDemand_Run1!F314</f>
        <v>0</v>
      </c>
      <c r="K301">
        <f>task1ForecastsPVandDemand_Run1!G314</f>
        <v>0</v>
      </c>
      <c r="L301">
        <f>task1ForecastsPVandDemand_Run1!H314</f>
        <v>0</v>
      </c>
      <c r="M301">
        <f>task1ForecastsPVandDemand_Run1!I314</f>
        <v>0</v>
      </c>
      <c r="N301">
        <f>task1ForecastsPVandDemand_Run1!J314</f>
        <v>0</v>
      </c>
      <c r="O301">
        <f>task1ForecastsPVandDemand_Run1!K314</f>
        <v>0</v>
      </c>
      <c r="P301">
        <f>task1ForecastsPVandDemand_Run1!L314</f>
        <v>0</v>
      </c>
      <c r="Q301">
        <f>task1ForecastsPVandDemand_Run1!M314</f>
        <v>0</v>
      </c>
    </row>
    <row r="302" spans="1:17" x14ac:dyDescent="0.3">
      <c r="A302" t="str">
        <f>TEXT(task1ForecastsPVandDemand_Run1!C315,"YYYY-MM-DD HH:MM:SS")</f>
        <v>2018-10-22 06:00:00</v>
      </c>
      <c r="B302">
        <f>-task1ForecastsPVandDemand_Run1!G315</f>
        <v>0</v>
      </c>
      <c r="C302">
        <f t="shared" si="4"/>
        <v>1</v>
      </c>
      <c r="D302">
        <v>1</v>
      </c>
      <c r="E302" s="105">
        <v>44548.375</v>
      </c>
      <c r="F302">
        <f>task1ForecastsPVandDemand_Run1!B315</f>
        <v>7</v>
      </c>
      <c r="G302">
        <f>task1ForecastsPVandDemand_Run1!A315</f>
        <v>13</v>
      </c>
      <c r="H302">
        <f>task1ForecastsPVandDemand_Run1!D315</f>
        <v>3.0285498830000002</v>
      </c>
      <c r="I302">
        <f>task1ForecastsPVandDemand_Run1!E315</f>
        <v>3.0285498830000002</v>
      </c>
      <c r="J302">
        <f>task1ForecastsPVandDemand_Run1!F315</f>
        <v>0</v>
      </c>
      <c r="K302">
        <f>task1ForecastsPVandDemand_Run1!G315</f>
        <v>0</v>
      </c>
      <c r="L302">
        <f>task1ForecastsPVandDemand_Run1!H315</f>
        <v>0</v>
      </c>
      <c r="M302">
        <f>task1ForecastsPVandDemand_Run1!I315</f>
        <v>0</v>
      </c>
      <c r="N302">
        <f>task1ForecastsPVandDemand_Run1!J315</f>
        <v>0</v>
      </c>
      <c r="O302">
        <f>task1ForecastsPVandDemand_Run1!K315</f>
        <v>0</v>
      </c>
      <c r="P302">
        <f>task1ForecastsPVandDemand_Run1!L315</f>
        <v>0</v>
      </c>
      <c r="Q302">
        <f>task1ForecastsPVandDemand_Run1!M315</f>
        <v>0</v>
      </c>
    </row>
    <row r="303" spans="1:17" x14ac:dyDescent="0.3">
      <c r="A303" t="str">
        <f>TEXT(task1ForecastsPVandDemand_Run1!C316,"YYYY-MM-DD HH:MM:SS")</f>
        <v>2018-10-22 06:30:00</v>
      </c>
      <c r="B303">
        <f>-task1ForecastsPVandDemand_Run1!G316</f>
        <v>0</v>
      </c>
      <c r="C303">
        <f t="shared" si="4"/>
        <v>1</v>
      </c>
      <c r="D303">
        <v>1</v>
      </c>
      <c r="E303" s="105">
        <v>44549.375</v>
      </c>
      <c r="F303">
        <f>task1ForecastsPVandDemand_Run1!B316</f>
        <v>7</v>
      </c>
      <c r="G303">
        <f>task1ForecastsPVandDemand_Run1!A316</f>
        <v>14</v>
      </c>
      <c r="H303">
        <f>task1ForecastsPVandDemand_Run1!D316</f>
        <v>3.282821239</v>
      </c>
      <c r="I303">
        <f>task1ForecastsPVandDemand_Run1!E316</f>
        <v>3.282821239</v>
      </c>
      <c r="J303">
        <f>task1ForecastsPVandDemand_Run1!F316</f>
        <v>0</v>
      </c>
      <c r="K303">
        <f>task1ForecastsPVandDemand_Run1!G316</f>
        <v>0</v>
      </c>
      <c r="L303">
        <f>task1ForecastsPVandDemand_Run1!H316</f>
        <v>0</v>
      </c>
      <c r="M303">
        <f>task1ForecastsPVandDemand_Run1!I316</f>
        <v>0</v>
      </c>
      <c r="N303">
        <f>task1ForecastsPVandDemand_Run1!J316</f>
        <v>0</v>
      </c>
      <c r="O303">
        <f>task1ForecastsPVandDemand_Run1!K316</f>
        <v>0</v>
      </c>
      <c r="P303">
        <f>task1ForecastsPVandDemand_Run1!L316</f>
        <v>0</v>
      </c>
      <c r="Q303">
        <f>task1ForecastsPVandDemand_Run1!M316</f>
        <v>0</v>
      </c>
    </row>
    <row r="304" spans="1:17" x14ac:dyDescent="0.3">
      <c r="A304" t="str">
        <f>TEXT(task1ForecastsPVandDemand_Run1!C317,"YYYY-MM-DD HH:MM:SS")</f>
        <v>2018-10-22 07:00:00</v>
      </c>
      <c r="B304">
        <f>-task1ForecastsPVandDemand_Run1!G317</f>
        <v>0</v>
      </c>
      <c r="C304">
        <f t="shared" si="4"/>
        <v>1</v>
      </c>
      <c r="D304">
        <v>1</v>
      </c>
      <c r="E304" s="105">
        <v>44550.375</v>
      </c>
      <c r="F304">
        <f>task1ForecastsPVandDemand_Run1!B317</f>
        <v>7</v>
      </c>
      <c r="G304">
        <f>task1ForecastsPVandDemand_Run1!A317</f>
        <v>15</v>
      </c>
      <c r="H304">
        <f>task1ForecastsPVandDemand_Run1!D317</f>
        <v>3.2708366569999998</v>
      </c>
      <c r="I304">
        <f>task1ForecastsPVandDemand_Run1!E317</f>
        <v>3.2708366569999998</v>
      </c>
      <c r="J304">
        <f>task1ForecastsPVandDemand_Run1!F317</f>
        <v>0</v>
      </c>
      <c r="K304">
        <f>task1ForecastsPVandDemand_Run1!G317</f>
        <v>0</v>
      </c>
      <c r="L304">
        <f>task1ForecastsPVandDemand_Run1!H317</f>
        <v>0</v>
      </c>
      <c r="M304">
        <f>task1ForecastsPVandDemand_Run1!I317</f>
        <v>0</v>
      </c>
      <c r="N304">
        <f>task1ForecastsPVandDemand_Run1!J317</f>
        <v>0</v>
      </c>
      <c r="O304">
        <f>task1ForecastsPVandDemand_Run1!K317</f>
        <v>0</v>
      </c>
      <c r="P304">
        <f>task1ForecastsPVandDemand_Run1!L317</f>
        <v>0</v>
      </c>
      <c r="Q304">
        <f>task1ForecastsPVandDemand_Run1!M317</f>
        <v>0</v>
      </c>
    </row>
    <row r="305" spans="1:17" x14ac:dyDescent="0.3">
      <c r="A305" t="str">
        <f>TEXT(task1ForecastsPVandDemand_Run1!C318,"YYYY-MM-DD HH:MM:SS")</f>
        <v>2018-10-22 07:30:00</v>
      </c>
      <c r="B305">
        <f>-task1ForecastsPVandDemand_Run1!G318</f>
        <v>0</v>
      </c>
      <c r="C305">
        <f t="shared" si="4"/>
        <v>1</v>
      </c>
      <c r="D305">
        <v>1</v>
      </c>
      <c r="E305" s="105">
        <v>44551.375</v>
      </c>
      <c r="F305">
        <f>task1ForecastsPVandDemand_Run1!B318</f>
        <v>7</v>
      </c>
      <c r="G305">
        <f>task1ForecastsPVandDemand_Run1!A318</f>
        <v>16</v>
      </c>
      <c r="H305">
        <f>task1ForecastsPVandDemand_Run1!D318</f>
        <v>3.2958821939999998</v>
      </c>
      <c r="I305">
        <f>task1ForecastsPVandDemand_Run1!E318</f>
        <v>3.2958821939999998</v>
      </c>
      <c r="J305">
        <f>task1ForecastsPVandDemand_Run1!F318</f>
        <v>0</v>
      </c>
      <c r="K305">
        <f>task1ForecastsPVandDemand_Run1!G318</f>
        <v>0</v>
      </c>
      <c r="L305">
        <f>task1ForecastsPVandDemand_Run1!H318</f>
        <v>0</v>
      </c>
      <c r="M305">
        <f>task1ForecastsPVandDemand_Run1!I318</f>
        <v>0</v>
      </c>
      <c r="N305">
        <f>task1ForecastsPVandDemand_Run1!J318</f>
        <v>0</v>
      </c>
      <c r="O305">
        <f>task1ForecastsPVandDemand_Run1!K318</f>
        <v>0</v>
      </c>
      <c r="P305">
        <f>task1ForecastsPVandDemand_Run1!L318</f>
        <v>0</v>
      </c>
      <c r="Q305">
        <f>task1ForecastsPVandDemand_Run1!M318</f>
        <v>0</v>
      </c>
    </row>
    <row r="306" spans="1:17" x14ac:dyDescent="0.3">
      <c r="A306" t="str">
        <f>TEXT(task1ForecastsPVandDemand_Run1!C319,"YYYY-MM-DD HH:MM:SS")</f>
        <v>2018-10-22 08:00:00</v>
      </c>
      <c r="B306">
        <f>-task1ForecastsPVandDemand_Run1!G319</f>
        <v>0</v>
      </c>
      <c r="C306">
        <f t="shared" si="4"/>
        <v>1</v>
      </c>
      <c r="D306">
        <v>1</v>
      </c>
      <c r="E306" s="105">
        <v>44552.375</v>
      </c>
      <c r="F306">
        <f>task1ForecastsPVandDemand_Run1!B319</f>
        <v>7</v>
      </c>
      <c r="G306">
        <f>task1ForecastsPVandDemand_Run1!A319</f>
        <v>17</v>
      </c>
      <c r="H306">
        <f>task1ForecastsPVandDemand_Run1!D319</f>
        <v>3.2798351829999999</v>
      </c>
      <c r="I306">
        <f>task1ForecastsPVandDemand_Run1!E319</f>
        <v>3.2798351829999999</v>
      </c>
      <c r="J306">
        <f>task1ForecastsPVandDemand_Run1!F319</f>
        <v>7.2690334999999995E-2</v>
      </c>
      <c r="K306">
        <f>task1ForecastsPVandDemand_Run1!G319</f>
        <v>0</v>
      </c>
      <c r="L306">
        <f>task1ForecastsPVandDemand_Run1!H319</f>
        <v>0</v>
      </c>
      <c r="M306">
        <f>task1ForecastsPVandDemand_Run1!I319</f>
        <v>0</v>
      </c>
      <c r="N306">
        <f>task1ForecastsPVandDemand_Run1!J319</f>
        <v>0</v>
      </c>
      <c r="O306">
        <f>task1ForecastsPVandDemand_Run1!K319</f>
        <v>0</v>
      </c>
      <c r="P306">
        <f>task1ForecastsPVandDemand_Run1!L319</f>
        <v>0</v>
      </c>
      <c r="Q306">
        <f>task1ForecastsPVandDemand_Run1!M319</f>
        <v>0</v>
      </c>
    </row>
    <row r="307" spans="1:17" x14ac:dyDescent="0.3">
      <c r="A307" t="str">
        <f>TEXT(task1ForecastsPVandDemand_Run1!C320,"YYYY-MM-DD HH:MM:SS")</f>
        <v>2018-10-22 08:30:00</v>
      </c>
      <c r="B307">
        <f>-task1ForecastsPVandDemand_Run1!G320</f>
        <v>0</v>
      </c>
      <c r="C307">
        <f t="shared" si="4"/>
        <v>1</v>
      </c>
      <c r="D307">
        <v>1</v>
      </c>
      <c r="E307" s="105">
        <v>44553.375</v>
      </c>
      <c r="F307">
        <f>task1ForecastsPVandDemand_Run1!B320</f>
        <v>7</v>
      </c>
      <c r="G307">
        <f>task1ForecastsPVandDemand_Run1!A320</f>
        <v>18</v>
      </c>
      <c r="H307">
        <f>task1ForecastsPVandDemand_Run1!D320</f>
        <v>3.2535440960000002</v>
      </c>
      <c r="I307">
        <f>task1ForecastsPVandDemand_Run1!E320</f>
        <v>3.2535440960000002</v>
      </c>
      <c r="J307">
        <f>task1ForecastsPVandDemand_Run1!F320</f>
        <v>0.13604332</v>
      </c>
      <c r="K307">
        <f>task1ForecastsPVandDemand_Run1!G320</f>
        <v>0</v>
      </c>
      <c r="L307">
        <f>task1ForecastsPVandDemand_Run1!H320</f>
        <v>0</v>
      </c>
      <c r="M307">
        <f>task1ForecastsPVandDemand_Run1!I320</f>
        <v>0</v>
      </c>
      <c r="N307">
        <f>task1ForecastsPVandDemand_Run1!J320</f>
        <v>0</v>
      </c>
      <c r="O307">
        <f>task1ForecastsPVandDemand_Run1!K320</f>
        <v>0</v>
      </c>
      <c r="P307">
        <f>task1ForecastsPVandDemand_Run1!L320</f>
        <v>0</v>
      </c>
      <c r="Q307">
        <f>task1ForecastsPVandDemand_Run1!M320</f>
        <v>0</v>
      </c>
    </row>
    <row r="308" spans="1:17" x14ac:dyDescent="0.3">
      <c r="A308" t="str">
        <f>TEXT(task1ForecastsPVandDemand_Run1!C321,"YYYY-MM-DD HH:MM:SS")</f>
        <v>2018-10-22 09:00:00</v>
      </c>
      <c r="B308">
        <f>-task1ForecastsPVandDemand_Run1!G321</f>
        <v>0</v>
      </c>
      <c r="C308">
        <f t="shared" si="4"/>
        <v>1</v>
      </c>
      <c r="D308">
        <v>1</v>
      </c>
      <c r="E308" s="105">
        <v>44554.375</v>
      </c>
      <c r="F308">
        <f>task1ForecastsPVandDemand_Run1!B321</f>
        <v>7</v>
      </c>
      <c r="G308">
        <f>task1ForecastsPVandDemand_Run1!A321</f>
        <v>19</v>
      </c>
      <c r="H308">
        <f>task1ForecastsPVandDemand_Run1!D321</f>
        <v>3.109580512</v>
      </c>
      <c r="I308">
        <f>task1ForecastsPVandDemand_Run1!E321</f>
        <v>3.109580512</v>
      </c>
      <c r="J308">
        <f>task1ForecastsPVandDemand_Run1!F321</f>
        <v>0.90280613099999996</v>
      </c>
      <c r="K308">
        <f>task1ForecastsPVandDemand_Run1!G321</f>
        <v>0</v>
      </c>
      <c r="L308">
        <f>task1ForecastsPVandDemand_Run1!H321</f>
        <v>0</v>
      </c>
      <c r="M308">
        <f>task1ForecastsPVandDemand_Run1!I321</f>
        <v>0</v>
      </c>
      <c r="N308">
        <f>task1ForecastsPVandDemand_Run1!J321</f>
        <v>0</v>
      </c>
      <c r="O308">
        <f>task1ForecastsPVandDemand_Run1!K321</f>
        <v>0</v>
      </c>
      <c r="P308">
        <f>task1ForecastsPVandDemand_Run1!L321</f>
        <v>0</v>
      </c>
      <c r="Q308">
        <f>task1ForecastsPVandDemand_Run1!M321</f>
        <v>0</v>
      </c>
    </row>
    <row r="309" spans="1:17" x14ac:dyDescent="0.3">
      <c r="A309" t="str">
        <f>TEXT(task1ForecastsPVandDemand_Run1!C322,"YYYY-MM-DD HH:MM:SS")</f>
        <v>2018-10-22 09:30:00</v>
      </c>
      <c r="B309">
        <f>-task1ForecastsPVandDemand_Run1!G322</f>
        <v>0</v>
      </c>
      <c r="C309">
        <f t="shared" si="4"/>
        <v>1</v>
      </c>
      <c r="D309">
        <v>1</v>
      </c>
      <c r="E309" s="105">
        <v>44555.375</v>
      </c>
      <c r="F309">
        <f>task1ForecastsPVandDemand_Run1!B322</f>
        <v>7</v>
      </c>
      <c r="G309">
        <f>task1ForecastsPVandDemand_Run1!A322</f>
        <v>20</v>
      </c>
      <c r="H309">
        <f>task1ForecastsPVandDemand_Run1!D322</f>
        <v>3.0693477630000001</v>
      </c>
      <c r="I309">
        <f>task1ForecastsPVandDemand_Run1!E322</f>
        <v>3.0693477630000001</v>
      </c>
      <c r="J309">
        <f>task1ForecastsPVandDemand_Run1!F322</f>
        <v>0.97374731599999997</v>
      </c>
      <c r="K309">
        <f>task1ForecastsPVandDemand_Run1!G322</f>
        <v>0</v>
      </c>
      <c r="L309">
        <f>task1ForecastsPVandDemand_Run1!H322</f>
        <v>0</v>
      </c>
      <c r="M309">
        <f>task1ForecastsPVandDemand_Run1!I322</f>
        <v>0</v>
      </c>
      <c r="N309">
        <f>task1ForecastsPVandDemand_Run1!J322</f>
        <v>0</v>
      </c>
      <c r="O309">
        <f>task1ForecastsPVandDemand_Run1!K322</f>
        <v>0</v>
      </c>
      <c r="P309">
        <f>task1ForecastsPVandDemand_Run1!L322</f>
        <v>0</v>
      </c>
      <c r="Q309">
        <f>task1ForecastsPVandDemand_Run1!M322</f>
        <v>0</v>
      </c>
    </row>
    <row r="310" spans="1:17" x14ac:dyDescent="0.3">
      <c r="A310" t="str">
        <f>TEXT(task1ForecastsPVandDemand_Run1!C323,"YYYY-MM-DD HH:MM:SS")</f>
        <v>2018-10-22 10:00:00</v>
      </c>
      <c r="B310">
        <f>-task1ForecastsPVandDemand_Run1!G323</f>
        <v>-0.32322418441619999</v>
      </c>
      <c r="C310">
        <f t="shared" si="4"/>
        <v>1</v>
      </c>
      <c r="D310">
        <v>1</v>
      </c>
      <c r="E310" s="105">
        <v>44556.375</v>
      </c>
      <c r="F310">
        <f>task1ForecastsPVandDemand_Run1!B323</f>
        <v>7</v>
      </c>
      <c r="G310">
        <f>task1ForecastsPVandDemand_Run1!A323</f>
        <v>21</v>
      </c>
      <c r="H310">
        <f>task1ForecastsPVandDemand_Run1!D323</f>
        <v>2.9075608339999999</v>
      </c>
      <c r="I310">
        <f>task1ForecastsPVandDemand_Run1!E323</f>
        <v>3.2307850184161997</v>
      </c>
      <c r="J310">
        <f>task1ForecastsPVandDemand_Run1!F323</f>
        <v>1.6678234489999999</v>
      </c>
      <c r="K310">
        <f>task1ForecastsPVandDemand_Run1!G323</f>
        <v>0.32322418441619999</v>
      </c>
      <c r="L310">
        <f>task1ForecastsPVandDemand_Run1!H323</f>
        <v>0.16161209220809999</v>
      </c>
      <c r="M310">
        <f>task1ForecastsPVandDemand_Run1!I323</f>
        <v>0</v>
      </c>
      <c r="N310">
        <f>task1ForecastsPVandDemand_Run1!J323</f>
        <v>-0.32322418441619999</v>
      </c>
      <c r="O310">
        <f>task1ForecastsPVandDemand_Run1!K323</f>
        <v>0</v>
      </c>
      <c r="P310">
        <f>task1ForecastsPVandDemand_Run1!L323</f>
        <v>-0.32322418441619999</v>
      </c>
      <c r="Q310">
        <f>task1ForecastsPVandDemand_Run1!M323</f>
        <v>0</v>
      </c>
    </row>
    <row r="311" spans="1:17" x14ac:dyDescent="0.3">
      <c r="A311" t="str">
        <f>TEXT(task1ForecastsPVandDemand_Run1!C324,"YYYY-MM-DD HH:MM:SS")</f>
        <v>2018-10-22 10:30:00</v>
      </c>
      <c r="B311">
        <f>-task1ForecastsPVandDemand_Run1!G324</f>
        <v>-0.31839744153900001</v>
      </c>
      <c r="C311">
        <f t="shared" si="4"/>
        <v>1</v>
      </c>
      <c r="D311">
        <v>1</v>
      </c>
      <c r="E311" s="105">
        <v>44557.375</v>
      </c>
      <c r="F311">
        <f>task1ForecastsPVandDemand_Run1!B324</f>
        <v>7</v>
      </c>
      <c r="G311">
        <f>task1ForecastsPVandDemand_Run1!A324</f>
        <v>22</v>
      </c>
      <c r="H311">
        <f>task1ForecastsPVandDemand_Run1!D324</f>
        <v>2.882584585</v>
      </c>
      <c r="I311">
        <f>task1ForecastsPVandDemand_Run1!E324</f>
        <v>3.2009820265390001</v>
      </c>
      <c r="J311">
        <f>task1ForecastsPVandDemand_Run1!F324</f>
        <v>1.642917655</v>
      </c>
      <c r="K311">
        <f>task1ForecastsPVandDemand_Run1!G324</f>
        <v>0.31839744153900001</v>
      </c>
      <c r="L311">
        <f>task1ForecastsPVandDemand_Run1!H324</f>
        <v>0.3208108129776</v>
      </c>
      <c r="M311">
        <f>task1ForecastsPVandDemand_Run1!I324</f>
        <v>0</v>
      </c>
      <c r="N311">
        <f>task1ForecastsPVandDemand_Run1!J324</f>
        <v>-0.31839744153900001</v>
      </c>
      <c r="O311">
        <f>task1ForecastsPVandDemand_Run1!K324</f>
        <v>0</v>
      </c>
      <c r="P311">
        <f>task1ForecastsPVandDemand_Run1!L324</f>
        <v>-0.31839744153900001</v>
      </c>
      <c r="Q311">
        <f>task1ForecastsPVandDemand_Run1!M324</f>
        <v>0</v>
      </c>
    </row>
    <row r="312" spans="1:17" x14ac:dyDescent="0.3">
      <c r="A312" t="str">
        <f>TEXT(task1ForecastsPVandDemand_Run1!C325,"YYYY-MM-DD HH:MM:SS")</f>
        <v>2018-10-22 11:00:00</v>
      </c>
      <c r="B312">
        <f>-task1ForecastsPVandDemand_Run1!G325</f>
        <v>-1.2275773215599999</v>
      </c>
      <c r="C312">
        <f t="shared" si="4"/>
        <v>1</v>
      </c>
      <c r="D312">
        <v>1</v>
      </c>
      <c r="E312" s="105">
        <v>44558.375</v>
      </c>
      <c r="F312">
        <f>task1ForecastsPVandDemand_Run1!B325</f>
        <v>7</v>
      </c>
      <c r="G312">
        <f>task1ForecastsPVandDemand_Run1!A325</f>
        <v>23</v>
      </c>
      <c r="H312">
        <f>task1ForecastsPVandDemand_Run1!D325</f>
        <v>2.7761741710000001</v>
      </c>
      <c r="I312">
        <f>task1ForecastsPVandDemand_Run1!E325</f>
        <v>4.0037514925600002</v>
      </c>
      <c r="J312">
        <f>task1ForecastsPVandDemand_Run1!F325</f>
        <v>2.4070143559999999</v>
      </c>
      <c r="K312">
        <f>task1ForecastsPVandDemand_Run1!G325</f>
        <v>1.2275773215599999</v>
      </c>
      <c r="L312">
        <f>task1ForecastsPVandDemand_Run1!H325</f>
        <v>0.9345994737576</v>
      </c>
      <c r="M312">
        <f>task1ForecastsPVandDemand_Run1!I325</f>
        <v>0</v>
      </c>
      <c r="N312">
        <f>task1ForecastsPVandDemand_Run1!J325</f>
        <v>-1.2275773215599999</v>
      </c>
      <c r="O312">
        <f>task1ForecastsPVandDemand_Run1!K325</f>
        <v>0</v>
      </c>
      <c r="P312">
        <f>task1ForecastsPVandDemand_Run1!L325</f>
        <v>-1.2275773215599999</v>
      </c>
      <c r="Q312">
        <f>task1ForecastsPVandDemand_Run1!M325</f>
        <v>0</v>
      </c>
    </row>
    <row r="313" spans="1:17" x14ac:dyDescent="0.3">
      <c r="A313" t="str">
        <f>TEXT(task1ForecastsPVandDemand_Run1!C326,"YYYY-MM-DD HH:MM:SS")</f>
        <v>2018-10-22 11:30:00</v>
      </c>
      <c r="B313">
        <f>-task1ForecastsPVandDemand_Run1!G326</f>
        <v>-1.2331622203800001</v>
      </c>
      <c r="C313">
        <f t="shared" si="4"/>
        <v>1</v>
      </c>
      <c r="D313">
        <v>1</v>
      </c>
      <c r="E313" s="105">
        <v>44559.375</v>
      </c>
      <c r="F313">
        <f>task1ForecastsPVandDemand_Run1!B326</f>
        <v>7</v>
      </c>
      <c r="G313">
        <f>task1ForecastsPVandDemand_Run1!A326</f>
        <v>24</v>
      </c>
      <c r="H313">
        <f>task1ForecastsPVandDemand_Run1!D326</f>
        <v>2.7411474309999999</v>
      </c>
      <c r="I313">
        <f>task1ForecastsPVandDemand_Run1!E326</f>
        <v>3.97430965138</v>
      </c>
      <c r="J313">
        <f>task1ForecastsPVandDemand_Run1!F326</f>
        <v>2.417965138</v>
      </c>
      <c r="K313">
        <f>task1ForecastsPVandDemand_Run1!G326</f>
        <v>1.2331622203800001</v>
      </c>
      <c r="L313">
        <f>task1ForecastsPVandDemand_Run1!H326</f>
        <v>1.5511805839476001</v>
      </c>
      <c r="M313">
        <f>task1ForecastsPVandDemand_Run1!I326</f>
        <v>0</v>
      </c>
      <c r="N313">
        <f>task1ForecastsPVandDemand_Run1!J326</f>
        <v>-1.2331622203800001</v>
      </c>
      <c r="O313">
        <f>task1ForecastsPVandDemand_Run1!K326</f>
        <v>0</v>
      </c>
      <c r="P313">
        <f>task1ForecastsPVandDemand_Run1!L326</f>
        <v>-1.2331622203800001</v>
      </c>
      <c r="Q313">
        <f>task1ForecastsPVandDemand_Run1!M326</f>
        <v>0</v>
      </c>
    </row>
    <row r="314" spans="1:17" x14ac:dyDescent="0.3">
      <c r="A314" t="str">
        <f>TEXT(task1ForecastsPVandDemand_Run1!C327,"YYYY-MM-DD HH:MM:SS")</f>
        <v>2018-10-22 12:00:00</v>
      </c>
      <c r="B314">
        <f>-task1ForecastsPVandDemand_Run1!G327</f>
        <v>-1.38449417307</v>
      </c>
      <c r="C314">
        <f t="shared" si="4"/>
        <v>1</v>
      </c>
      <c r="D314">
        <v>1</v>
      </c>
      <c r="E314" s="105">
        <v>44560.375</v>
      </c>
      <c r="F314">
        <f>task1ForecastsPVandDemand_Run1!B327</f>
        <v>7</v>
      </c>
      <c r="G314">
        <f>task1ForecastsPVandDemand_Run1!A327</f>
        <v>25</v>
      </c>
      <c r="H314">
        <f>task1ForecastsPVandDemand_Run1!D327</f>
        <v>2.628733585</v>
      </c>
      <c r="I314">
        <f>task1ForecastsPVandDemand_Run1!E327</f>
        <v>4.0132277580700002</v>
      </c>
      <c r="J314">
        <f>task1ForecastsPVandDemand_Run1!F327</f>
        <v>2.7146944569999998</v>
      </c>
      <c r="K314">
        <f>task1ForecastsPVandDemand_Run1!G327</f>
        <v>1.38449417307</v>
      </c>
      <c r="L314">
        <f>task1ForecastsPVandDemand_Run1!H327</f>
        <v>2.2434276704826002</v>
      </c>
      <c r="M314">
        <f>task1ForecastsPVandDemand_Run1!I327</f>
        <v>0</v>
      </c>
      <c r="N314">
        <f>task1ForecastsPVandDemand_Run1!J327</f>
        <v>-1.38449417307</v>
      </c>
      <c r="O314">
        <f>task1ForecastsPVandDemand_Run1!K327</f>
        <v>0</v>
      </c>
      <c r="P314">
        <f>task1ForecastsPVandDemand_Run1!L327</f>
        <v>-1.38449417307</v>
      </c>
      <c r="Q314">
        <f>task1ForecastsPVandDemand_Run1!M327</f>
        <v>0</v>
      </c>
    </row>
    <row r="315" spans="1:17" x14ac:dyDescent="0.3">
      <c r="A315" t="str">
        <f>TEXT(task1ForecastsPVandDemand_Run1!C328,"YYYY-MM-DD HH:MM:SS")</f>
        <v>2018-10-22 12:30:00</v>
      </c>
      <c r="B315">
        <f>-task1ForecastsPVandDemand_Run1!G328</f>
        <v>-1.3841447118900001</v>
      </c>
      <c r="C315">
        <f t="shared" si="4"/>
        <v>1</v>
      </c>
      <c r="D315">
        <v>1</v>
      </c>
      <c r="E315" s="105">
        <v>44561.375</v>
      </c>
      <c r="F315">
        <f>task1ForecastsPVandDemand_Run1!B328</f>
        <v>7</v>
      </c>
      <c r="G315">
        <f>task1ForecastsPVandDemand_Run1!A328</f>
        <v>26</v>
      </c>
      <c r="H315">
        <f>task1ForecastsPVandDemand_Run1!D328</f>
        <v>2.5816977360000002</v>
      </c>
      <c r="I315">
        <f>task1ForecastsPVandDemand_Run1!E328</f>
        <v>3.9658424478900001</v>
      </c>
      <c r="J315">
        <f>task1ForecastsPVandDemand_Run1!F328</f>
        <v>2.7140092390000001</v>
      </c>
      <c r="K315">
        <f>task1ForecastsPVandDemand_Run1!G328</f>
        <v>1.3841447118900001</v>
      </c>
      <c r="L315">
        <f>task1ForecastsPVandDemand_Run1!H328</f>
        <v>2.9355000264276003</v>
      </c>
      <c r="M315">
        <f>task1ForecastsPVandDemand_Run1!I328</f>
        <v>0</v>
      </c>
      <c r="N315">
        <f>task1ForecastsPVandDemand_Run1!J328</f>
        <v>-1.3841447118900001</v>
      </c>
      <c r="O315">
        <f>task1ForecastsPVandDemand_Run1!K328</f>
        <v>0</v>
      </c>
      <c r="P315">
        <f>task1ForecastsPVandDemand_Run1!L328</f>
        <v>-1.3841447118900001</v>
      </c>
      <c r="Q315">
        <f>task1ForecastsPVandDemand_Run1!M328</f>
        <v>0</v>
      </c>
    </row>
    <row r="316" spans="1:17" x14ac:dyDescent="0.3">
      <c r="A316" t="str">
        <f>TEXT(task1ForecastsPVandDemand_Run1!C329,"YYYY-MM-DD HH:MM:SS")</f>
        <v>2018-10-22 13:00:00</v>
      </c>
      <c r="B316">
        <f>-task1ForecastsPVandDemand_Run1!G329</f>
        <v>-1.3799601986100001</v>
      </c>
      <c r="C316">
        <f t="shared" si="4"/>
        <v>1</v>
      </c>
      <c r="D316">
        <v>1</v>
      </c>
      <c r="E316" s="105">
        <v>44562.375</v>
      </c>
      <c r="F316">
        <f>task1ForecastsPVandDemand_Run1!B329</f>
        <v>7</v>
      </c>
      <c r="G316">
        <f>task1ForecastsPVandDemand_Run1!A329</f>
        <v>27</v>
      </c>
      <c r="H316">
        <f>task1ForecastsPVandDemand_Run1!D329</f>
        <v>2.5889380360000001</v>
      </c>
      <c r="I316">
        <f>task1ForecastsPVandDemand_Run1!E329</f>
        <v>3.9688982346100001</v>
      </c>
      <c r="J316">
        <f>task1ForecastsPVandDemand_Run1!F329</f>
        <v>2.7058043110000001</v>
      </c>
      <c r="K316">
        <f>task1ForecastsPVandDemand_Run1!G329</f>
        <v>1.3799601986100001</v>
      </c>
      <c r="L316">
        <f>task1ForecastsPVandDemand_Run1!H329</f>
        <v>3.6254801257326004</v>
      </c>
      <c r="M316">
        <f>task1ForecastsPVandDemand_Run1!I329</f>
        <v>0</v>
      </c>
      <c r="N316">
        <f>task1ForecastsPVandDemand_Run1!J329</f>
        <v>-1.3799601986100001</v>
      </c>
      <c r="O316">
        <f>task1ForecastsPVandDemand_Run1!K329</f>
        <v>0</v>
      </c>
      <c r="P316">
        <f>task1ForecastsPVandDemand_Run1!L329</f>
        <v>-1.3799601986100001</v>
      </c>
      <c r="Q316">
        <f>task1ForecastsPVandDemand_Run1!M329</f>
        <v>0</v>
      </c>
    </row>
    <row r="317" spans="1:17" x14ac:dyDescent="0.3">
      <c r="A317" t="str">
        <f>TEXT(task1ForecastsPVandDemand_Run1!C330,"YYYY-MM-DD HH:MM:SS")</f>
        <v>2018-10-22 13:30:00</v>
      </c>
      <c r="B317">
        <f>-task1ForecastsPVandDemand_Run1!G330</f>
        <v>-1.37741015016</v>
      </c>
      <c r="C317">
        <f t="shared" si="4"/>
        <v>1</v>
      </c>
      <c r="D317">
        <v>1</v>
      </c>
      <c r="E317" s="105">
        <v>44563.375</v>
      </c>
      <c r="F317">
        <f>task1ForecastsPVandDemand_Run1!B330</f>
        <v>7</v>
      </c>
      <c r="G317">
        <f>task1ForecastsPVandDemand_Run1!A330</f>
        <v>28</v>
      </c>
      <c r="H317">
        <f>task1ForecastsPVandDemand_Run1!D330</f>
        <v>2.5858754990000001</v>
      </c>
      <c r="I317">
        <f>task1ForecastsPVandDemand_Run1!E330</f>
        <v>3.9632856491600004</v>
      </c>
      <c r="J317">
        <f>task1ForecastsPVandDemand_Run1!F330</f>
        <v>2.7008042159999999</v>
      </c>
      <c r="K317">
        <f>task1ForecastsPVandDemand_Run1!G330</f>
        <v>1.37741015016</v>
      </c>
      <c r="L317">
        <f>task1ForecastsPVandDemand_Run1!H330</f>
        <v>4.3141852008126005</v>
      </c>
      <c r="M317">
        <f>task1ForecastsPVandDemand_Run1!I330</f>
        <v>0</v>
      </c>
      <c r="N317">
        <f>task1ForecastsPVandDemand_Run1!J330</f>
        <v>-1.37741015016</v>
      </c>
      <c r="O317">
        <f>task1ForecastsPVandDemand_Run1!K330</f>
        <v>0</v>
      </c>
      <c r="P317">
        <f>task1ForecastsPVandDemand_Run1!L330</f>
        <v>-1.37741015016</v>
      </c>
      <c r="Q317">
        <f>task1ForecastsPVandDemand_Run1!M330</f>
        <v>0</v>
      </c>
    </row>
    <row r="318" spans="1:17" x14ac:dyDescent="0.3">
      <c r="A318" t="str">
        <f>TEXT(task1ForecastsPVandDemand_Run1!C331,"YYYY-MM-DD HH:MM:SS")</f>
        <v>2018-10-22 14:00:00</v>
      </c>
      <c r="B318">
        <f>-task1ForecastsPVandDemand_Run1!G331</f>
        <v>-1.2023523329400001</v>
      </c>
      <c r="C318">
        <f t="shared" si="4"/>
        <v>1</v>
      </c>
      <c r="D318">
        <v>1</v>
      </c>
      <c r="E318" s="105">
        <v>44564.375</v>
      </c>
      <c r="F318">
        <f>task1ForecastsPVandDemand_Run1!B331</f>
        <v>7</v>
      </c>
      <c r="G318">
        <f>task1ForecastsPVandDemand_Run1!A331</f>
        <v>29</v>
      </c>
      <c r="H318">
        <f>task1ForecastsPVandDemand_Run1!D331</f>
        <v>2.67520895</v>
      </c>
      <c r="I318">
        <f>task1ForecastsPVandDemand_Run1!E331</f>
        <v>3.8775612829400004</v>
      </c>
      <c r="J318">
        <f>task1ForecastsPVandDemand_Run1!F331</f>
        <v>2.3575535940000001</v>
      </c>
      <c r="K318">
        <f>task1ForecastsPVandDemand_Run1!G331</f>
        <v>1.2023523329400001</v>
      </c>
      <c r="L318">
        <f>task1ForecastsPVandDemand_Run1!H331</f>
        <v>4.9153613672826006</v>
      </c>
      <c r="M318">
        <f>task1ForecastsPVandDemand_Run1!I331</f>
        <v>0</v>
      </c>
      <c r="N318">
        <f>task1ForecastsPVandDemand_Run1!J331</f>
        <v>-1.2023523329400001</v>
      </c>
      <c r="O318">
        <f>task1ForecastsPVandDemand_Run1!K331</f>
        <v>0</v>
      </c>
      <c r="P318">
        <f>task1ForecastsPVandDemand_Run1!L331</f>
        <v>-1.2023523329400001</v>
      </c>
      <c r="Q318">
        <f>task1ForecastsPVandDemand_Run1!M331</f>
        <v>0</v>
      </c>
    </row>
    <row r="319" spans="1:17" x14ac:dyDescent="0.3">
      <c r="A319" t="str">
        <f>TEXT(task1ForecastsPVandDemand_Run1!C332,"YYYY-MM-DD HH:MM:SS")</f>
        <v>2018-10-22 14:30:00</v>
      </c>
      <c r="B319">
        <f>-task1ForecastsPVandDemand_Run1!G332</f>
        <v>-1.13113213956</v>
      </c>
      <c r="C319">
        <f t="shared" si="4"/>
        <v>1</v>
      </c>
      <c r="D319">
        <v>1</v>
      </c>
      <c r="E319" s="105">
        <v>44565.375</v>
      </c>
      <c r="F319">
        <f>task1ForecastsPVandDemand_Run1!B332</f>
        <v>7</v>
      </c>
      <c r="G319">
        <f>task1ForecastsPVandDemand_Run1!A332</f>
        <v>30</v>
      </c>
      <c r="H319">
        <f>task1ForecastsPVandDemand_Run1!D332</f>
        <v>2.8128055710000002</v>
      </c>
      <c r="I319">
        <f>task1ForecastsPVandDemand_Run1!E332</f>
        <v>3.9439377105600002</v>
      </c>
      <c r="J319">
        <f>task1ForecastsPVandDemand_Run1!F332</f>
        <v>2.2179061560000002</v>
      </c>
      <c r="K319">
        <f>task1ForecastsPVandDemand_Run1!G332</f>
        <v>1.13113213956</v>
      </c>
      <c r="L319">
        <f>task1ForecastsPVandDemand_Run1!H332</f>
        <v>5.4809274370626007</v>
      </c>
      <c r="M319">
        <f>task1ForecastsPVandDemand_Run1!I332</f>
        <v>0</v>
      </c>
      <c r="N319">
        <f>task1ForecastsPVandDemand_Run1!J332</f>
        <v>-1.13113213956</v>
      </c>
      <c r="O319">
        <f>task1ForecastsPVandDemand_Run1!K332</f>
        <v>0</v>
      </c>
      <c r="P319">
        <f>task1ForecastsPVandDemand_Run1!L332</f>
        <v>-1.13113213956</v>
      </c>
      <c r="Q319">
        <f>task1ForecastsPVandDemand_Run1!M332</f>
        <v>0</v>
      </c>
    </row>
    <row r="320" spans="1:17" x14ac:dyDescent="0.3">
      <c r="A320" t="str">
        <f>TEXT(task1ForecastsPVandDemand_Run1!C333,"YYYY-MM-DD HH:MM:SS")</f>
        <v>2018-10-22 15:00:00</v>
      </c>
      <c r="B320">
        <f>-task1ForecastsPVandDemand_Run1!G333</f>
        <v>-1.0381451258747987</v>
      </c>
      <c r="C320">
        <f t="shared" si="4"/>
        <v>1</v>
      </c>
      <c r="D320">
        <v>1</v>
      </c>
      <c r="E320" s="105">
        <v>44566.375</v>
      </c>
      <c r="F320">
        <f>task1ForecastsPVandDemand_Run1!B333</f>
        <v>7</v>
      </c>
      <c r="G320">
        <f>task1ForecastsPVandDemand_Run1!A333</f>
        <v>31</v>
      </c>
      <c r="H320">
        <f>task1ForecastsPVandDemand_Run1!D333</f>
        <v>3.2598725439999998</v>
      </c>
      <c r="I320">
        <f>task1ForecastsPVandDemand_Run1!E333</f>
        <v>4.2980176698747989</v>
      </c>
      <c r="J320">
        <f>task1ForecastsPVandDemand_Run1!F333</f>
        <v>2.0969403130000002</v>
      </c>
      <c r="K320">
        <f>task1ForecastsPVandDemand_Run1!G333</f>
        <v>1.0381451258747987</v>
      </c>
      <c r="L320">
        <f>task1ForecastsPVandDemand_Run1!H333</f>
        <v>6</v>
      </c>
      <c r="M320">
        <f>task1ForecastsPVandDemand_Run1!I333</f>
        <v>0</v>
      </c>
      <c r="N320">
        <f>task1ForecastsPVandDemand_Run1!J333</f>
        <v>-1.0381451258747987</v>
      </c>
      <c r="O320">
        <f>task1ForecastsPVandDemand_Run1!K333</f>
        <v>0</v>
      </c>
      <c r="P320">
        <f>task1ForecastsPVandDemand_Run1!L333</f>
        <v>-1.0381451258747987</v>
      </c>
      <c r="Q320">
        <f>task1ForecastsPVandDemand_Run1!M333</f>
        <v>0</v>
      </c>
    </row>
    <row r="321" spans="1:17" x14ac:dyDescent="0.3">
      <c r="A321" t="str">
        <f>TEXT(task1ForecastsPVandDemand_Run1!C334,"YYYY-MM-DD HH:MM:SS")</f>
        <v>2018-10-22 15:30:00</v>
      </c>
      <c r="B321">
        <f>-task1ForecastsPVandDemand_Run1!G334</f>
        <v>0.88927605572727231</v>
      </c>
      <c r="C321">
        <f t="shared" si="4"/>
        <v>1</v>
      </c>
      <c r="D321">
        <v>1</v>
      </c>
      <c r="E321" s="105">
        <v>44567.375</v>
      </c>
      <c r="F321">
        <f>task1ForecastsPVandDemand_Run1!B334</f>
        <v>7</v>
      </c>
      <c r="G321">
        <f>task1ForecastsPVandDemand_Run1!A334</f>
        <v>32</v>
      </c>
      <c r="H321">
        <f>task1ForecastsPVandDemand_Run1!D334</f>
        <v>3.5195437429999998</v>
      </c>
      <c r="I321">
        <f>task1ForecastsPVandDemand_Run1!E334</f>
        <v>2.6302676872727275</v>
      </c>
      <c r="J321">
        <f>task1ForecastsPVandDemand_Run1!F334</f>
        <v>2.014948629</v>
      </c>
      <c r="K321">
        <f>task1ForecastsPVandDemand_Run1!G334</f>
        <v>-0.88927605572727231</v>
      </c>
      <c r="L321">
        <f>task1ForecastsPVandDemand_Run1!H334</f>
        <v>5.5553619721363638</v>
      </c>
      <c r="M321">
        <f>task1ForecastsPVandDemand_Run1!I334</f>
        <v>0.88927605572727231</v>
      </c>
      <c r="N321">
        <f>task1ForecastsPVandDemand_Run1!J334</f>
        <v>0</v>
      </c>
      <c r="O321">
        <f>task1ForecastsPVandDemand_Run1!K334</f>
        <v>0</v>
      </c>
      <c r="P321">
        <f>task1ForecastsPVandDemand_Run1!L334</f>
        <v>0</v>
      </c>
      <c r="Q321">
        <f>task1ForecastsPVandDemand_Run1!M334</f>
        <v>0</v>
      </c>
    </row>
    <row r="322" spans="1:17" x14ac:dyDescent="0.3">
      <c r="A322" t="str">
        <f>TEXT(task1ForecastsPVandDemand_Run1!C335,"YYYY-MM-DD HH:MM:SS")</f>
        <v>2018-10-22 16:00:00</v>
      </c>
      <c r="B322">
        <f>-task1ForecastsPVandDemand_Run1!G335</f>
        <v>1.2653501677272723</v>
      </c>
      <c r="C322">
        <f t="shared" si="4"/>
        <v>1</v>
      </c>
      <c r="D322">
        <v>1</v>
      </c>
      <c r="E322" s="105">
        <v>44568.375</v>
      </c>
      <c r="F322">
        <f>task1ForecastsPVandDemand_Run1!B335</f>
        <v>7</v>
      </c>
      <c r="G322">
        <f>task1ForecastsPVandDemand_Run1!A335</f>
        <v>33</v>
      </c>
      <c r="H322">
        <f>task1ForecastsPVandDemand_Run1!D335</f>
        <v>3.8956178549999998</v>
      </c>
      <c r="I322">
        <f>task1ForecastsPVandDemand_Run1!E335</f>
        <v>2.6302676872727275</v>
      </c>
      <c r="J322">
        <f>task1ForecastsPVandDemand_Run1!F335</f>
        <v>1.2264109830000001</v>
      </c>
      <c r="K322">
        <f>task1ForecastsPVandDemand_Run1!G335</f>
        <v>-1.2653501677272723</v>
      </c>
      <c r="L322">
        <f>task1ForecastsPVandDemand_Run1!H335</f>
        <v>4.9226868882727279</v>
      </c>
      <c r="M322">
        <f>task1ForecastsPVandDemand_Run1!I335</f>
        <v>1.2653501677272723</v>
      </c>
      <c r="N322">
        <f>task1ForecastsPVandDemand_Run1!J335</f>
        <v>0</v>
      </c>
      <c r="O322">
        <f>task1ForecastsPVandDemand_Run1!K335</f>
        <v>0</v>
      </c>
      <c r="P322">
        <f>task1ForecastsPVandDemand_Run1!L335</f>
        <v>0</v>
      </c>
      <c r="Q322">
        <f>task1ForecastsPVandDemand_Run1!M335</f>
        <v>0</v>
      </c>
    </row>
    <row r="323" spans="1:17" x14ac:dyDescent="0.3">
      <c r="A323" t="str">
        <f>TEXT(task1ForecastsPVandDemand_Run1!C336,"YYYY-MM-DD HH:MM:SS")</f>
        <v>2018-10-22 16:30:00</v>
      </c>
      <c r="B323">
        <f>-task1ForecastsPVandDemand_Run1!G336</f>
        <v>1.3262554307272723</v>
      </c>
      <c r="C323">
        <f t="shared" si="4"/>
        <v>1</v>
      </c>
      <c r="D323">
        <v>1</v>
      </c>
      <c r="E323" s="105">
        <v>44569.375</v>
      </c>
      <c r="F323">
        <f>task1ForecastsPVandDemand_Run1!B336</f>
        <v>7</v>
      </c>
      <c r="G323">
        <f>task1ForecastsPVandDemand_Run1!A336</f>
        <v>34</v>
      </c>
      <c r="H323">
        <f>task1ForecastsPVandDemand_Run1!D336</f>
        <v>3.9565231179999998</v>
      </c>
      <c r="I323">
        <f>task1ForecastsPVandDemand_Run1!E336</f>
        <v>2.6302676872727275</v>
      </c>
      <c r="J323">
        <f>task1ForecastsPVandDemand_Run1!F336</f>
        <v>1.181519904</v>
      </c>
      <c r="K323">
        <f>task1ForecastsPVandDemand_Run1!G336</f>
        <v>-1.3262554307272723</v>
      </c>
      <c r="L323">
        <f>task1ForecastsPVandDemand_Run1!H336</f>
        <v>4.2595591729090918</v>
      </c>
      <c r="M323">
        <f>task1ForecastsPVandDemand_Run1!I336</f>
        <v>1.3262554307272723</v>
      </c>
      <c r="N323">
        <f>task1ForecastsPVandDemand_Run1!J336</f>
        <v>0</v>
      </c>
      <c r="O323">
        <f>task1ForecastsPVandDemand_Run1!K336</f>
        <v>0</v>
      </c>
      <c r="P323">
        <f>task1ForecastsPVandDemand_Run1!L336</f>
        <v>0</v>
      </c>
      <c r="Q323">
        <f>task1ForecastsPVandDemand_Run1!M336</f>
        <v>0</v>
      </c>
    </row>
    <row r="324" spans="1:17" x14ac:dyDescent="0.3">
      <c r="A324" t="str">
        <f>TEXT(task1ForecastsPVandDemand_Run1!C337,"YYYY-MM-DD HH:MM:SS")</f>
        <v>2018-10-22 17:00:00</v>
      </c>
      <c r="B324">
        <f>-task1ForecastsPVandDemand_Run1!G337</f>
        <v>1.4499780817272727</v>
      </c>
      <c r="C324">
        <f t="shared" ref="C324:C337" si="5">C323</f>
        <v>1</v>
      </c>
      <c r="D324">
        <v>1</v>
      </c>
      <c r="E324" s="105">
        <v>44570.375</v>
      </c>
      <c r="F324">
        <f>task1ForecastsPVandDemand_Run1!B337</f>
        <v>7</v>
      </c>
      <c r="G324">
        <f>task1ForecastsPVandDemand_Run1!A337</f>
        <v>35</v>
      </c>
      <c r="H324">
        <f>task1ForecastsPVandDemand_Run1!D337</f>
        <v>4.0802457690000002</v>
      </c>
      <c r="I324">
        <f>task1ForecastsPVandDemand_Run1!E337</f>
        <v>2.6302676872727275</v>
      </c>
      <c r="J324">
        <f>task1ForecastsPVandDemand_Run1!F337</f>
        <v>0.30513082200000002</v>
      </c>
      <c r="K324">
        <f>task1ForecastsPVandDemand_Run1!G337</f>
        <v>-1.4499780817272727</v>
      </c>
      <c r="L324">
        <f>task1ForecastsPVandDemand_Run1!H337</f>
        <v>3.5345701320454554</v>
      </c>
      <c r="M324">
        <f>task1ForecastsPVandDemand_Run1!I337</f>
        <v>1.4499780817272727</v>
      </c>
      <c r="N324">
        <f>task1ForecastsPVandDemand_Run1!J337</f>
        <v>0</v>
      </c>
      <c r="O324">
        <f>task1ForecastsPVandDemand_Run1!K337</f>
        <v>0</v>
      </c>
      <c r="P324">
        <f>task1ForecastsPVandDemand_Run1!L337</f>
        <v>0</v>
      </c>
      <c r="Q324">
        <f>task1ForecastsPVandDemand_Run1!M337</f>
        <v>0</v>
      </c>
    </row>
    <row r="325" spans="1:17" x14ac:dyDescent="0.3">
      <c r="A325" t="str">
        <f>TEXT(task1ForecastsPVandDemand_Run1!C338,"YYYY-MM-DD HH:MM:SS")</f>
        <v>2018-10-22 17:30:00</v>
      </c>
      <c r="B325">
        <f>-task1ForecastsPVandDemand_Run1!G338</f>
        <v>1.4571507707272726</v>
      </c>
      <c r="C325">
        <f t="shared" si="5"/>
        <v>1</v>
      </c>
      <c r="D325">
        <v>1</v>
      </c>
      <c r="E325" s="105">
        <v>44571.375</v>
      </c>
      <c r="F325">
        <f>task1ForecastsPVandDemand_Run1!B338</f>
        <v>7</v>
      </c>
      <c r="G325">
        <f>task1ForecastsPVandDemand_Run1!A338</f>
        <v>36</v>
      </c>
      <c r="H325">
        <f>task1ForecastsPVandDemand_Run1!D338</f>
        <v>4.0874184580000001</v>
      </c>
      <c r="I325">
        <f>task1ForecastsPVandDemand_Run1!E338</f>
        <v>2.6302676872727275</v>
      </c>
      <c r="J325">
        <f>task1ForecastsPVandDemand_Run1!F338</f>
        <v>0.28410366399999998</v>
      </c>
      <c r="K325">
        <f>task1ForecastsPVandDemand_Run1!G338</f>
        <v>-1.4571507707272726</v>
      </c>
      <c r="L325">
        <f>task1ForecastsPVandDemand_Run1!H338</f>
        <v>2.8059947466818191</v>
      </c>
      <c r="M325">
        <f>task1ForecastsPVandDemand_Run1!I338</f>
        <v>1.4571507707272726</v>
      </c>
      <c r="N325">
        <f>task1ForecastsPVandDemand_Run1!J338</f>
        <v>0</v>
      </c>
      <c r="O325">
        <f>task1ForecastsPVandDemand_Run1!K338</f>
        <v>0</v>
      </c>
      <c r="P325">
        <f>task1ForecastsPVandDemand_Run1!L338</f>
        <v>0</v>
      </c>
      <c r="Q325">
        <f>task1ForecastsPVandDemand_Run1!M338</f>
        <v>0</v>
      </c>
    </row>
    <row r="326" spans="1:17" x14ac:dyDescent="0.3">
      <c r="A326" t="str">
        <f>TEXT(task1ForecastsPVandDemand_Run1!C339,"YYYY-MM-DD HH:MM:SS")</f>
        <v>2018-10-22 18:00:00</v>
      </c>
      <c r="B326">
        <f>-task1ForecastsPVandDemand_Run1!G339</f>
        <v>1.3624614567272726</v>
      </c>
      <c r="C326">
        <f t="shared" si="5"/>
        <v>1</v>
      </c>
      <c r="D326">
        <v>1</v>
      </c>
      <c r="E326" s="105">
        <v>44572.375</v>
      </c>
      <c r="F326">
        <f>task1ForecastsPVandDemand_Run1!B339</f>
        <v>7</v>
      </c>
      <c r="G326">
        <f>task1ForecastsPVandDemand_Run1!A339</f>
        <v>37</v>
      </c>
      <c r="H326">
        <f>task1ForecastsPVandDemand_Run1!D339</f>
        <v>3.9927291440000001</v>
      </c>
      <c r="I326">
        <f>task1ForecastsPVandDemand_Run1!E339</f>
        <v>2.6302676872727275</v>
      </c>
      <c r="J326">
        <f>task1ForecastsPVandDemand_Run1!F339</f>
        <v>5.37653E-3</v>
      </c>
      <c r="K326">
        <f>task1ForecastsPVandDemand_Run1!G339</f>
        <v>-1.3624614567272726</v>
      </c>
      <c r="L326">
        <f>task1ForecastsPVandDemand_Run1!H339</f>
        <v>2.1247640183181828</v>
      </c>
      <c r="M326">
        <f>task1ForecastsPVandDemand_Run1!I339</f>
        <v>1.3624614567272726</v>
      </c>
      <c r="N326">
        <f>task1ForecastsPVandDemand_Run1!J339</f>
        <v>0</v>
      </c>
      <c r="O326">
        <f>task1ForecastsPVandDemand_Run1!K339</f>
        <v>0</v>
      </c>
      <c r="P326">
        <f>task1ForecastsPVandDemand_Run1!L339</f>
        <v>0</v>
      </c>
      <c r="Q326">
        <f>task1ForecastsPVandDemand_Run1!M339</f>
        <v>0</v>
      </c>
    </row>
    <row r="327" spans="1:17" x14ac:dyDescent="0.3">
      <c r="A327" t="str">
        <f>TEXT(task1ForecastsPVandDemand_Run1!C340,"YYYY-MM-DD HH:MM:SS")</f>
        <v>2018-10-22 18:30:00</v>
      </c>
      <c r="B327">
        <f>-task1ForecastsPVandDemand_Run1!G340</f>
        <v>1.2575573537272726</v>
      </c>
      <c r="C327">
        <f t="shared" si="5"/>
        <v>1</v>
      </c>
      <c r="D327">
        <v>1</v>
      </c>
      <c r="E327" s="105">
        <v>44573.375</v>
      </c>
      <c r="F327">
        <f>task1ForecastsPVandDemand_Run1!B340</f>
        <v>7</v>
      </c>
      <c r="G327">
        <f>task1ForecastsPVandDemand_Run1!A340</f>
        <v>38</v>
      </c>
      <c r="H327">
        <f>task1ForecastsPVandDemand_Run1!D340</f>
        <v>3.8878250410000001</v>
      </c>
      <c r="I327">
        <f>task1ForecastsPVandDemand_Run1!E340</f>
        <v>2.6302676872727275</v>
      </c>
      <c r="J327">
        <f>task1ForecastsPVandDemand_Run1!F340</f>
        <v>5.37653E-3</v>
      </c>
      <c r="K327">
        <f>task1ForecastsPVandDemand_Run1!G340</f>
        <v>-1.2575573537272726</v>
      </c>
      <c r="L327">
        <f>task1ForecastsPVandDemand_Run1!H340</f>
        <v>1.4959853414545465</v>
      </c>
      <c r="M327">
        <f>task1ForecastsPVandDemand_Run1!I340</f>
        <v>1.2575573537272726</v>
      </c>
      <c r="N327">
        <f>task1ForecastsPVandDemand_Run1!J340</f>
        <v>0</v>
      </c>
      <c r="O327">
        <f>task1ForecastsPVandDemand_Run1!K340</f>
        <v>0</v>
      </c>
      <c r="P327">
        <f>task1ForecastsPVandDemand_Run1!L340</f>
        <v>0</v>
      </c>
      <c r="Q327">
        <f>task1ForecastsPVandDemand_Run1!M340</f>
        <v>0</v>
      </c>
    </row>
    <row r="328" spans="1:17" x14ac:dyDescent="0.3">
      <c r="A328" t="str">
        <f>TEXT(task1ForecastsPVandDemand_Run1!C341,"YYYY-MM-DD HH:MM:SS")</f>
        <v>2018-10-22 19:00:00</v>
      </c>
      <c r="B328">
        <f>-task1ForecastsPVandDemand_Run1!G341</f>
        <v>1.0552623437272723</v>
      </c>
      <c r="C328">
        <f t="shared" si="5"/>
        <v>1</v>
      </c>
      <c r="D328">
        <v>1</v>
      </c>
      <c r="E328" s="105">
        <v>44574.375</v>
      </c>
      <c r="F328">
        <f>task1ForecastsPVandDemand_Run1!B341</f>
        <v>7</v>
      </c>
      <c r="G328">
        <f>task1ForecastsPVandDemand_Run1!A341</f>
        <v>39</v>
      </c>
      <c r="H328">
        <f>task1ForecastsPVandDemand_Run1!D341</f>
        <v>3.6855300309999999</v>
      </c>
      <c r="I328">
        <f>task1ForecastsPVandDemand_Run1!E341</f>
        <v>2.6302676872727275</v>
      </c>
      <c r="J328">
        <f>task1ForecastsPVandDemand_Run1!F341</f>
        <v>0</v>
      </c>
      <c r="K328">
        <f>task1ForecastsPVandDemand_Run1!G341</f>
        <v>-1.0552623437272723</v>
      </c>
      <c r="L328">
        <f>task1ForecastsPVandDemand_Run1!H341</f>
        <v>0.96835416959091036</v>
      </c>
      <c r="M328">
        <f>task1ForecastsPVandDemand_Run1!I341</f>
        <v>1.0552623437272723</v>
      </c>
      <c r="N328">
        <f>task1ForecastsPVandDemand_Run1!J341</f>
        <v>0</v>
      </c>
      <c r="O328">
        <f>task1ForecastsPVandDemand_Run1!K341</f>
        <v>0</v>
      </c>
      <c r="P328">
        <f>task1ForecastsPVandDemand_Run1!L341</f>
        <v>0</v>
      </c>
      <c r="Q328">
        <f>task1ForecastsPVandDemand_Run1!M341</f>
        <v>0</v>
      </c>
    </row>
    <row r="329" spans="1:17" x14ac:dyDescent="0.3">
      <c r="A329" t="str">
        <f>TEXT(task1ForecastsPVandDemand_Run1!C342,"YYYY-MM-DD HH:MM:SS")</f>
        <v>2018-10-22 19:30:00</v>
      </c>
      <c r="B329">
        <f>-task1ForecastsPVandDemand_Run1!G342</f>
        <v>0.88455978572727245</v>
      </c>
      <c r="C329">
        <f t="shared" si="5"/>
        <v>1</v>
      </c>
      <c r="D329">
        <v>1</v>
      </c>
      <c r="E329" s="105">
        <v>44575.375</v>
      </c>
      <c r="F329">
        <f>task1ForecastsPVandDemand_Run1!B342</f>
        <v>7</v>
      </c>
      <c r="G329">
        <f>task1ForecastsPVandDemand_Run1!A342</f>
        <v>40</v>
      </c>
      <c r="H329">
        <f>task1ForecastsPVandDemand_Run1!D342</f>
        <v>3.514827473</v>
      </c>
      <c r="I329">
        <f>task1ForecastsPVandDemand_Run1!E342</f>
        <v>2.6302676872727275</v>
      </c>
      <c r="J329">
        <f>task1ForecastsPVandDemand_Run1!F342</f>
        <v>0</v>
      </c>
      <c r="K329">
        <f>task1ForecastsPVandDemand_Run1!G342</f>
        <v>-0.88455978572727245</v>
      </c>
      <c r="L329">
        <f>task1ForecastsPVandDemand_Run1!H342</f>
        <v>0.52607427672727414</v>
      </c>
      <c r="M329">
        <f>task1ForecastsPVandDemand_Run1!I342</f>
        <v>0.88455978572727245</v>
      </c>
      <c r="N329">
        <f>task1ForecastsPVandDemand_Run1!J342</f>
        <v>0</v>
      </c>
      <c r="O329">
        <f>task1ForecastsPVandDemand_Run1!K342</f>
        <v>0</v>
      </c>
      <c r="P329">
        <f>task1ForecastsPVandDemand_Run1!L342</f>
        <v>0</v>
      </c>
      <c r="Q329">
        <f>task1ForecastsPVandDemand_Run1!M342</f>
        <v>0</v>
      </c>
    </row>
    <row r="330" spans="1:17" x14ac:dyDescent="0.3">
      <c r="A330" t="str">
        <f>TEXT(task1ForecastsPVandDemand_Run1!C343,"YYYY-MM-DD HH:MM:SS")</f>
        <v>2018-10-22 20:00:00</v>
      </c>
      <c r="B330">
        <f>-task1ForecastsPVandDemand_Run1!G343</f>
        <v>0.64301104572727263</v>
      </c>
      <c r="C330">
        <f t="shared" si="5"/>
        <v>1</v>
      </c>
      <c r="D330">
        <v>1</v>
      </c>
      <c r="E330" s="105">
        <v>44576.375</v>
      </c>
      <c r="F330">
        <f>task1ForecastsPVandDemand_Run1!B343</f>
        <v>7</v>
      </c>
      <c r="G330">
        <f>task1ForecastsPVandDemand_Run1!A343</f>
        <v>41</v>
      </c>
      <c r="H330">
        <f>task1ForecastsPVandDemand_Run1!D343</f>
        <v>3.2732787330000002</v>
      </c>
      <c r="I330">
        <f>task1ForecastsPVandDemand_Run1!E343</f>
        <v>2.6302676872727275</v>
      </c>
      <c r="J330">
        <f>task1ForecastsPVandDemand_Run1!F343</f>
        <v>0</v>
      </c>
      <c r="K330">
        <f>task1ForecastsPVandDemand_Run1!G343</f>
        <v>-0.64301104572727263</v>
      </c>
      <c r="L330">
        <f>task1ForecastsPVandDemand_Run1!H343</f>
        <v>0.20456875386363782</v>
      </c>
      <c r="M330">
        <f>task1ForecastsPVandDemand_Run1!I343</f>
        <v>0.64301104572727263</v>
      </c>
      <c r="N330">
        <f>task1ForecastsPVandDemand_Run1!J343</f>
        <v>0</v>
      </c>
      <c r="O330">
        <f>task1ForecastsPVandDemand_Run1!K343</f>
        <v>0</v>
      </c>
      <c r="P330">
        <f>task1ForecastsPVandDemand_Run1!L343</f>
        <v>0</v>
      </c>
      <c r="Q330">
        <f>task1ForecastsPVandDemand_Run1!M343</f>
        <v>0</v>
      </c>
    </row>
    <row r="331" spans="1:17" x14ac:dyDescent="0.3">
      <c r="A331" t="str">
        <f>TEXT(task1ForecastsPVandDemand_Run1!C344,"YYYY-MM-DD HH:MM:SS")</f>
        <v>2018-10-22 20:30:00</v>
      </c>
      <c r="B331">
        <f>-task1ForecastsPVandDemand_Run1!G344</f>
        <v>0.40913477272727228</v>
      </c>
      <c r="C331">
        <f t="shared" si="5"/>
        <v>1</v>
      </c>
      <c r="D331">
        <v>1</v>
      </c>
      <c r="E331" s="105">
        <v>44577.375</v>
      </c>
      <c r="F331">
        <f>task1ForecastsPVandDemand_Run1!B344</f>
        <v>7</v>
      </c>
      <c r="G331">
        <f>task1ForecastsPVandDemand_Run1!A344</f>
        <v>42</v>
      </c>
      <c r="H331">
        <f>task1ForecastsPVandDemand_Run1!D344</f>
        <v>3.0394024599999998</v>
      </c>
      <c r="I331">
        <f>task1ForecastsPVandDemand_Run1!E344</f>
        <v>2.6302676872727275</v>
      </c>
      <c r="J331">
        <f>task1ForecastsPVandDemand_Run1!F344</f>
        <v>0</v>
      </c>
      <c r="K331">
        <f>task1ForecastsPVandDemand_Run1!G344</f>
        <v>-0.40913477272727228</v>
      </c>
      <c r="L331">
        <f>task1ForecastsPVandDemand_Run1!H344</f>
        <v>1.3675000016810657E-6</v>
      </c>
      <c r="M331">
        <f>task1ForecastsPVandDemand_Run1!I344</f>
        <v>0.40913477272727228</v>
      </c>
      <c r="N331">
        <f>task1ForecastsPVandDemand_Run1!J344</f>
        <v>0</v>
      </c>
      <c r="O331">
        <f>task1ForecastsPVandDemand_Run1!K344</f>
        <v>0</v>
      </c>
      <c r="P331">
        <f>task1ForecastsPVandDemand_Run1!L344</f>
        <v>0</v>
      </c>
      <c r="Q331">
        <f>task1ForecastsPVandDemand_Run1!M344</f>
        <v>0</v>
      </c>
    </row>
    <row r="332" spans="1:17" x14ac:dyDescent="0.3">
      <c r="A332" t="str">
        <f>TEXT(task1ForecastsPVandDemand_Run1!C345,"YYYY-MM-DD HH:MM:SS")</f>
        <v>2018-10-22 21:00:00</v>
      </c>
      <c r="B332">
        <f>-task1ForecastsPVandDemand_Run1!G345</f>
        <v>0</v>
      </c>
      <c r="C332">
        <f t="shared" si="5"/>
        <v>1</v>
      </c>
      <c r="D332">
        <v>1</v>
      </c>
      <c r="E332" s="105">
        <v>44578.375</v>
      </c>
      <c r="F332">
        <f>task1ForecastsPVandDemand_Run1!B345</f>
        <v>7</v>
      </c>
      <c r="G332">
        <f>task1ForecastsPVandDemand_Run1!A345</f>
        <v>43</v>
      </c>
      <c r="H332">
        <f>task1ForecastsPVandDemand_Run1!D345</f>
        <v>2.7883888730000002</v>
      </c>
      <c r="I332">
        <f>task1ForecastsPVandDemand_Run1!E345</f>
        <v>2.7883888730000002</v>
      </c>
      <c r="J332">
        <f>task1ForecastsPVandDemand_Run1!F345</f>
        <v>0</v>
      </c>
      <c r="K332">
        <f>task1ForecastsPVandDemand_Run1!G345</f>
        <v>0</v>
      </c>
      <c r="L332">
        <f>task1ForecastsPVandDemand_Run1!H345</f>
        <v>1.3675000016810657E-6</v>
      </c>
      <c r="M332">
        <f>task1ForecastsPVandDemand_Run1!I345</f>
        <v>0</v>
      </c>
      <c r="N332">
        <f>task1ForecastsPVandDemand_Run1!J345</f>
        <v>0</v>
      </c>
      <c r="O332">
        <f>task1ForecastsPVandDemand_Run1!K345</f>
        <v>0</v>
      </c>
      <c r="P332">
        <f>task1ForecastsPVandDemand_Run1!L345</f>
        <v>0</v>
      </c>
      <c r="Q332">
        <f>task1ForecastsPVandDemand_Run1!M345</f>
        <v>0</v>
      </c>
    </row>
    <row r="333" spans="1:17" x14ac:dyDescent="0.3">
      <c r="A333" t="str">
        <f>TEXT(task1ForecastsPVandDemand_Run1!C346,"YYYY-MM-DD HH:MM:SS")</f>
        <v>2018-10-22 21:30:00</v>
      </c>
      <c r="B333">
        <f>-task1ForecastsPVandDemand_Run1!G346</f>
        <v>0</v>
      </c>
      <c r="C333">
        <f t="shared" si="5"/>
        <v>1</v>
      </c>
      <c r="D333">
        <v>1</v>
      </c>
      <c r="E333" s="105">
        <v>44579.375</v>
      </c>
      <c r="F333">
        <f>task1ForecastsPVandDemand_Run1!B346</f>
        <v>7</v>
      </c>
      <c r="G333">
        <f>task1ForecastsPVandDemand_Run1!A346</f>
        <v>44</v>
      </c>
      <c r="H333">
        <f>task1ForecastsPVandDemand_Run1!D346</f>
        <v>2.4427717269999998</v>
      </c>
      <c r="I333">
        <f>task1ForecastsPVandDemand_Run1!E346</f>
        <v>2.4427717269999998</v>
      </c>
      <c r="J333">
        <f>task1ForecastsPVandDemand_Run1!F346</f>
        <v>0</v>
      </c>
      <c r="K333">
        <f>task1ForecastsPVandDemand_Run1!G346</f>
        <v>0</v>
      </c>
      <c r="L333">
        <f>task1ForecastsPVandDemand_Run1!H346</f>
        <v>1.3675000016810657E-6</v>
      </c>
      <c r="M333">
        <f>task1ForecastsPVandDemand_Run1!I346</f>
        <v>0</v>
      </c>
      <c r="N333">
        <f>task1ForecastsPVandDemand_Run1!J346</f>
        <v>0</v>
      </c>
      <c r="O333">
        <f>task1ForecastsPVandDemand_Run1!K346</f>
        <v>0</v>
      </c>
      <c r="P333">
        <f>task1ForecastsPVandDemand_Run1!L346</f>
        <v>0</v>
      </c>
      <c r="Q333">
        <f>task1ForecastsPVandDemand_Run1!M346</f>
        <v>0</v>
      </c>
    </row>
    <row r="334" spans="1:17" x14ac:dyDescent="0.3">
      <c r="A334" t="str">
        <f>TEXT(task1ForecastsPVandDemand_Run1!C347,"YYYY-MM-DD HH:MM:SS")</f>
        <v>2018-10-22 22:00:00</v>
      </c>
      <c r="B334">
        <f>-task1ForecastsPVandDemand_Run1!G347</f>
        <v>0</v>
      </c>
      <c r="C334">
        <f t="shared" si="5"/>
        <v>1</v>
      </c>
      <c r="D334">
        <v>1</v>
      </c>
      <c r="E334" s="105">
        <v>44580.375</v>
      </c>
      <c r="F334">
        <f>task1ForecastsPVandDemand_Run1!B347</f>
        <v>7</v>
      </c>
      <c r="G334">
        <f>task1ForecastsPVandDemand_Run1!A347</f>
        <v>45</v>
      </c>
      <c r="H334">
        <f>task1ForecastsPVandDemand_Run1!D347</f>
        <v>2.1423369669999999</v>
      </c>
      <c r="I334">
        <f>task1ForecastsPVandDemand_Run1!E347</f>
        <v>2.1423369669999999</v>
      </c>
      <c r="J334">
        <f>task1ForecastsPVandDemand_Run1!F347</f>
        <v>0</v>
      </c>
      <c r="K334">
        <f>task1ForecastsPVandDemand_Run1!G347</f>
        <v>0</v>
      </c>
      <c r="L334">
        <f>task1ForecastsPVandDemand_Run1!H347</f>
        <v>1.3675000016810657E-6</v>
      </c>
      <c r="M334">
        <f>task1ForecastsPVandDemand_Run1!I347</f>
        <v>0</v>
      </c>
      <c r="N334">
        <f>task1ForecastsPVandDemand_Run1!J347</f>
        <v>0</v>
      </c>
      <c r="O334">
        <f>task1ForecastsPVandDemand_Run1!K347</f>
        <v>0</v>
      </c>
      <c r="P334">
        <f>task1ForecastsPVandDemand_Run1!L347</f>
        <v>0</v>
      </c>
      <c r="Q334">
        <f>task1ForecastsPVandDemand_Run1!M347</f>
        <v>0</v>
      </c>
    </row>
    <row r="335" spans="1:17" x14ac:dyDescent="0.3">
      <c r="A335" t="str">
        <f>TEXT(task1ForecastsPVandDemand_Run1!C348,"YYYY-MM-DD HH:MM:SS")</f>
        <v>2018-10-22 22:30:00</v>
      </c>
      <c r="B335">
        <f>-task1ForecastsPVandDemand_Run1!G348</f>
        <v>0</v>
      </c>
      <c r="C335">
        <f t="shared" si="5"/>
        <v>1</v>
      </c>
      <c r="D335">
        <v>1</v>
      </c>
      <c r="E335" s="105">
        <v>44581.375</v>
      </c>
      <c r="F335">
        <f>task1ForecastsPVandDemand_Run1!B348</f>
        <v>7</v>
      </c>
      <c r="G335">
        <f>task1ForecastsPVandDemand_Run1!A348</f>
        <v>46</v>
      </c>
      <c r="H335">
        <f>task1ForecastsPVandDemand_Run1!D348</f>
        <v>1.9342195680000001</v>
      </c>
      <c r="I335">
        <f>task1ForecastsPVandDemand_Run1!E348</f>
        <v>1.9342195680000001</v>
      </c>
      <c r="J335">
        <f>task1ForecastsPVandDemand_Run1!F348</f>
        <v>0</v>
      </c>
      <c r="K335">
        <f>task1ForecastsPVandDemand_Run1!G348</f>
        <v>0</v>
      </c>
      <c r="L335">
        <f>task1ForecastsPVandDemand_Run1!H348</f>
        <v>1.3675000016810657E-6</v>
      </c>
      <c r="M335">
        <f>task1ForecastsPVandDemand_Run1!I348</f>
        <v>0</v>
      </c>
      <c r="N335">
        <f>task1ForecastsPVandDemand_Run1!J348</f>
        <v>0</v>
      </c>
      <c r="O335">
        <f>task1ForecastsPVandDemand_Run1!K348</f>
        <v>0</v>
      </c>
      <c r="P335">
        <f>task1ForecastsPVandDemand_Run1!L348</f>
        <v>0</v>
      </c>
      <c r="Q335">
        <f>task1ForecastsPVandDemand_Run1!M348</f>
        <v>0</v>
      </c>
    </row>
    <row r="336" spans="1:17" x14ac:dyDescent="0.3">
      <c r="A336" t="str">
        <f>TEXT(task1ForecastsPVandDemand_Run1!C349,"YYYY-MM-DD HH:MM:SS")</f>
        <v>2018-10-22 23:00:00</v>
      </c>
      <c r="B336">
        <f>-task1ForecastsPVandDemand_Run1!G349</f>
        <v>0</v>
      </c>
      <c r="C336">
        <f t="shared" si="5"/>
        <v>1</v>
      </c>
      <c r="D336">
        <v>1</v>
      </c>
      <c r="E336" s="105">
        <v>44582.375</v>
      </c>
      <c r="F336">
        <f>task1ForecastsPVandDemand_Run1!B349</f>
        <v>7</v>
      </c>
      <c r="G336">
        <f>task1ForecastsPVandDemand_Run1!A349</f>
        <v>47</v>
      </c>
      <c r="H336">
        <f>task1ForecastsPVandDemand_Run1!D349</f>
        <v>1.9342195680000001</v>
      </c>
      <c r="I336">
        <f>task1ForecastsPVandDemand_Run1!E349</f>
        <v>1.9342195680000001</v>
      </c>
      <c r="J336">
        <f>task1ForecastsPVandDemand_Run1!F349</f>
        <v>0</v>
      </c>
      <c r="K336">
        <f>task1ForecastsPVandDemand_Run1!G349</f>
        <v>0</v>
      </c>
      <c r="L336">
        <f>task1ForecastsPVandDemand_Run1!H349</f>
        <v>1.3675000016810657E-6</v>
      </c>
      <c r="M336">
        <f>task1ForecastsPVandDemand_Run1!I349</f>
        <v>0</v>
      </c>
      <c r="N336">
        <f>task1ForecastsPVandDemand_Run1!J349</f>
        <v>0</v>
      </c>
      <c r="O336">
        <f>task1ForecastsPVandDemand_Run1!K349</f>
        <v>0</v>
      </c>
      <c r="P336">
        <f>task1ForecastsPVandDemand_Run1!L349</f>
        <v>0</v>
      </c>
      <c r="Q336">
        <f>task1ForecastsPVandDemand_Run1!M349</f>
        <v>0</v>
      </c>
    </row>
    <row r="337" spans="1:17" x14ac:dyDescent="0.3">
      <c r="A337" t="str">
        <f>TEXT(task1ForecastsPVandDemand_Run1!C350,"YYYY-MM-DD HH:MM:SS")</f>
        <v>2018-10-22 23:30:00</v>
      </c>
      <c r="B337">
        <f>-task1ForecastsPVandDemand_Run1!G350</f>
        <v>0</v>
      </c>
      <c r="C337">
        <f t="shared" si="5"/>
        <v>1</v>
      </c>
      <c r="D337">
        <v>1</v>
      </c>
      <c r="E337" s="105">
        <v>44583.375</v>
      </c>
      <c r="F337">
        <f>task1ForecastsPVandDemand_Run1!B350</f>
        <v>7</v>
      </c>
      <c r="G337">
        <f>task1ForecastsPVandDemand_Run1!A350</f>
        <v>48</v>
      </c>
      <c r="H337">
        <f>task1ForecastsPVandDemand_Run1!D350</f>
        <v>1.9342195680000001</v>
      </c>
      <c r="I337">
        <f>task1ForecastsPVandDemand_Run1!E350</f>
        <v>1.9342195680000001</v>
      </c>
      <c r="J337">
        <f>task1ForecastsPVandDemand_Run1!F350</f>
        <v>0</v>
      </c>
      <c r="K337">
        <f>task1ForecastsPVandDemand_Run1!G350</f>
        <v>0</v>
      </c>
      <c r="L337">
        <f>task1ForecastsPVandDemand_Run1!H350</f>
        <v>1.3675000016810657E-6</v>
      </c>
      <c r="M337">
        <f>task1ForecastsPVandDemand_Run1!I350</f>
        <v>0</v>
      </c>
      <c r="N337">
        <f>task1ForecastsPVandDemand_Run1!J350</f>
        <v>0</v>
      </c>
      <c r="O337">
        <f>task1ForecastsPVandDemand_Run1!K350</f>
        <v>0</v>
      </c>
      <c r="P337">
        <f>task1ForecastsPVandDemand_Run1!L350</f>
        <v>0</v>
      </c>
      <c r="Q337">
        <f>task1ForecastsPVandDemand_Run1!M350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M Y D A A B Q S w M E F A A C A A g A 0 g J V U n h P H I 2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R r o m R g B n W S j D x O z 8 c 3 M Q 8 i D 5 E C y S I I 2 z q U 5 J a V F q X a p e b r u T j b 6 M K 6 N P t Q L d g B Q S w M E F A A C A A g A 0 g J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C V V L T a t I r w A A A A F A B A A A T A B w A R m 9 y b X V s Y X M v U 2 V j d G l v b j E u b S C i G A A o o B Q A A A A A A A A A A A A A A A A A A A A A A A A A A A C N T k 1 r w k A Q v Q f y H 5 Y 9 W Q i B n C W X a g u e F A N e R G T c f Z j Q z a z u b B Q R / 3 v X x n P b O c z A m / c l M L H z r J r x V t M 8 y z N p K c C q S P J V f f o A Q x J l t S G 2 c / R p 7 9 c D V 6 p W D j H P V J r G D 8 E g I c 3 Z l X O K d C D B R A v C B Q G M c L y Z h J 4 G F 0 v 7 e p f X j q 2 / S s m I u l D a v n / 8 E G c v 4 i p A h h 5 2 e Q I / L W c t O U d 8 h H 4 r x l R 7 8 P s / O 4 7 V 7 t v G t A m v d R L p Y h H R 1 / p 3 r d 4 9 t s / c X Z 5 1 / N / A 6 T d Q S w E C L Q A U A A I A C A D S A l V S e E 8 c j a Q A A A D 1 A A A A E g A A A A A A A A A A A A A A A A A A A A A A Q 2 9 u Z m l n L 1 B h Y 2 t h Z 2 U u e G 1 s U E s B A i 0 A F A A C A A g A 0 g J V U g / K 6 a u k A A A A 6 Q A A A B M A A A A A A A A A A A A A A A A A 8 A A A A F t D b 2 5 0 Z W 5 0 X 1 R 5 c G V z X S 5 4 b W x Q S w E C L Q A U A A I A C A D S A l V S 0 2 r S K 8 A A A A B Q A Q A A E w A A A A A A A A A A A A A A A A D h A Q A A R m 9 y b X V s Y X M v U 2 V j d G l v b j E u b V B L B Q Y A A A A A A w A D A M I A A A D u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D Q A A A A A A A O E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X N r M U Z v c m V j Y X N 0 c 1 B W Y W 5 k R G V t Y W 5 k X 1 J 1 b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F z a z F G b 3 J l Y 2 F z d H N Q V m F u Z E R l b W F u Z F 9 S d W 4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V Q w M D o y M j o z N y 4 z O T Y w N j U x W i I g L z 4 8 R W 5 0 c n k g V H l w Z T 0 i R m l s b E N v b H V t b l R 5 c G V z I i B W Y W x 1 Z T 0 i c 0 J 3 V U Z C U V V G I i A v P j x F b n R y e S B U e X B l P S J G a W x s Q 2 9 s d W 1 u T m F t Z X M i I F Z h b H V l P S J z W y Z x d W 9 0 O 2 R h d G V U a W 1 l V V R D J n F 1 b 3 Q 7 L C Z x d W 9 0 O 2 R l b W F u Z E 1 X T m V 3 T W 9 k Z W w m c X V v d D s s J n F 1 b 3 Q 7 Z G V t Y W 5 k T V d P b G R N b 2 R l b C Z x d W 9 0 O y w m c X V v d D t Q V k 1 X T m V 3 T W 9 k Z W w m c X V v d D s s J n F 1 b 3 Q 7 U F Z N V 0 9 s Z E 1 v Z G V s J n F 1 b 3 Q 7 L C Z x d W 9 0 O 1 B W T V d O Z X d N b 2 R l b E N v c n J l Y 3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x R m 9 y Z W N h c 3 R z U F Z h b m R E Z W 1 h b m R f U n V u M S 9 B d X R v U m V t b 3 Z l Z E N v b H V t b n M x L n t k Y X R l V G l t Z V V U Q y w w f S Z x d W 9 0 O y w m c X V v d D t T Z W N 0 a W 9 u M S 9 0 Y X N r M U Z v c m V j Y X N 0 c 1 B W Y W 5 k R G V t Y W 5 k X 1 J 1 b j E v Q X V 0 b 1 J l b W 9 2 Z W R D b 2 x 1 b W 5 z M S 5 7 Z G V t Y W 5 k T V d O Z X d N b 2 R l b C w x f S Z x d W 9 0 O y w m c X V v d D t T Z W N 0 a W 9 u M S 9 0 Y X N r M U Z v c m V j Y X N 0 c 1 B W Y W 5 k R G V t Y W 5 k X 1 J 1 b j E v Q X V 0 b 1 J l b W 9 2 Z W R D b 2 x 1 b W 5 z M S 5 7 Z G V t Y W 5 k T V d P b G R N b 2 R l b C w y f S Z x d W 9 0 O y w m c X V v d D t T Z W N 0 a W 9 u M S 9 0 Y X N r M U Z v c m V j Y X N 0 c 1 B W Y W 5 k R G V t Y W 5 k X 1 J 1 b j E v Q X V 0 b 1 J l b W 9 2 Z W R D b 2 x 1 b W 5 z M S 5 7 U F Z N V 0 5 l d 0 1 v Z G V s L D N 9 J n F 1 b 3 Q 7 L C Z x d W 9 0 O 1 N l Y 3 R p b 2 4 x L 3 R h c 2 s x R m 9 y Z W N h c 3 R z U F Z h b m R E Z W 1 h b m R f U n V u M S 9 B d X R v U m V t b 3 Z l Z E N v b H V t b n M x L n t Q V k 1 X T 2 x k T W 9 k Z W w s N H 0 m c X V v d D s s J n F 1 b 3 Q 7 U 2 V j d G l v b j E v d G F z a z F G b 3 J l Y 2 F z d H N Q V m F u Z E R l b W F u Z F 9 S d W 4 x L 0 F 1 d G 9 S Z W 1 v d m V k Q 2 9 s d W 1 u c z E u e 1 B W T V d O Z X d N b 2 R l b E N v c n J l Y 3 R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X N r M U Z v c m V j Y X N 0 c 1 B W Y W 5 k R G V t Y W 5 k X 1 J 1 b j E v Q X V 0 b 1 J l b W 9 2 Z W R D b 2 x 1 b W 5 z M S 5 7 Z G F 0 Z V R p b W V V V E M s M H 0 m c X V v d D s s J n F 1 b 3 Q 7 U 2 V j d G l v b j E v d G F z a z F G b 3 J l Y 2 F z d H N Q V m F u Z E R l b W F u Z F 9 S d W 4 x L 0 F 1 d G 9 S Z W 1 v d m V k Q 2 9 s d W 1 u c z E u e 2 R l b W F u Z E 1 X T m V 3 T W 9 k Z W w s M X 0 m c X V v d D s s J n F 1 b 3 Q 7 U 2 V j d G l v b j E v d G F z a z F G b 3 J l Y 2 F z d H N Q V m F u Z E R l b W F u Z F 9 S d W 4 x L 0 F 1 d G 9 S Z W 1 v d m V k Q 2 9 s d W 1 u c z E u e 2 R l b W F u Z E 1 X T 2 x k T W 9 k Z W w s M n 0 m c X V v d D s s J n F 1 b 3 Q 7 U 2 V j d G l v b j E v d G F z a z F G b 3 J l Y 2 F z d H N Q V m F u Z E R l b W F u Z F 9 S d W 4 x L 0 F 1 d G 9 S Z W 1 v d m V k Q 2 9 s d W 1 u c z E u e 1 B W T V d O Z X d N b 2 R l b C w z f S Z x d W 9 0 O y w m c X V v d D t T Z W N 0 a W 9 u M S 9 0 Y X N r M U Z v c m V j Y X N 0 c 1 B W Y W 5 k R G V t Y W 5 k X 1 J 1 b j E v Q X V 0 b 1 J l b W 9 2 Z W R D b 2 x 1 b W 5 z M S 5 7 U F Z N V 0 9 s Z E 1 v Z G V s L D R 9 J n F 1 b 3 Q 7 L C Z x d W 9 0 O 1 N l Y 3 R p b 2 4 x L 3 R h c 2 s x R m 9 y Z W N h c 3 R z U F Z h b m R E Z W 1 h b m R f U n V u M S 9 B d X R v U m V t b 3 Z l Z E N v b H V t b n M x L n t Q V k 1 X T m V 3 T W 9 k Z W x D b 3 J y Z W N 0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x R m 9 y Z W N h c 3 R z U F Z h b m R E Z W 1 h b m R f U n V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U Z v c m V j Y X N 0 c 1 B W Y W 5 k R G V t Y W 5 k X 1 J 1 b j E v Z G J v X 3 R h c 2 s x R m 9 y Z W N h c 3 R z U F Z h b m R E Z W 1 h b m R f U n V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K m l O 9 k E P R o u t 6 8 x 7 m W B h A A A A A A I A A A A A A B B m A A A A A Q A A I A A A A N d 6 6 z Q U 3 j / r S c 1 B d v E 3 F z H s Y Q Y 1 l E U b R U Y q + 5 0 F J s k C A A A A A A 6 A A A A A A g A A I A A A A O m h 1 C W 1 T 3 w h J n r F E q M B l 9 p P 8 N N x w K o L q h f y k 4 5 / g Q n m U A A A A H w 1 U I 5 P c / T j X / A Q Q N n O P q Z m 3 a 5 Y 6 1 5 M r F S 7 6 M 5 F R V T G Q Q m F R l 1 6 / 6 G o Z O 7 x a f u + n m m 4 P J T R c V K z H x f u m Y 8 r A E + Y O t v 0 I b B f n 6 m a 9 E w w F O b g Q A A A A I r T J j f G R b p s o 8 P e J m H u p T W x 8 d 4 t 6 6 X X 0 8 G k N q g i i E m T 3 3 u n 0 T M Z s H b j 0 b z 0 + f q a d W 4 T F s j K 4 e J k 4 i 9 n H n 8 E N 0 A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6" baseType="lpstr">
      <vt:lpstr>task1ForecastsPVandDemand_Run1</vt:lpstr>
      <vt:lpstr>task1ForecastsPVandDemand_R (2)</vt:lpstr>
      <vt:lpstr>ResultsExport</vt:lpstr>
      <vt:lpstr>Chart_RESULTS</vt:lpstr>
      <vt:lpstr>Chart_RESULTS (3)</vt:lpstr>
      <vt:lpstr>Chart_RESULTS (Demand)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2021-02-21T02:05:56Z</dcterms:modified>
</cp:coreProperties>
</file>