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Calculation\Unit = 10\"/>
    </mc:Choice>
  </mc:AlternateContent>
  <xr:revisionPtr revIDLastSave="0" documentId="13_ncr:1_{9F27DCDB-DDEB-4476-8EB6-C27EFA35A1E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Active Load (MW)" sheetId="2" r:id="rId2"/>
    <sheet name="Spinning reserve requirement" sheetId="9" r:id="rId3"/>
    <sheet name="Network" sheetId="10" r:id="rId4"/>
  </sheets>
  <calcPr calcId="191029"/>
</workbook>
</file>

<file path=xl/calcChain.xml><?xml version="1.0" encoding="utf-8"?>
<calcChain xmlns="http://schemas.openxmlformats.org/spreadsheetml/2006/main">
  <c r="O5" i="1" l="1"/>
  <c r="N4" i="1"/>
  <c r="O4" i="1" s="1"/>
  <c r="N3" i="1"/>
  <c r="O3" i="1" s="1"/>
  <c r="D5" i="1"/>
  <c r="C5" i="1"/>
  <c r="B5" i="1"/>
  <c r="D4" i="1"/>
  <c r="C4" i="1"/>
  <c r="B4" i="1"/>
  <c r="D3" i="1"/>
  <c r="C3" i="1"/>
  <c r="B3" i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<sst xmlns="http://schemas.openxmlformats.org/spreadsheetml/2006/main" count="79" uniqueCount="55">
  <si>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</si>
  <si>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</si>
  <si>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</si>
  <si>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</si>
  <si>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</si>
  <si>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</si>
  <si>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</si>
  <si>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</si>
  <si>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</si>
  <si>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</si>
  <si>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</si>
  <si>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</si>
  <si>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</si>
  <si>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</si>
  <si>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</si>
  <si>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</si>
  <si>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</si>
  <si>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</si>
  <si>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</si>
  <si>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</si>
  <si>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</si>
  <si>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</si>
  <si>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</si>
  <si>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</si>
  <si>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</si>
  <si>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</si>
  <si>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</si>
  <si>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</si>
  <si>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</si>
  <si>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</si>
  <si>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</si>
  <si>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</si>
  <si>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</si>
  <si>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</si>
  <si>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</si>
  <si>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</si>
  <si>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</si>
  <si>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 xml:space="preserve">Bus 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</si>
  <si>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</si>
  <si>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</si>
  <si>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</si>
  <si>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Shutdown capacity (MW/h)</t>
    <phoneticPr fontId="1" type="noConversion"/>
  </si>
  <si>
    <t>Bus0</t>
    <phoneticPr fontId="1" type="noConversion"/>
  </si>
  <si>
    <t>Bus1</t>
    <phoneticPr fontId="1" type="noConversion"/>
  </si>
  <si>
    <t>Bus2</t>
    <phoneticPr fontId="1" type="noConversion"/>
  </si>
  <si>
    <t>Bus3</t>
    <phoneticPr fontId="1" type="noConversion"/>
  </si>
  <si>
    <t>Bus4</t>
    <phoneticPr fontId="1" type="noConversion"/>
  </si>
  <si>
    <t>Bus5</t>
    <phoneticPr fontId="1" type="noConversion"/>
  </si>
  <si>
    <t>From Bus</t>
    <phoneticPr fontId="1" type="noConversion"/>
  </si>
  <si>
    <t>To Bus</t>
    <phoneticPr fontId="1" type="noConversion"/>
  </si>
  <si>
    <t>Resistance</t>
    <phoneticPr fontId="1" type="noConversion"/>
  </si>
  <si>
    <t>Reactance</t>
    <phoneticPr fontId="1" type="noConversion"/>
  </si>
  <si>
    <t>Ratio</t>
    <phoneticPr fontId="1" type="noConversion"/>
  </si>
  <si>
    <t>Thermal limit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</si>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</sst>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1.3"/>
      <color rgb="FFA9B7C6"/>
      <name val="Times New Roman"/>
      <family val="1"/>
    </font>
    <font>
      <sz val="11.3"/>
      <color rgb="FF6897BB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G15" sqref="G15"/>
    </sheetView>
  </sheetViews>
  <sheetFormatPr defaultColWidth="9.1328125" defaultRowHeight="13.9" x14ac:dyDescent="0.4"/>
  <cols>
    <col min="1" max="16" width="10.33203125" style="2" customWidth="1"/>
    <col min="17" max="16384" width="9.1328125" style="2"/>
  </cols>
  <sheetData>
    <row r="1" spans="1:17" s="6" customFormat="1" ht="22.05" customHeight="1" x14ac:dyDescent="0.4">
      <c r="A1" s="17" t="s">
        <v>22</v>
      </c>
      <c r="B1" s="17" t="s">
        <v>23</v>
      </c>
      <c r="C1" s="17"/>
      <c r="D1" s="17"/>
      <c r="E1" s="17" t="s">
        <v>27</v>
      </c>
      <c r="F1" s="17" t="s">
        <v>28</v>
      </c>
      <c r="G1" s="15" t="s">
        <v>38</v>
      </c>
      <c r="H1" s="15" t="s">
        <v>39</v>
      </c>
      <c r="I1" s="15" t="s">
        <v>40</v>
      </c>
      <c r="J1" s="15" t="s">
        <v>41</v>
      </c>
      <c r="K1" s="13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  <c r="Q1" s="13" t="s">
        <v>37</v>
      </c>
    </row>
    <row r="2" spans="1:17" s="6" customFormat="1" ht="22.05" customHeight="1" x14ac:dyDescent="0.4">
      <c r="A2" s="17"/>
      <c r="B2" s="1" t="s">
        <v>24</v>
      </c>
      <c r="C2" s="1" t="s">
        <v>25</v>
      </c>
      <c r="D2" s="1" t="s">
        <v>26</v>
      </c>
      <c r="E2" s="17"/>
      <c r="F2" s="17"/>
      <c r="G2" s="16"/>
      <c r="H2" s="16"/>
      <c r="I2" s="16"/>
      <c r="J2" s="16"/>
      <c r="K2" s="14"/>
      <c r="L2" s="14"/>
      <c r="M2" s="14"/>
      <c r="N2" s="14"/>
      <c r="O2" s="14"/>
      <c r="P2" s="14"/>
      <c r="Q2" s="14"/>
    </row>
    <row r="3" spans="1:17" x14ac:dyDescent="0.4">
      <c r="A3" s="9">
        <v>0</v>
      </c>
      <c r="B3" s="9">
        <f>176.9*1.2469</f>
        <v>220.57660999999999</v>
      </c>
      <c r="C3" s="9">
        <f>13.5*1.2469</f>
        <v>16.83315</v>
      </c>
      <c r="D3" s="9">
        <f>0.0004*1.2469</f>
        <v>4.9876E-4</v>
      </c>
      <c r="E3" s="9">
        <v>100</v>
      </c>
      <c r="F3" s="9">
        <v>220</v>
      </c>
      <c r="G3" s="9">
        <v>55</v>
      </c>
      <c r="H3" s="9">
        <v>55</v>
      </c>
      <c r="I3" s="9">
        <v>220</v>
      </c>
      <c r="J3" s="9">
        <v>220</v>
      </c>
      <c r="K3" s="9">
        <v>4</v>
      </c>
      <c r="L3" s="9">
        <v>4</v>
      </c>
      <c r="M3" s="9">
        <v>4</v>
      </c>
      <c r="N3" s="9">
        <f>100*1.2469</f>
        <v>124.68999999999998</v>
      </c>
      <c r="O3" s="9">
        <f>N3</f>
        <v>124.68999999999998</v>
      </c>
      <c r="P3" s="9">
        <v>1</v>
      </c>
      <c r="Q3" s="10">
        <v>0</v>
      </c>
    </row>
    <row r="4" spans="1:17" x14ac:dyDescent="0.4">
      <c r="A4" s="9">
        <v>1</v>
      </c>
      <c r="B4" s="9">
        <f>129.9*1.2461</f>
        <v>161.86839000000001</v>
      </c>
      <c r="C4" s="9">
        <f>32.6*1.2461</f>
        <v>40.622860000000003</v>
      </c>
      <c r="D4" s="9">
        <f>0.001*1.2461</f>
        <v>1.2461E-3</v>
      </c>
      <c r="E4" s="9">
        <v>10</v>
      </c>
      <c r="F4" s="9">
        <v>100</v>
      </c>
      <c r="G4" s="9">
        <v>50</v>
      </c>
      <c r="H4" s="9">
        <v>50</v>
      </c>
      <c r="I4" s="9">
        <v>100</v>
      </c>
      <c r="J4" s="9">
        <v>100</v>
      </c>
      <c r="K4" s="9">
        <v>3</v>
      </c>
      <c r="L4" s="9">
        <v>2</v>
      </c>
      <c r="M4" s="9">
        <v>1</v>
      </c>
      <c r="N4" s="9">
        <f>200*1.2461</f>
        <v>249.22</v>
      </c>
      <c r="O4" s="9">
        <f t="shared" ref="O4:O5" si="0">N4</f>
        <v>249.22</v>
      </c>
      <c r="P4" s="9">
        <v>1</v>
      </c>
      <c r="Q4" s="10">
        <v>1</v>
      </c>
    </row>
    <row r="5" spans="1:17" x14ac:dyDescent="0.4">
      <c r="A5" s="9">
        <v>2</v>
      </c>
      <c r="B5" s="9">
        <f>137.4*1.2462</f>
        <v>171.22788</v>
      </c>
      <c r="C5" s="9">
        <f>17.6*1.2462</f>
        <v>21.933120000000002</v>
      </c>
      <c r="D5" s="9">
        <f>0.005*1.2462</f>
        <v>6.2310000000000004E-3</v>
      </c>
      <c r="E5" s="9">
        <v>10</v>
      </c>
      <c r="F5" s="9">
        <v>20</v>
      </c>
      <c r="G5" s="9">
        <v>20</v>
      </c>
      <c r="H5" s="9">
        <v>20</v>
      </c>
      <c r="I5" s="9">
        <v>20</v>
      </c>
      <c r="J5" s="9">
        <v>20</v>
      </c>
      <c r="K5" s="9">
        <v>1</v>
      </c>
      <c r="L5" s="9">
        <v>1</v>
      </c>
      <c r="M5" s="9">
        <v>-1</v>
      </c>
      <c r="N5" s="9">
        <v>0</v>
      </c>
      <c r="O5" s="9">
        <f t="shared" si="0"/>
        <v>0</v>
      </c>
      <c r="P5" s="9">
        <v>1</v>
      </c>
      <c r="Q5" s="10">
        <v>5</v>
      </c>
    </row>
    <row r="6" spans="1:17" x14ac:dyDescent="0.4">
      <c r="P6" s="3"/>
    </row>
    <row r="7" spans="1:17" x14ac:dyDescent="0.4">
      <c r="P7" s="3"/>
    </row>
    <row r="8" spans="1:17" x14ac:dyDescent="0.4">
      <c r="P8" s="3"/>
    </row>
    <row r="9" spans="1:17" x14ac:dyDescent="0.4">
      <c r="P9" s="3"/>
    </row>
    <row r="10" spans="1:17" x14ac:dyDescent="0.4">
      <c r="P10" s="3"/>
    </row>
    <row r="11" spans="1:17" x14ac:dyDescent="0.4">
      <c r="P11" s="3"/>
    </row>
    <row r="12" spans="1:17" x14ac:dyDescent="0.4">
      <c r="P12" s="3"/>
    </row>
    <row r="14" spans="1:17" ht="14.25" x14ac:dyDescent="0.4">
      <c r="P14" s="11"/>
    </row>
    <row r="15" spans="1:17" ht="14.25" x14ac:dyDescent="0.4">
      <c r="M15" s="12"/>
      <c r="P15" s="3"/>
    </row>
    <row r="16" spans="1:17" x14ac:dyDescent="0.4">
      <c r="P16" s="3"/>
    </row>
  </sheetData>
  <mergeCells count="15">
    <mergeCell ref="A1:A2"/>
    <mergeCell ref="E1:E2"/>
    <mergeCell ref="F1:F2"/>
    <mergeCell ref="B1:D1"/>
    <mergeCell ref="K1:K2"/>
    <mergeCell ref="Q1:Q2"/>
    <mergeCell ref="G1:G2"/>
    <mergeCell ref="H1:H2"/>
    <mergeCell ref="I1:I2"/>
    <mergeCell ref="J1:J2"/>
    <mergeCell ref="P1:P2"/>
    <mergeCell ref="L1:L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D19" sqref="D19"/>
    </sheetView>
  </sheetViews>
  <sheetFormatPr defaultColWidth="9.06640625" defaultRowHeight="13.9" x14ac:dyDescent="0.4"/>
  <cols>
    <col min="1" max="1" width="9.06640625" style="4"/>
    <col min="2" max="2" width="11.73046875" style="4" customWidth="1"/>
    <col min="3" max="16384" width="9.06640625" style="4"/>
  </cols>
  <sheetData>
    <row r="1" spans="1:25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4">
      <c r="A2" s="4" t="s">
        <v>42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4">
      <c r="A3" s="4" t="s">
        <v>43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">
      <c r="A4" s="4" t="s">
        <v>44</v>
      </c>
      <c r="B4" s="5">
        <v>35.738</v>
      </c>
      <c r="C4" s="5">
        <v>33.69</v>
      </c>
      <c r="D4" s="5">
        <v>32.368000000000002</v>
      </c>
      <c r="E4" s="5">
        <v>31.566000000000003</v>
      </c>
      <c r="F4" s="5">
        <v>31.632000000000001</v>
      </c>
      <c r="G4" s="5">
        <v>32.738</v>
      </c>
      <c r="H4" s="5">
        <v>35.372000000000007</v>
      </c>
      <c r="I4" s="5">
        <v>38.842000000000006</v>
      </c>
      <c r="J4" s="5">
        <v>41.933999999999997</v>
      </c>
      <c r="K4" s="5">
        <v>44.308</v>
      </c>
      <c r="L4" s="5">
        <v>46.636000000000003</v>
      </c>
      <c r="M4" s="5">
        <v>48.164000000000001</v>
      </c>
      <c r="N4" s="5">
        <v>49.406000000000006</v>
      </c>
      <c r="O4" s="5">
        <v>49.694000000000003</v>
      </c>
      <c r="P4" s="5">
        <v>50.766000000000005</v>
      </c>
      <c r="Q4" s="5">
        <v>52.18</v>
      </c>
      <c r="R4" s="5">
        <v>52.224000000000004</v>
      </c>
      <c r="S4" s="5">
        <v>50.336000000000006</v>
      </c>
      <c r="T4" s="5">
        <v>50.177999999999997</v>
      </c>
      <c r="U4" s="5">
        <v>48.42</v>
      </c>
      <c r="V4" s="5">
        <v>48.410000000000004</v>
      </c>
      <c r="W4" s="5">
        <v>46.336000000000006</v>
      </c>
      <c r="X4" s="5">
        <v>41.014000000000003</v>
      </c>
      <c r="Y4" s="5">
        <v>40.138000000000005</v>
      </c>
    </row>
    <row r="5" spans="1:25" x14ac:dyDescent="0.4">
      <c r="A5" s="4" t="s">
        <v>45</v>
      </c>
      <c r="B5" s="5">
        <v>71.475999999999999</v>
      </c>
      <c r="C5" s="5">
        <v>67.38</v>
      </c>
      <c r="D5" s="5">
        <v>64.736000000000004</v>
      </c>
      <c r="E5" s="5">
        <v>63.132000000000005</v>
      </c>
      <c r="F5" s="5">
        <v>63.264000000000003</v>
      </c>
      <c r="G5" s="5">
        <v>65.475999999999999</v>
      </c>
      <c r="H5" s="5">
        <v>70.744000000000014</v>
      </c>
      <c r="I5" s="5">
        <v>77.684000000000012</v>
      </c>
      <c r="J5" s="5">
        <v>83.867999999999995</v>
      </c>
      <c r="K5" s="5">
        <v>88.616</v>
      </c>
      <c r="L5" s="5">
        <v>93.272000000000006</v>
      </c>
      <c r="M5" s="5">
        <v>96.328000000000003</v>
      </c>
      <c r="N5" s="5">
        <v>98.812000000000012</v>
      </c>
      <c r="O5" s="5">
        <v>99.388000000000005</v>
      </c>
      <c r="P5" s="5">
        <v>101.53200000000001</v>
      </c>
      <c r="Q5" s="5">
        <v>104.36</v>
      </c>
      <c r="R5" s="5">
        <v>104.44800000000001</v>
      </c>
      <c r="S5" s="5">
        <v>100.67200000000001</v>
      </c>
      <c r="T5" s="5">
        <v>100.35599999999999</v>
      </c>
      <c r="U5" s="5">
        <v>96.84</v>
      </c>
      <c r="V5" s="5">
        <v>96.820000000000007</v>
      </c>
      <c r="W5" s="5">
        <v>92.672000000000011</v>
      </c>
      <c r="X5" s="5">
        <v>82.028000000000006</v>
      </c>
      <c r="Y5" s="5">
        <v>80.27600000000001</v>
      </c>
    </row>
    <row r="6" spans="1:25" x14ac:dyDescent="0.4">
      <c r="A6" s="4" t="s">
        <v>46</v>
      </c>
      <c r="B6" s="5">
        <v>71.475999999999999</v>
      </c>
      <c r="C6" s="4">
        <v>67.38</v>
      </c>
      <c r="D6" s="4">
        <v>64.736000000000004</v>
      </c>
      <c r="E6" s="4">
        <v>63.132000000000005</v>
      </c>
      <c r="F6" s="4">
        <v>63.264000000000003</v>
      </c>
      <c r="G6" s="4">
        <v>65.475999999999999</v>
      </c>
      <c r="H6" s="4">
        <v>70.744000000000014</v>
      </c>
      <c r="I6" s="4">
        <v>77.684000000000012</v>
      </c>
      <c r="J6" s="4">
        <v>83.867999999999995</v>
      </c>
      <c r="K6" s="4">
        <v>88.616</v>
      </c>
      <c r="L6" s="4">
        <v>93.272000000000006</v>
      </c>
      <c r="M6" s="4">
        <v>96.328000000000003</v>
      </c>
      <c r="N6" s="4">
        <v>98.812000000000012</v>
      </c>
      <c r="O6" s="4">
        <v>99.388000000000005</v>
      </c>
      <c r="P6" s="4">
        <v>101.53200000000001</v>
      </c>
      <c r="Q6" s="4">
        <v>104.36</v>
      </c>
      <c r="R6" s="4">
        <v>104.44800000000001</v>
      </c>
      <c r="S6" s="4">
        <v>100.67200000000001</v>
      </c>
      <c r="T6" s="4">
        <v>100.35599999999999</v>
      </c>
      <c r="U6" s="4">
        <v>96.84</v>
      </c>
      <c r="V6" s="4">
        <v>96.820000000000007</v>
      </c>
      <c r="W6" s="4">
        <v>92.672000000000011</v>
      </c>
      <c r="X6" s="4">
        <v>82.028000000000006</v>
      </c>
      <c r="Y6" s="4">
        <v>80.27600000000001</v>
      </c>
    </row>
    <row r="7" spans="1:25" x14ac:dyDescent="0.4">
      <c r="A7" s="4" t="s">
        <v>47</v>
      </c>
      <c r="B7" s="5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4">
      <c r="A8" s="5"/>
    </row>
    <row r="9" spans="1:25" x14ac:dyDescent="0.4">
      <c r="B9" s="5"/>
    </row>
    <row r="10" spans="1:25" x14ac:dyDescent="0.4">
      <c r="B10" s="5"/>
    </row>
    <row r="11" spans="1:25" x14ac:dyDescent="0.4">
      <c r="B11" s="5"/>
    </row>
    <row r="12" spans="1:25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4">
      <c r="B13" s="5"/>
    </row>
    <row r="14" spans="1:25" x14ac:dyDescent="0.4">
      <c r="B14" s="5"/>
    </row>
    <row r="15" spans="1:25" x14ac:dyDescent="0.4">
      <c r="B15" s="5"/>
    </row>
    <row r="16" spans="1:25" x14ac:dyDescent="0.4">
      <c r="B16" s="5"/>
    </row>
    <row r="17" spans="2:2" x14ac:dyDescent="0.4">
      <c r="B17" s="5"/>
    </row>
    <row r="18" spans="2:2" x14ac:dyDescent="0.4">
      <c r="B18" s="5"/>
    </row>
    <row r="19" spans="2:2" x14ac:dyDescent="0.4">
      <c r="B19" s="5"/>
    </row>
    <row r="20" spans="2:2" x14ac:dyDescent="0.4">
      <c r="B20" s="5"/>
    </row>
    <row r="21" spans="2:2" x14ac:dyDescent="0.4">
      <c r="B21" s="5"/>
    </row>
    <row r="22" spans="2:2" x14ac:dyDescent="0.4">
      <c r="B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A3" sqref="A3"/>
    </sheetView>
  </sheetViews>
  <sheetFormatPr defaultRowHeight="13.9" x14ac:dyDescent="0.4"/>
  <cols>
    <col min="1" max="1" width="28.73046875" customWidth="1"/>
  </cols>
  <sheetData>
    <row r="1" spans="1:25" s="4" customFormat="1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s="4" customFormat="1" x14ac:dyDescent="0.4">
      <c r="A2" s="4" t="s">
        <v>54</v>
      </c>
      <c r="B2" s="5">
        <f>'Active Load (MW)'!B2*0.1</f>
        <v>0</v>
      </c>
      <c r="C2" s="5">
        <f>'Active Load (MW)'!C2*0.1</f>
        <v>0</v>
      </c>
      <c r="D2" s="5">
        <f>'Active Load (MW)'!D2*0.1</f>
        <v>0</v>
      </c>
      <c r="E2" s="5">
        <f>'Active Load (MW)'!E2*0.1</f>
        <v>0</v>
      </c>
      <c r="F2" s="5">
        <f>'Active Load (MW)'!F2*0.1</f>
        <v>0</v>
      </c>
      <c r="G2" s="5">
        <f>'Active Load (MW)'!G2*0.1</f>
        <v>0</v>
      </c>
      <c r="H2" s="5">
        <f>'Active Load (MW)'!H2*0.1</f>
        <v>0</v>
      </c>
      <c r="I2" s="5">
        <f>'Active Load (MW)'!I2*0.1</f>
        <v>0</v>
      </c>
      <c r="J2" s="5">
        <f>'Active Load (MW)'!J2*0.1</f>
        <v>0</v>
      </c>
      <c r="K2" s="5">
        <f>'Active Load (MW)'!K2*0.1</f>
        <v>0</v>
      </c>
      <c r="L2" s="5">
        <f>'Active Load (MW)'!L2*0.1</f>
        <v>0</v>
      </c>
      <c r="M2" s="5">
        <f>'Active Load (MW)'!M2*0.1</f>
        <v>0</v>
      </c>
      <c r="N2" s="5">
        <f>'Active Load (MW)'!N2*0.1</f>
        <v>0</v>
      </c>
      <c r="O2" s="5">
        <f>'Active Load (MW)'!O2*0.1</f>
        <v>0</v>
      </c>
      <c r="P2" s="5">
        <f>'Active Load (MW)'!P2*0.1</f>
        <v>0</v>
      </c>
      <c r="Q2" s="5">
        <f>'Active Load (MW)'!Q2*0.1</f>
        <v>0</v>
      </c>
      <c r="R2" s="5">
        <f>'Active Load (MW)'!R2*0.1</f>
        <v>0</v>
      </c>
      <c r="S2" s="5">
        <f>'Active Load (MW)'!S2*0.1</f>
        <v>0</v>
      </c>
      <c r="T2" s="5">
        <f>'Active Load (MW)'!T2*0.1</f>
        <v>0</v>
      </c>
      <c r="U2" s="5">
        <f>'Active Load (MW)'!U2*0.1</f>
        <v>0</v>
      </c>
      <c r="V2" s="5">
        <f>'Active Load (MW)'!V2*0.1</f>
        <v>0</v>
      </c>
      <c r="W2" s="5">
        <f>'Active Load (MW)'!W2*0.1</f>
        <v>0</v>
      </c>
      <c r="X2" s="5">
        <f>'Active Load (MW)'!X2*0.1</f>
        <v>0</v>
      </c>
      <c r="Y2" s="5">
        <f>'Active Load (MW)'!Y2*0.1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CBDC-D0E7-4E1B-8E3F-A0F9D694E78B}">
  <dimension ref="A1:F8"/>
  <sheetViews>
    <sheetView workbookViewId="0">
      <selection activeCell="G8" sqref="G8"/>
    </sheetView>
  </sheetViews>
  <sheetFormatPr defaultColWidth="16.9296875" defaultRowHeight="15.4" customHeight="1" x14ac:dyDescent="0.4"/>
  <cols>
    <col min="1" max="16384" width="16.9296875" style="8"/>
  </cols>
  <sheetData>
    <row r="1" spans="1:6" ht="15.4" customHeight="1" x14ac:dyDescent="0.4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</row>
    <row r="2" spans="1:6" ht="15.4" customHeight="1" x14ac:dyDescent="0.4">
      <c r="A2" s="7">
        <v>0</v>
      </c>
      <c r="B2" s="7">
        <v>1</v>
      </c>
      <c r="C2" s="7">
        <v>5.0000000000000001E-3</v>
      </c>
      <c r="D2" s="7">
        <v>0.17</v>
      </c>
      <c r="E2" s="7">
        <v>1</v>
      </c>
      <c r="F2" s="7">
        <v>200</v>
      </c>
    </row>
    <row r="3" spans="1:6" ht="15.4" customHeight="1" x14ac:dyDescent="0.4">
      <c r="A3" s="7">
        <v>0</v>
      </c>
      <c r="B3" s="7">
        <v>3</v>
      </c>
      <c r="C3" s="7">
        <v>3.0000000000000001E-3</v>
      </c>
      <c r="D3" s="7">
        <v>0.25800000000000001</v>
      </c>
      <c r="E3" s="7">
        <v>1</v>
      </c>
      <c r="F3" s="7">
        <v>100</v>
      </c>
    </row>
    <row r="4" spans="1:6" ht="15.4" customHeight="1" x14ac:dyDescent="0.4">
      <c r="A4" s="7">
        <v>1</v>
      </c>
      <c r="B4" s="7">
        <v>3</v>
      </c>
      <c r="C4" s="7">
        <v>7.0000000000000001E-3</v>
      </c>
      <c r="D4" s="7">
        <v>0.19700000000000001</v>
      </c>
      <c r="E4" s="7">
        <v>1</v>
      </c>
      <c r="F4" s="7">
        <v>100</v>
      </c>
    </row>
    <row r="5" spans="1:6" ht="15.4" customHeight="1" x14ac:dyDescent="0.4">
      <c r="A5" s="7">
        <v>4</v>
      </c>
      <c r="B5" s="7">
        <v>5</v>
      </c>
      <c r="C5" s="7">
        <v>2E-3</v>
      </c>
      <c r="D5" s="7">
        <v>0.14000000000000001</v>
      </c>
      <c r="E5" s="7">
        <v>1</v>
      </c>
      <c r="F5" s="7">
        <v>100</v>
      </c>
    </row>
    <row r="6" spans="1:6" ht="15.4" customHeight="1" x14ac:dyDescent="0.4">
      <c r="A6" s="7">
        <v>2</v>
      </c>
      <c r="B6" s="7">
        <v>5</v>
      </c>
      <c r="C6" s="7">
        <v>0</v>
      </c>
      <c r="D6" s="7">
        <v>1.7999999999999999E-2</v>
      </c>
      <c r="E6" s="7">
        <v>1</v>
      </c>
      <c r="F6" s="7">
        <v>100</v>
      </c>
    </row>
    <row r="7" spans="1:6" ht="15.4" customHeight="1" x14ac:dyDescent="0.4">
      <c r="A7" s="7">
        <v>1</v>
      </c>
      <c r="B7" s="7">
        <v>2</v>
      </c>
      <c r="C7" s="7">
        <v>0</v>
      </c>
      <c r="D7" s="7">
        <v>3.6999999999999998E-2</v>
      </c>
      <c r="E7" s="7">
        <v>0.98</v>
      </c>
      <c r="F7" s="7">
        <v>10000</v>
      </c>
    </row>
    <row r="8" spans="1:6" ht="15.4" customHeight="1" x14ac:dyDescent="0.4">
      <c r="A8" s="7">
        <v>3</v>
      </c>
      <c r="B8" s="7">
        <v>4</v>
      </c>
      <c r="C8" s="7">
        <v>0</v>
      </c>
      <c r="D8" s="7">
        <v>3.6999999999999998E-2</v>
      </c>
      <c r="E8" s="7">
        <v>0.98</v>
      </c>
      <c r="F8" s="7"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Active Load (MW)</vt:lpstr>
      <vt:lpstr>Spinning reserve requirement</vt:lpstr>
      <vt:lpstr>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2021-09-03T11:48:50Z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