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Typhoon\012 t_cprj\00 Project management\10 Customer projects\91 Lincoln Laboratory 2017_workshop\91.10 docs\PowerFlow_Feeder1_Calculations\"/>
    </mc:Choice>
  </mc:AlternateContent>
  <bookViews>
    <workbookView xWindow="0" yWindow="0" windowWidth="20490" windowHeight="7680"/>
  </bookViews>
  <sheets>
    <sheet name="Data Collected - Fixed DG P" sheetId="6" r:id="rId1"/>
    <sheet name="DiffOfPF - Fixed DG P" sheetId="7" r:id="rId2"/>
    <sheet name="Data Collected - Various DG P" sheetId="9" r:id="rId3"/>
    <sheet name="DiffOfPF - Various DG P" sheetId="8" r:id="rId4"/>
    <sheet name="HIL 603 small Ts (3)" sheetId="4"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6" l="1"/>
  <c r="D36" i="6"/>
  <c r="E64" i="6"/>
  <c r="D64" i="6"/>
  <c r="E92" i="6"/>
  <c r="D92" i="6"/>
  <c r="E232" i="6"/>
  <c r="D232" i="6"/>
  <c r="E120" i="6"/>
  <c r="D120" i="6"/>
  <c r="T176" i="9"/>
  <c r="V78" i="9"/>
  <c r="T36" i="9" l="1"/>
  <c r="H32" i="9"/>
  <c r="AA92" i="6"/>
  <c r="Z92" i="6"/>
  <c r="AA120" i="6"/>
  <c r="Z120" i="6"/>
  <c r="W232" i="6"/>
  <c r="W120" i="6"/>
  <c r="W92" i="6"/>
  <c r="W64" i="6"/>
  <c r="W36" i="6"/>
  <c r="O148" i="6"/>
  <c r="N148" i="6"/>
  <c r="X148" i="6" s="1"/>
  <c r="L147" i="6"/>
  <c r="L146" i="6"/>
  <c r="L145" i="6"/>
  <c r="L144" i="6"/>
  <c r="L143" i="6"/>
  <c r="L142" i="6"/>
  <c r="L141" i="6"/>
  <c r="L140" i="6"/>
  <c r="L139" i="6"/>
  <c r="L138" i="6"/>
  <c r="L137" i="6"/>
  <c r="L136" i="6"/>
  <c r="L135" i="6"/>
  <c r="L134" i="6"/>
  <c r="L133" i="6"/>
  <c r="L132" i="6"/>
  <c r="L131" i="6"/>
  <c r="L130" i="6"/>
  <c r="L129" i="6"/>
  <c r="O176" i="6"/>
  <c r="N176" i="6"/>
  <c r="X176" i="6" s="1"/>
  <c r="L175" i="6"/>
  <c r="L174" i="6"/>
  <c r="L173" i="6"/>
  <c r="L172" i="6"/>
  <c r="L171" i="6"/>
  <c r="L170" i="6"/>
  <c r="L169" i="6"/>
  <c r="L168" i="6"/>
  <c r="L167" i="6"/>
  <c r="L166" i="6"/>
  <c r="L165" i="6"/>
  <c r="L164" i="6"/>
  <c r="L163" i="6"/>
  <c r="L162" i="6"/>
  <c r="L161" i="6"/>
  <c r="L160" i="6"/>
  <c r="L159" i="6"/>
  <c r="L158" i="6"/>
  <c r="L157" i="6"/>
  <c r="O204" i="6"/>
  <c r="N204" i="6"/>
  <c r="X204" i="6" s="1"/>
  <c r="L203" i="6"/>
  <c r="L202" i="6"/>
  <c r="L201" i="6"/>
  <c r="L200" i="6"/>
  <c r="L199" i="6"/>
  <c r="L198" i="6"/>
  <c r="L197" i="6"/>
  <c r="L196" i="6"/>
  <c r="L195" i="6"/>
  <c r="L194" i="6"/>
  <c r="L193" i="6"/>
  <c r="L192" i="6"/>
  <c r="L191" i="6"/>
  <c r="L190" i="6"/>
  <c r="L189" i="6"/>
  <c r="L188" i="6"/>
  <c r="L187" i="6"/>
  <c r="L186" i="6"/>
  <c r="L185" i="6"/>
  <c r="O232" i="6"/>
  <c r="N232" i="6"/>
  <c r="X232" i="6" s="1"/>
  <c r="L231" i="6"/>
  <c r="L230" i="6"/>
  <c r="L229" i="6"/>
  <c r="L228" i="6"/>
  <c r="L227" i="6"/>
  <c r="L226" i="6"/>
  <c r="L225" i="6"/>
  <c r="L224" i="6"/>
  <c r="L223" i="6"/>
  <c r="L222" i="6"/>
  <c r="L221" i="6"/>
  <c r="L220" i="6"/>
  <c r="L219" i="6"/>
  <c r="L218" i="6"/>
  <c r="L217" i="6"/>
  <c r="L216" i="6"/>
  <c r="L215" i="6"/>
  <c r="L214" i="6"/>
  <c r="L213" i="6"/>
  <c r="O125" i="9"/>
  <c r="N125" i="9"/>
  <c r="E125" i="9"/>
  <c r="V125" i="9" s="1"/>
  <c r="D125" i="9"/>
  <c r="U125" i="9" s="1"/>
  <c r="T124" i="9"/>
  <c r="S124" i="9"/>
  <c r="L124" i="9"/>
  <c r="T123" i="9"/>
  <c r="L123" i="9"/>
  <c r="S123" i="9" s="1"/>
  <c r="T122" i="9"/>
  <c r="L122" i="9"/>
  <c r="S122" i="9" s="1"/>
  <c r="V121" i="9"/>
  <c r="U121" i="9"/>
  <c r="T121" i="9"/>
  <c r="L121" i="9"/>
  <c r="S121" i="9" s="1"/>
  <c r="L120" i="9"/>
  <c r="S120" i="9" s="1"/>
  <c r="T119" i="9"/>
  <c r="S119" i="9"/>
  <c r="L119" i="9"/>
  <c r="T118" i="9"/>
  <c r="L118" i="9"/>
  <c r="S118" i="9" s="1"/>
  <c r="T117" i="9"/>
  <c r="L117" i="9"/>
  <c r="S117" i="9" s="1"/>
  <c r="T116" i="9"/>
  <c r="L116" i="9"/>
  <c r="S116" i="9" s="1"/>
  <c r="T115" i="9"/>
  <c r="S115" i="9"/>
  <c r="L115" i="9"/>
  <c r="T114" i="9"/>
  <c r="L114" i="9"/>
  <c r="S114" i="9" s="1"/>
  <c r="T113" i="9"/>
  <c r="S113" i="9"/>
  <c r="L113" i="9"/>
  <c r="T112" i="9"/>
  <c r="L112" i="9"/>
  <c r="S112" i="9" s="1"/>
  <c r="T111" i="9"/>
  <c r="S111" i="9"/>
  <c r="L111" i="9"/>
  <c r="T110" i="9"/>
  <c r="L110" i="9"/>
  <c r="S110" i="9" s="1"/>
  <c r="T109" i="9"/>
  <c r="S109" i="9"/>
  <c r="L109" i="9"/>
  <c r="H109" i="9"/>
  <c r="T108" i="9"/>
  <c r="S108" i="9"/>
  <c r="L108" i="9"/>
  <c r="T107" i="9"/>
  <c r="L107" i="9"/>
  <c r="S107" i="9" s="1"/>
  <c r="V106" i="9"/>
  <c r="U106" i="9"/>
  <c r="L106" i="9"/>
  <c r="S106" i="9" s="1"/>
  <c r="O69" i="9"/>
  <c r="N69" i="9"/>
  <c r="E69" i="9"/>
  <c r="V69" i="9" s="1"/>
  <c r="D69" i="9"/>
  <c r="U69" i="9" s="1"/>
  <c r="T68" i="9"/>
  <c r="S68" i="9"/>
  <c r="L68" i="9"/>
  <c r="T67" i="9"/>
  <c r="L67" i="9"/>
  <c r="S67" i="9" s="1"/>
  <c r="T66" i="9"/>
  <c r="L66" i="9"/>
  <c r="S66" i="9" s="1"/>
  <c r="V65" i="9"/>
  <c r="U65" i="9"/>
  <c r="T65" i="9"/>
  <c r="L65" i="9"/>
  <c r="S65" i="9" s="1"/>
  <c r="T64" i="9"/>
  <c r="S64" i="9"/>
  <c r="L64" i="9"/>
  <c r="T63" i="9"/>
  <c r="L63" i="9"/>
  <c r="S63" i="9" s="1"/>
  <c r="T62" i="9"/>
  <c r="S62" i="9"/>
  <c r="L62" i="9"/>
  <c r="T61" i="9"/>
  <c r="L61" i="9"/>
  <c r="S61" i="9" s="1"/>
  <c r="T60" i="9"/>
  <c r="S60" i="9"/>
  <c r="L60" i="9"/>
  <c r="T59" i="9"/>
  <c r="L59" i="9"/>
  <c r="S59" i="9" s="1"/>
  <c r="T58" i="9"/>
  <c r="S58" i="9"/>
  <c r="L58" i="9"/>
  <c r="T57" i="9"/>
  <c r="L57" i="9"/>
  <c r="S57" i="9" s="1"/>
  <c r="T56" i="9"/>
  <c r="S56" i="9"/>
  <c r="L56" i="9"/>
  <c r="T55" i="9"/>
  <c r="L55" i="9"/>
  <c r="S55" i="9" s="1"/>
  <c r="T54" i="9"/>
  <c r="S54" i="9"/>
  <c r="L54" i="9"/>
  <c r="T53" i="9"/>
  <c r="L53" i="9"/>
  <c r="S53" i="9" s="1"/>
  <c r="T52" i="9"/>
  <c r="S52" i="9"/>
  <c r="L52" i="9"/>
  <c r="T51" i="9"/>
  <c r="L51" i="9"/>
  <c r="S51" i="9" s="1"/>
  <c r="V50" i="9"/>
  <c r="U50" i="9"/>
  <c r="L50" i="9"/>
  <c r="S50" i="9" s="1"/>
  <c r="W22" i="9" l="1"/>
  <c r="T148" i="9"/>
  <c r="O237" i="9"/>
  <c r="N237" i="9"/>
  <c r="E237" i="9"/>
  <c r="D237" i="9"/>
  <c r="T236" i="9"/>
  <c r="L236" i="9"/>
  <c r="S236" i="9" s="1"/>
  <c r="T235" i="9"/>
  <c r="L235" i="9"/>
  <c r="S235" i="9" s="1"/>
  <c r="T234" i="9"/>
  <c r="L234" i="9"/>
  <c r="S234" i="9" s="1"/>
  <c r="V233" i="9"/>
  <c r="U233" i="9"/>
  <c r="T233" i="9"/>
  <c r="L233" i="9"/>
  <c r="S233" i="9" s="1"/>
  <c r="S232" i="9"/>
  <c r="L232" i="9"/>
  <c r="T231" i="9"/>
  <c r="L231" i="9"/>
  <c r="S231" i="9" s="1"/>
  <c r="T230" i="9"/>
  <c r="L230" i="9"/>
  <c r="S230" i="9" s="1"/>
  <c r="T229" i="9"/>
  <c r="L229" i="9"/>
  <c r="S229" i="9" s="1"/>
  <c r="T228" i="9"/>
  <c r="L228" i="9"/>
  <c r="S228" i="9" s="1"/>
  <c r="T227" i="9"/>
  <c r="L227" i="9"/>
  <c r="S227" i="9" s="1"/>
  <c r="T226" i="9"/>
  <c r="L226" i="9"/>
  <c r="S226" i="9" s="1"/>
  <c r="T225" i="9"/>
  <c r="L225" i="9"/>
  <c r="S225" i="9" s="1"/>
  <c r="T224" i="9"/>
  <c r="L224" i="9"/>
  <c r="S224" i="9" s="1"/>
  <c r="T223" i="9"/>
  <c r="L223" i="9"/>
  <c r="S223" i="9" s="1"/>
  <c r="T222" i="9"/>
  <c r="L222" i="9"/>
  <c r="S222" i="9" s="1"/>
  <c r="T221" i="9"/>
  <c r="L221" i="9"/>
  <c r="S221" i="9" s="1"/>
  <c r="T220" i="9"/>
  <c r="L220" i="9"/>
  <c r="S220" i="9" s="1"/>
  <c r="L219" i="9"/>
  <c r="S219" i="9" s="1"/>
  <c r="V218" i="9"/>
  <c r="U218" i="9"/>
  <c r="L218" i="9"/>
  <c r="S218" i="9" s="1"/>
  <c r="O209" i="9"/>
  <c r="N209" i="9"/>
  <c r="E209" i="9"/>
  <c r="D209" i="9"/>
  <c r="T208" i="9"/>
  <c r="L208" i="9"/>
  <c r="S208" i="9" s="1"/>
  <c r="T207" i="9"/>
  <c r="L207" i="9"/>
  <c r="S207" i="9" s="1"/>
  <c r="T206" i="9"/>
  <c r="L206" i="9"/>
  <c r="S206" i="9" s="1"/>
  <c r="V205" i="9"/>
  <c r="U205" i="9"/>
  <c r="T205" i="9"/>
  <c r="L205" i="9"/>
  <c r="S205" i="9" s="1"/>
  <c r="L204" i="9"/>
  <c r="S204" i="9" s="1"/>
  <c r="T203" i="9"/>
  <c r="L203" i="9"/>
  <c r="S203" i="9" s="1"/>
  <c r="T202" i="9"/>
  <c r="L202" i="9"/>
  <c r="S202" i="9" s="1"/>
  <c r="T201" i="9"/>
  <c r="L201" i="9"/>
  <c r="S201" i="9" s="1"/>
  <c r="T200" i="9"/>
  <c r="L200" i="9"/>
  <c r="S200" i="9" s="1"/>
  <c r="T199" i="9"/>
  <c r="L199" i="9"/>
  <c r="S199" i="9" s="1"/>
  <c r="T198" i="9"/>
  <c r="L198" i="9"/>
  <c r="S198" i="9" s="1"/>
  <c r="T197" i="9"/>
  <c r="L197" i="9"/>
  <c r="S197" i="9" s="1"/>
  <c r="T196" i="9"/>
  <c r="L196" i="9"/>
  <c r="S196" i="9" s="1"/>
  <c r="T195" i="9"/>
  <c r="L195" i="9"/>
  <c r="S195" i="9" s="1"/>
  <c r="T194" i="9"/>
  <c r="L194" i="9"/>
  <c r="S194" i="9" s="1"/>
  <c r="T193" i="9"/>
  <c r="L193" i="9"/>
  <c r="S193" i="9" s="1"/>
  <c r="T192" i="9"/>
  <c r="L192" i="9"/>
  <c r="S192" i="9" s="1"/>
  <c r="L191" i="9"/>
  <c r="S191" i="9" s="1"/>
  <c r="V190" i="9"/>
  <c r="U190" i="9"/>
  <c r="S190" i="9"/>
  <c r="L190" i="9"/>
  <c r="O181" i="9"/>
  <c r="N181" i="9"/>
  <c r="E181" i="9"/>
  <c r="D181" i="9"/>
  <c r="T180" i="9"/>
  <c r="L180" i="9"/>
  <c r="S180" i="9" s="1"/>
  <c r="T179" i="9"/>
  <c r="L179" i="9"/>
  <c r="S179" i="9" s="1"/>
  <c r="L178" i="9"/>
  <c r="S178" i="9" s="1"/>
  <c r="V177" i="9"/>
  <c r="U177" i="9"/>
  <c r="T177" i="9"/>
  <c r="L177" i="9"/>
  <c r="S177" i="9" s="1"/>
  <c r="L176" i="9"/>
  <c r="S176" i="9" s="1"/>
  <c r="T175" i="9"/>
  <c r="L175" i="9"/>
  <c r="S175" i="9" s="1"/>
  <c r="T174" i="9"/>
  <c r="L174" i="9"/>
  <c r="S174" i="9" s="1"/>
  <c r="T173" i="9"/>
  <c r="L173" i="9"/>
  <c r="S173" i="9" s="1"/>
  <c r="T172" i="9"/>
  <c r="L172" i="9"/>
  <c r="S172" i="9" s="1"/>
  <c r="T171" i="9"/>
  <c r="L171" i="9"/>
  <c r="S171" i="9" s="1"/>
  <c r="T170" i="9"/>
  <c r="L170" i="9"/>
  <c r="S170" i="9" s="1"/>
  <c r="T169" i="9"/>
  <c r="L169" i="9"/>
  <c r="S169" i="9" s="1"/>
  <c r="T168" i="9"/>
  <c r="L168" i="9"/>
  <c r="S168" i="9" s="1"/>
  <c r="T167" i="9"/>
  <c r="L167" i="9"/>
  <c r="S167" i="9" s="1"/>
  <c r="T166" i="9"/>
  <c r="L166" i="9"/>
  <c r="S166" i="9" s="1"/>
  <c r="T165" i="9"/>
  <c r="L165" i="9"/>
  <c r="S165" i="9" s="1"/>
  <c r="T164" i="9"/>
  <c r="L164" i="9"/>
  <c r="S164" i="9" s="1"/>
  <c r="L163" i="9"/>
  <c r="S163" i="9" s="1"/>
  <c r="V162" i="9"/>
  <c r="U162" i="9"/>
  <c r="L162" i="9"/>
  <c r="S162" i="9" s="1"/>
  <c r="O153" i="9"/>
  <c r="N153" i="9"/>
  <c r="U153" i="9" s="1"/>
  <c r="E153" i="9"/>
  <c r="D153" i="9"/>
  <c r="T152" i="9"/>
  <c r="L152" i="9"/>
  <c r="S152" i="9" s="1"/>
  <c r="T151" i="9"/>
  <c r="L151" i="9"/>
  <c r="S151" i="9" s="1"/>
  <c r="L150" i="9"/>
  <c r="S150" i="9" s="1"/>
  <c r="V149" i="9"/>
  <c r="U149" i="9"/>
  <c r="T149" i="9"/>
  <c r="L149" i="9"/>
  <c r="S149" i="9" s="1"/>
  <c r="L148" i="9"/>
  <c r="S148" i="9" s="1"/>
  <c r="T147" i="9"/>
  <c r="L147" i="9"/>
  <c r="S147" i="9" s="1"/>
  <c r="T146" i="9"/>
  <c r="L146" i="9"/>
  <c r="S146" i="9" s="1"/>
  <c r="T145" i="9"/>
  <c r="L145" i="9"/>
  <c r="S145" i="9" s="1"/>
  <c r="T144" i="9"/>
  <c r="L144" i="9"/>
  <c r="S144" i="9" s="1"/>
  <c r="T143" i="9"/>
  <c r="L143" i="9"/>
  <c r="S143" i="9" s="1"/>
  <c r="T142" i="9"/>
  <c r="L142" i="9"/>
  <c r="S142" i="9" s="1"/>
  <c r="T141" i="9"/>
  <c r="L141" i="9"/>
  <c r="S141" i="9" s="1"/>
  <c r="T140" i="9"/>
  <c r="L140" i="9"/>
  <c r="S140" i="9" s="1"/>
  <c r="T139" i="9"/>
  <c r="L139" i="9"/>
  <c r="S139" i="9" s="1"/>
  <c r="T138" i="9"/>
  <c r="L138" i="9"/>
  <c r="S138" i="9" s="1"/>
  <c r="T137" i="9"/>
  <c r="L137" i="9"/>
  <c r="S137" i="9" s="1"/>
  <c r="T136" i="9"/>
  <c r="L136" i="9"/>
  <c r="S136" i="9" s="1"/>
  <c r="T135" i="9"/>
  <c r="L135" i="9"/>
  <c r="S135" i="9" s="1"/>
  <c r="V134" i="9"/>
  <c r="U134" i="9"/>
  <c r="L134" i="9"/>
  <c r="S134" i="9" s="1"/>
  <c r="O97" i="9"/>
  <c r="N97" i="9"/>
  <c r="E97" i="9"/>
  <c r="D97" i="9"/>
  <c r="T96" i="9"/>
  <c r="L96" i="9"/>
  <c r="S96" i="9" s="1"/>
  <c r="T95" i="9"/>
  <c r="L95" i="9"/>
  <c r="S95" i="9" s="1"/>
  <c r="T94" i="9"/>
  <c r="L94" i="9"/>
  <c r="S94" i="9" s="1"/>
  <c r="V93" i="9"/>
  <c r="U93" i="9"/>
  <c r="T93" i="9"/>
  <c r="L93" i="9"/>
  <c r="S93" i="9" s="1"/>
  <c r="L92" i="9"/>
  <c r="S92" i="9" s="1"/>
  <c r="T91" i="9"/>
  <c r="L91" i="9"/>
  <c r="S91" i="9" s="1"/>
  <c r="T90" i="9"/>
  <c r="L90" i="9"/>
  <c r="S90" i="9" s="1"/>
  <c r="T89" i="9"/>
  <c r="L89" i="9"/>
  <c r="S89" i="9" s="1"/>
  <c r="T88" i="9"/>
  <c r="L88" i="9"/>
  <c r="S88" i="9" s="1"/>
  <c r="T87" i="9"/>
  <c r="L87" i="9"/>
  <c r="S87" i="9" s="1"/>
  <c r="T86" i="9"/>
  <c r="L86" i="9"/>
  <c r="S86" i="9" s="1"/>
  <c r="T85" i="9"/>
  <c r="L85" i="9"/>
  <c r="S85" i="9" s="1"/>
  <c r="T84" i="9"/>
  <c r="L84" i="9"/>
  <c r="S84" i="9" s="1"/>
  <c r="T83" i="9"/>
  <c r="L83" i="9"/>
  <c r="S83" i="9" s="1"/>
  <c r="T82" i="9"/>
  <c r="L82" i="9"/>
  <c r="S82" i="9" s="1"/>
  <c r="T81" i="9"/>
  <c r="L81" i="9"/>
  <c r="S81" i="9" s="1"/>
  <c r="T80" i="9"/>
  <c r="L80" i="9"/>
  <c r="S80" i="9" s="1"/>
  <c r="T79" i="9"/>
  <c r="L79" i="9"/>
  <c r="S79" i="9" s="1"/>
  <c r="U78" i="9"/>
  <c r="L78" i="9"/>
  <c r="S78" i="9" s="1"/>
  <c r="O41" i="9"/>
  <c r="E41" i="9"/>
  <c r="D41" i="9"/>
  <c r="T40" i="9"/>
  <c r="L40" i="9"/>
  <c r="S40" i="9" s="1"/>
  <c r="T39" i="9"/>
  <c r="L39" i="9"/>
  <c r="S39" i="9" s="1"/>
  <c r="T38" i="9"/>
  <c r="L38" i="9"/>
  <c r="S38" i="9" s="1"/>
  <c r="T37" i="9"/>
  <c r="L37" i="9"/>
  <c r="S37" i="9" s="1"/>
  <c r="L36" i="9"/>
  <c r="S36" i="9" s="1"/>
  <c r="T35" i="9"/>
  <c r="L35" i="9"/>
  <c r="S35" i="9" s="1"/>
  <c r="T34" i="9"/>
  <c r="L34" i="9"/>
  <c r="S34" i="9" s="1"/>
  <c r="T33" i="9"/>
  <c r="L33" i="9"/>
  <c r="S33" i="9" s="1"/>
  <c r="T32" i="9"/>
  <c r="L32" i="9"/>
  <c r="S32" i="9" s="1"/>
  <c r="T31" i="9"/>
  <c r="L31" i="9"/>
  <c r="S31" i="9" s="1"/>
  <c r="T30" i="9"/>
  <c r="L30" i="9"/>
  <c r="S30" i="9" s="1"/>
  <c r="T29" i="9"/>
  <c r="L29" i="9"/>
  <c r="S29" i="9" s="1"/>
  <c r="T28" i="9"/>
  <c r="L28" i="9"/>
  <c r="S28" i="9" s="1"/>
  <c r="T27" i="9"/>
  <c r="L27" i="9"/>
  <c r="S27" i="9" s="1"/>
  <c r="T26" i="9"/>
  <c r="L26" i="9"/>
  <c r="S26" i="9" s="1"/>
  <c r="T25" i="9"/>
  <c r="L25" i="9"/>
  <c r="S25" i="9" s="1"/>
  <c r="T24" i="9"/>
  <c r="L24" i="9"/>
  <c r="S24" i="9" s="1"/>
  <c r="T23" i="9"/>
  <c r="L23" i="9"/>
  <c r="S23" i="9" s="1"/>
  <c r="V22" i="9"/>
  <c r="U22" i="9"/>
  <c r="L22" i="9"/>
  <c r="S22" i="9" s="1"/>
  <c r="E204" i="6"/>
  <c r="W204" i="6" s="1"/>
  <c r="D204" i="6"/>
  <c r="E176" i="6"/>
  <c r="D176" i="6"/>
  <c r="W176" i="6" s="1"/>
  <c r="E148" i="6"/>
  <c r="D148" i="6"/>
  <c r="V232" i="6"/>
  <c r="U232" i="6"/>
  <c r="T231" i="6"/>
  <c r="S231" i="6"/>
  <c r="T230" i="6"/>
  <c r="S230" i="6"/>
  <c r="T229" i="6"/>
  <c r="S229" i="6"/>
  <c r="V228" i="6"/>
  <c r="U228" i="6"/>
  <c r="T228" i="6"/>
  <c r="S228" i="6"/>
  <c r="S227" i="6"/>
  <c r="T226" i="6"/>
  <c r="S226" i="6"/>
  <c r="T225" i="6"/>
  <c r="S225" i="6"/>
  <c r="T224" i="6"/>
  <c r="S224" i="6"/>
  <c r="T223" i="6"/>
  <c r="S223" i="6"/>
  <c r="T222" i="6"/>
  <c r="S222" i="6"/>
  <c r="T221" i="6"/>
  <c r="S221" i="6"/>
  <c r="T220" i="6"/>
  <c r="S220" i="6"/>
  <c r="T219" i="6"/>
  <c r="S219" i="6"/>
  <c r="T218" i="6"/>
  <c r="S218" i="6"/>
  <c r="T217" i="6"/>
  <c r="S217" i="6"/>
  <c r="T216" i="6"/>
  <c r="S216" i="6"/>
  <c r="T215" i="6"/>
  <c r="S215" i="6"/>
  <c r="T214" i="6"/>
  <c r="S214" i="6"/>
  <c r="V213" i="6"/>
  <c r="U213" i="6"/>
  <c r="S213" i="6"/>
  <c r="V204" i="6"/>
  <c r="U204" i="6"/>
  <c r="T203" i="6"/>
  <c r="S203" i="6"/>
  <c r="T202" i="6"/>
  <c r="S202" i="6"/>
  <c r="T201" i="6"/>
  <c r="S201" i="6"/>
  <c r="V200" i="6"/>
  <c r="U200" i="6"/>
  <c r="T200" i="6"/>
  <c r="S200" i="6"/>
  <c r="S199" i="6"/>
  <c r="T198" i="6"/>
  <c r="S198" i="6"/>
  <c r="T197" i="6"/>
  <c r="S197" i="6"/>
  <c r="T196" i="6"/>
  <c r="S196" i="6"/>
  <c r="T195" i="6"/>
  <c r="S195" i="6"/>
  <c r="T194" i="6"/>
  <c r="S194" i="6"/>
  <c r="T193" i="6"/>
  <c r="S193" i="6"/>
  <c r="T192" i="6"/>
  <c r="S192" i="6"/>
  <c r="T191" i="6"/>
  <c r="S191" i="6"/>
  <c r="T190" i="6"/>
  <c r="S190" i="6"/>
  <c r="T189" i="6"/>
  <c r="S189" i="6"/>
  <c r="T188" i="6"/>
  <c r="S188" i="6"/>
  <c r="T187" i="6"/>
  <c r="S187" i="6"/>
  <c r="T186" i="6"/>
  <c r="S186" i="6"/>
  <c r="V185" i="6"/>
  <c r="U185" i="6"/>
  <c r="S185" i="6"/>
  <c r="V176" i="6"/>
  <c r="U176" i="6"/>
  <c r="T175" i="6"/>
  <c r="S175" i="6"/>
  <c r="T174" i="6"/>
  <c r="S174" i="6"/>
  <c r="T173" i="6"/>
  <c r="S173" i="6"/>
  <c r="V172" i="6"/>
  <c r="U172" i="6"/>
  <c r="T172" i="6"/>
  <c r="S172" i="6"/>
  <c r="S171" i="6"/>
  <c r="T170" i="6"/>
  <c r="S170" i="6"/>
  <c r="T169" i="6"/>
  <c r="S169" i="6"/>
  <c r="T168" i="6"/>
  <c r="S168" i="6"/>
  <c r="T167" i="6"/>
  <c r="S167" i="6"/>
  <c r="T166" i="6"/>
  <c r="S166" i="6"/>
  <c r="T165" i="6"/>
  <c r="S165" i="6"/>
  <c r="T164" i="6"/>
  <c r="S164" i="6"/>
  <c r="T163" i="6"/>
  <c r="S163" i="6"/>
  <c r="T162" i="6"/>
  <c r="S162" i="6"/>
  <c r="T161" i="6"/>
  <c r="S161" i="6"/>
  <c r="T160" i="6"/>
  <c r="S160" i="6"/>
  <c r="T159" i="6"/>
  <c r="S159" i="6"/>
  <c r="T158" i="6"/>
  <c r="S158" i="6"/>
  <c r="V157" i="6"/>
  <c r="U157" i="6"/>
  <c r="S157" i="6"/>
  <c r="T147" i="6"/>
  <c r="S147" i="6"/>
  <c r="T146" i="6"/>
  <c r="S146" i="6"/>
  <c r="T145" i="6"/>
  <c r="S145" i="6"/>
  <c r="V144" i="6"/>
  <c r="U144" i="6"/>
  <c r="T144" i="6"/>
  <c r="S144" i="6"/>
  <c r="S143" i="6"/>
  <c r="T142" i="6"/>
  <c r="S142" i="6"/>
  <c r="T141" i="6"/>
  <c r="S141" i="6"/>
  <c r="T140" i="6"/>
  <c r="S140" i="6"/>
  <c r="T139" i="6"/>
  <c r="S139" i="6"/>
  <c r="T138" i="6"/>
  <c r="S138" i="6"/>
  <c r="T137" i="6"/>
  <c r="S137" i="6"/>
  <c r="T136" i="6"/>
  <c r="S136" i="6"/>
  <c r="T135" i="6"/>
  <c r="S135" i="6"/>
  <c r="T134" i="6"/>
  <c r="S134" i="6"/>
  <c r="T133" i="6"/>
  <c r="S133" i="6"/>
  <c r="T132" i="6"/>
  <c r="S132" i="6"/>
  <c r="T131" i="6"/>
  <c r="S131" i="6"/>
  <c r="T130" i="6"/>
  <c r="S130" i="6"/>
  <c r="V129" i="6"/>
  <c r="U129" i="6"/>
  <c r="S129" i="6"/>
  <c r="W148" i="6" l="1"/>
  <c r="U237" i="9"/>
  <c r="U209" i="9"/>
  <c r="U181" i="9"/>
  <c r="U97" i="9"/>
  <c r="W35" i="9"/>
  <c r="W40" i="9"/>
  <c r="W39" i="9"/>
  <c r="W38" i="9"/>
  <c r="W37" i="9"/>
  <c r="W36" i="9"/>
  <c r="W34" i="9"/>
  <c r="W33" i="9"/>
  <c r="W32" i="9"/>
  <c r="W31" i="9"/>
  <c r="W30" i="9"/>
  <c r="W29" i="9"/>
  <c r="W28" i="9"/>
  <c r="W27" i="9"/>
  <c r="W26" i="9"/>
  <c r="W25" i="9"/>
  <c r="W24" i="9"/>
  <c r="W23" i="9"/>
  <c r="V41" i="9"/>
  <c r="V237" i="9"/>
  <c r="V209" i="9"/>
  <c r="V181" i="9"/>
  <c r="V153" i="9"/>
  <c r="V97" i="9"/>
  <c r="N41" i="9"/>
  <c r="U41" i="9" s="1"/>
  <c r="U148" i="6"/>
  <c r="V148" i="6"/>
  <c r="V116" i="6"/>
  <c r="V101" i="6"/>
  <c r="U101" i="6"/>
  <c r="V88" i="6"/>
  <c r="U88" i="6"/>
  <c r="V73" i="6"/>
  <c r="U73" i="6"/>
  <c r="V45" i="6"/>
  <c r="U45" i="6"/>
  <c r="V17" i="6"/>
  <c r="U17" i="6"/>
  <c r="L91" i="6"/>
  <c r="S91" i="6" s="1"/>
  <c r="L90" i="6"/>
  <c r="S90" i="6" s="1"/>
  <c r="L89" i="6"/>
  <c r="S89" i="6" s="1"/>
  <c r="L88" i="6"/>
  <c r="S88" i="6" s="1"/>
  <c r="L87" i="6"/>
  <c r="S87" i="6" s="1"/>
  <c r="L86" i="6"/>
  <c r="L85" i="6"/>
  <c r="S85" i="6" s="1"/>
  <c r="L84" i="6"/>
  <c r="S84" i="6" s="1"/>
  <c r="L83" i="6"/>
  <c r="S83" i="6" s="1"/>
  <c r="L82" i="6"/>
  <c r="S82" i="6" s="1"/>
  <c r="L81" i="6"/>
  <c r="S81" i="6" s="1"/>
  <c r="L80" i="6"/>
  <c r="S80" i="6" s="1"/>
  <c r="L79" i="6"/>
  <c r="S79" i="6" s="1"/>
  <c r="L78" i="6"/>
  <c r="S78" i="6" s="1"/>
  <c r="L77" i="6"/>
  <c r="S77" i="6" s="1"/>
  <c r="L76" i="6"/>
  <c r="S76" i="6" s="1"/>
  <c r="L75" i="6"/>
  <c r="S75" i="6" s="1"/>
  <c r="L74" i="6"/>
  <c r="S74" i="6" s="1"/>
  <c r="L73" i="6"/>
  <c r="O92" i="6"/>
  <c r="V92" i="6" s="1"/>
  <c r="T91" i="6"/>
  <c r="T90" i="6"/>
  <c r="T89" i="6"/>
  <c r="T88" i="6"/>
  <c r="N92" i="6"/>
  <c r="X92" i="6" s="1"/>
  <c r="T86" i="6"/>
  <c r="S86" i="6"/>
  <c r="T85" i="6"/>
  <c r="T84" i="6"/>
  <c r="T83" i="6"/>
  <c r="T82" i="6"/>
  <c r="T81" i="6"/>
  <c r="T80" i="6"/>
  <c r="T79" i="6"/>
  <c r="T78" i="6"/>
  <c r="T77" i="6"/>
  <c r="T76" i="6"/>
  <c r="T75" i="6"/>
  <c r="T74" i="6"/>
  <c r="S73" i="6"/>
  <c r="U92" i="6" l="1"/>
  <c r="T119" i="6"/>
  <c r="L119" i="6"/>
  <c r="S119" i="6" s="1"/>
  <c r="T118" i="6"/>
  <c r="L118" i="6"/>
  <c r="S118" i="6" s="1"/>
  <c r="T117" i="6"/>
  <c r="L117" i="6"/>
  <c r="S117" i="6" s="1"/>
  <c r="T116" i="6"/>
  <c r="O120" i="6"/>
  <c r="L116" i="6"/>
  <c r="S116" i="6" s="1"/>
  <c r="L115" i="6"/>
  <c r="S115" i="6" s="1"/>
  <c r="T114" i="6"/>
  <c r="L114" i="6"/>
  <c r="S114" i="6" s="1"/>
  <c r="T113" i="6"/>
  <c r="L113" i="6"/>
  <c r="S113" i="6" s="1"/>
  <c r="T112" i="6"/>
  <c r="L112" i="6"/>
  <c r="S112" i="6" s="1"/>
  <c r="T111" i="6"/>
  <c r="L111" i="6"/>
  <c r="S111" i="6" s="1"/>
  <c r="T110" i="6"/>
  <c r="L110" i="6"/>
  <c r="S110" i="6" s="1"/>
  <c r="T109" i="6"/>
  <c r="L109" i="6"/>
  <c r="S109" i="6" s="1"/>
  <c r="T108" i="6"/>
  <c r="L108" i="6"/>
  <c r="S108" i="6" s="1"/>
  <c r="T107" i="6"/>
  <c r="L107" i="6"/>
  <c r="S107" i="6" s="1"/>
  <c r="T106" i="6"/>
  <c r="L106" i="6"/>
  <c r="S106" i="6" s="1"/>
  <c r="T105" i="6"/>
  <c r="L105" i="6"/>
  <c r="S105" i="6" s="1"/>
  <c r="T104" i="6"/>
  <c r="L104" i="6"/>
  <c r="S104" i="6" s="1"/>
  <c r="T103" i="6"/>
  <c r="L103" i="6"/>
  <c r="S103" i="6" s="1"/>
  <c r="T102" i="6"/>
  <c r="L102" i="6"/>
  <c r="S102" i="6" s="1"/>
  <c r="L101" i="6"/>
  <c r="S101" i="6" s="1"/>
  <c r="V32" i="6"/>
  <c r="U32" i="6"/>
  <c r="T61" i="6"/>
  <c r="T33" i="6"/>
  <c r="O36" i="6"/>
  <c r="V36" i="6" s="1"/>
  <c r="N36" i="6"/>
  <c r="T35" i="6"/>
  <c r="L35" i="6"/>
  <c r="S35" i="6" s="1"/>
  <c r="T34" i="6"/>
  <c r="L34" i="6"/>
  <c r="S34" i="6" s="1"/>
  <c r="L33" i="6"/>
  <c r="S33" i="6" s="1"/>
  <c r="T32" i="6"/>
  <c r="L32" i="6"/>
  <c r="S32" i="6" s="1"/>
  <c r="L31" i="6"/>
  <c r="S31" i="6" s="1"/>
  <c r="T30" i="6"/>
  <c r="L30" i="6"/>
  <c r="S30" i="6" s="1"/>
  <c r="T29" i="6"/>
  <c r="L29" i="6"/>
  <c r="S29" i="6" s="1"/>
  <c r="T28" i="6"/>
  <c r="L28" i="6"/>
  <c r="S28" i="6" s="1"/>
  <c r="T27" i="6"/>
  <c r="L27" i="6"/>
  <c r="S27" i="6" s="1"/>
  <c r="T26" i="6"/>
  <c r="L26" i="6"/>
  <c r="S26" i="6" s="1"/>
  <c r="T25" i="6"/>
  <c r="L25" i="6"/>
  <c r="S25" i="6" s="1"/>
  <c r="T24" i="6"/>
  <c r="L24" i="6"/>
  <c r="S24" i="6" s="1"/>
  <c r="T23" i="6"/>
  <c r="L23" i="6"/>
  <c r="S23" i="6" s="1"/>
  <c r="T22" i="6"/>
  <c r="L22" i="6"/>
  <c r="S22" i="6" s="1"/>
  <c r="T21" i="6"/>
  <c r="L21" i="6"/>
  <c r="S21" i="6" s="1"/>
  <c r="T20" i="6"/>
  <c r="L20" i="6"/>
  <c r="S20" i="6" s="1"/>
  <c r="T19" i="6"/>
  <c r="L19" i="6"/>
  <c r="S19" i="6" s="1"/>
  <c r="T18" i="6"/>
  <c r="L18" i="6"/>
  <c r="S18" i="6" s="1"/>
  <c r="L17" i="6"/>
  <c r="S17" i="6" s="1"/>
  <c r="U60" i="6"/>
  <c r="L55" i="6"/>
  <c r="S55" i="6" s="1"/>
  <c r="L53" i="6"/>
  <c r="S53" i="6" s="1"/>
  <c r="T63" i="6"/>
  <c r="L63" i="6"/>
  <c r="S63" i="6" s="1"/>
  <c r="T62" i="6"/>
  <c r="L62" i="6"/>
  <c r="S62" i="6" s="1"/>
  <c r="L61" i="6"/>
  <c r="S61" i="6" s="1"/>
  <c r="T60" i="6"/>
  <c r="L60" i="6"/>
  <c r="S60" i="6" s="1"/>
  <c r="L59" i="6"/>
  <c r="S59" i="6" s="1"/>
  <c r="T58" i="6"/>
  <c r="L58" i="6"/>
  <c r="S58" i="6" s="1"/>
  <c r="T57" i="6"/>
  <c r="L57" i="6"/>
  <c r="S57" i="6" s="1"/>
  <c r="T56" i="6"/>
  <c r="L56" i="6"/>
  <c r="S56" i="6" s="1"/>
  <c r="T55" i="6"/>
  <c r="T54" i="6"/>
  <c r="L54" i="6"/>
  <c r="S54" i="6" s="1"/>
  <c r="T53" i="6"/>
  <c r="T52" i="6"/>
  <c r="L52" i="6"/>
  <c r="S52" i="6" s="1"/>
  <c r="T51" i="6"/>
  <c r="L51" i="6"/>
  <c r="S51" i="6" s="1"/>
  <c r="T50" i="6"/>
  <c r="L50" i="6"/>
  <c r="S50" i="6" s="1"/>
  <c r="T49" i="6"/>
  <c r="L49" i="6"/>
  <c r="S49" i="6" s="1"/>
  <c r="T48" i="6"/>
  <c r="L48" i="6"/>
  <c r="S48" i="6" s="1"/>
  <c r="T47" i="6"/>
  <c r="L47" i="6"/>
  <c r="S47" i="6" s="1"/>
  <c r="T46" i="6"/>
  <c r="L46" i="6"/>
  <c r="S46" i="6" s="1"/>
  <c r="L45" i="6"/>
  <c r="S45" i="6" s="1"/>
  <c r="U36" i="6" l="1"/>
  <c r="X36" i="6"/>
  <c r="N120" i="6"/>
  <c r="U116" i="6"/>
  <c r="O64" i="6"/>
  <c r="V64" i="6" s="1"/>
  <c r="V60" i="6"/>
  <c r="V120" i="6"/>
  <c r="N64" i="6"/>
  <c r="U120" i="6" l="1"/>
  <c r="X120" i="6"/>
  <c r="U64" i="6"/>
  <c r="X64" i="6"/>
  <c r="O28" i="4"/>
  <c r="N28" i="4"/>
  <c r="O32" i="4"/>
  <c r="V32" i="4" s="1"/>
  <c r="E32" i="4"/>
  <c r="D32" i="4"/>
  <c r="T31" i="4"/>
  <c r="J31" i="4"/>
  <c r="L31" i="4" s="1"/>
  <c r="S31" i="4" s="1"/>
  <c r="T30" i="4"/>
  <c r="J30" i="4"/>
  <c r="L30" i="4" s="1"/>
  <c r="S30" i="4" s="1"/>
  <c r="J29" i="4"/>
  <c r="L29" i="4" s="1"/>
  <c r="S29" i="4" s="1"/>
  <c r="V28" i="4"/>
  <c r="N32" i="4"/>
  <c r="L28" i="4"/>
  <c r="S28" i="4" s="1"/>
  <c r="J28" i="4"/>
  <c r="J27" i="4"/>
  <c r="L27" i="4" s="1"/>
  <c r="S27" i="4" s="1"/>
  <c r="T26" i="4"/>
  <c r="J26" i="4"/>
  <c r="L26" i="4" s="1"/>
  <c r="S26" i="4" s="1"/>
  <c r="T25" i="4"/>
  <c r="J25" i="4"/>
  <c r="L25" i="4" s="1"/>
  <c r="S25" i="4" s="1"/>
  <c r="T24" i="4"/>
  <c r="J24" i="4"/>
  <c r="L24" i="4" s="1"/>
  <c r="S24" i="4" s="1"/>
  <c r="T23" i="4"/>
  <c r="J23" i="4"/>
  <c r="L23" i="4" s="1"/>
  <c r="S23" i="4" s="1"/>
  <c r="J22" i="4"/>
  <c r="L22" i="4" s="1"/>
  <c r="S22" i="4" s="1"/>
  <c r="T21" i="4"/>
  <c r="J21" i="4"/>
  <c r="L21" i="4" s="1"/>
  <c r="S21" i="4" s="1"/>
  <c r="J20" i="4"/>
  <c r="L20" i="4" s="1"/>
  <c r="S20" i="4" s="1"/>
  <c r="L19" i="4"/>
  <c r="S19" i="4" s="1"/>
  <c r="J19" i="4"/>
  <c r="T18" i="4"/>
  <c r="L18" i="4"/>
  <c r="S18" i="4" s="1"/>
  <c r="J18" i="4"/>
  <c r="T17" i="4"/>
  <c r="L17" i="4"/>
  <c r="S17" i="4" s="1"/>
  <c r="J17" i="4"/>
  <c r="T16" i="4"/>
  <c r="L16" i="4"/>
  <c r="S16" i="4" s="1"/>
  <c r="J16" i="4"/>
  <c r="J15" i="4"/>
  <c r="L15" i="4" s="1"/>
  <c r="S15" i="4" s="1"/>
  <c r="J14" i="4"/>
  <c r="L14" i="4" s="1"/>
  <c r="S14" i="4" s="1"/>
  <c r="V13" i="4"/>
  <c r="U13" i="4"/>
  <c r="J13" i="4"/>
  <c r="L13" i="4" s="1"/>
  <c r="S13" i="4" s="1"/>
  <c r="U28" i="4" l="1"/>
  <c r="U32" i="4"/>
</calcChain>
</file>

<file path=xl/sharedStrings.xml><?xml version="1.0" encoding="utf-8"?>
<sst xmlns="http://schemas.openxmlformats.org/spreadsheetml/2006/main" count="1040" uniqueCount="82">
  <si>
    <t xml:space="preserve">Bus data </t>
  </si>
  <si>
    <t xml:space="preserve">Bus </t>
  </si>
  <si>
    <t>#</t>
  </si>
  <si>
    <t>Voltage</t>
  </si>
  <si>
    <t>Mag (pu)</t>
  </si>
  <si>
    <t>Angle (°)</t>
  </si>
  <si>
    <t>P (MW)</t>
  </si>
  <si>
    <t>Q (MVAr)</t>
  </si>
  <si>
    <t>Generation</t>
  </si>
  <si>
    <t>Load</t>
  </si>
  <si>
    <t>TYPHOON HIL</t>
  </si>
  <si>
    <t>Zone Base</t>
  </si>
  <si>
    <t>Meas (V)</t>
  </si>
  <si>
    <t>Error</t>
  </si>
  <si>
    <t>Mag</t>
  </si>
  <si>
    <t>Angle</t>
  </si>
  <si>
    <t>-</t>
  </si>
  <si>
    <t>MATPOWER - No snubbers</t>
  </si>
  <si>
    <t>These measurements are for a model with mutual inductance in the transmission lines</t>
  </si>
  <si>
    <t>Transmission lines are simple RL</t>
  </si>
  <si>
    <t>Ts = 200e-6</t>
  </si>
  <si>
    <t>Ts = 4e-6</t>
  </si>
  <si>
    <t>Voltage measurements are Line to Line</t>
  </si>
  <si>
    <t>feeder1Banshee.m</t>
  </si>
  <si>
    <t>Feeder1BansheeSimple.m</t>
  </si>
  <si>
    <t>Feeder1BansheeFULL.m</t>
  </si>
  <si>
    <t>feeder1BansheeNoSnubbers.m</t>
  </si>
  <si>
    <t>MATPOWER - All Snubbers, No measurement resistors</t>
  </si>
  <si>
    <t>MATPOWER - No snubbers, No measurement resistors</t>
  </si>
  <si>
    <t>MATPOWER - ALL snubbers, All measurement resistors</t>
  </si>
  <si>
    <t>MATPOWER - No snubbers, All measurement resistors</t>
  </si>
  <si>
    <t>Case 2</t>
  </si>
  <si>
    <t>Case 1</t>
  </si>
  <si>
    <t>Case 3</t>
  </si>
  <si>
    <t>Case 4</t>
  </si>
  <si>
    <t>Vmag</t>
  </si>
  <si>
    <t>Vphase</t>
  </si>
  <si>
    <t>P</t>
  </si>
  <si>
    <t>Q</t>
  </si>
  <si>
    <t>This shows the difference caused by the variation of reactive power when measuring power flow with TYPHOON HIL</t>
  </si>
  <si>
    <t>This shows the difference caused by the snubbers, resistors for the measurements, and reactive power variation when calculating power flow with MATPOWER</t>
  </si>
  <si>
    <t>This shows the error between TYPHOON HIL and MATPOWER for each case</t>
  </si>
  <si>
    <t>Results below compare the 4 MATPOWER cases with TYPHOON single case where DG power is 1.5MW and control mode is PV</t>
  </si>
  <si>
    <t>Typhoon single case - Diesel Genset in PV control mode. V = 1pu and P = 1.5MW</t>
  </si>
  <si>
    <t>Matpower Case 4 vs Typhoon Single Case  (DG in PV mode. V = 1pu and P = 1.5MW)</t>
  </si>
  <si>
    <t>Matpower Case 1 vs Typhoon Single Case  (DG in PV mode. V = 1pu and P = 1.5MW)</t>
  </si>
  <si>
    <t>Matpower Case 3 vs Typhoon Single Case  (DG in PV mode. V = 1pu and P = 1.5MW)</t>
  </si>
  <si>
    <t>Matpower Case 2 vs Typhoon Single Case  (DG in PV mode. V = 1pu and P = 1.5MW)</t>
  </si>
  <si>
    <t>Case 1 = Matpower implementation with NO snubbers and NO measurement resistors. Typhoon Diesel Genset operates in PQ mode.</t>
  </si>
  <si>
    <t>Case 2 = Matpower implementation with ALL snubbers and NO measurement resistors. Typhoon Diesel Genset operates in PQ mode.</t>
  </si>
  <si>
    <t>Case 3 = Matpower implementation with NO snubbers and ALL measurement resistors. Typhoon Diesel Genset operates in PQ mode.</t>
  </si>
  <si>
    <t>Case 4 = Matpower implementation with ALL snubbers and ALL measurement resistors. Typhoon Diesel Genset operates in PQ mode.</t>
  </si>
  <si>
    <t>Single Case = Typhoon Case only. Typhoon Diesel Genset operates in PV mode. V = 1pu and P = 1.5MW.</t>
  </si>
  <si>
    <t>Bus 1 is the SLACK bus - Stiff Grid</t>
  </si>
  <si>
    <t>Bus 16 is the Diesel Genset Bus</t>
  </si>
  <si>
    <t>This shows the error between  MATPOWER (each case) against TYPHOON (single case)</t>
  </si>
  <si>
    <t>The formatting of the cells help user to quickly see which value has the highest error. It's done as a color gradient that starts with the lowest value being green and ends with the highest value being red. The comparison includes the values of the same bus, under the same category , for each of the four cases. In other words, the comparison is only valid between columns. If a value is bigger than the average of the values compared, it is formatted in strong red with its font in bold and italic. If all values compared are equal, the cells are nof formatted.</t>
  </si>
  <si>
    <t>Case 8 - DG's P = 3.5MW</t>
  </si>
  <si>
    <t>Case 7 - DG's P = 3.0MW</t>
  </si>
  <si>
    <t>Case 6 - DG's P = 2.5MW</t>
  </si>
  <si>
    <t>Case 5 - DG's P = 2.0MW</t>
  </si>
  <si>
    <t>Case 4 - DG's P = 1.5MW</t>
  </si>
  <si>
    <t>Case 3 - DG's P = 1.0MW</t>
  </si>
  <si>
    <t>Case 2 - DG's P = 0.5MW</t>
  </si>
  <si>
    <t>Case 1 - DG's P = 0.0MW</t>
  </si>
  <si>
    <t>Case 1 = Matpower implementation with ALL snubbers and ALL measurement resistors. Both implementations have DG P = 0.0MW. DG operates in PV mode</t>
  </si>
  <si>
    <t>Case 2 = Matpower implementation with ALL snubbers and ALL measurement resistors. Both implementations have DG P = 0.5MW. DG operates in PV mode</t>
  </si>
  <si>
    <t>Case 3 = Matpower implementation with ALL snubbers and ALL measurement resistors. Both implementations have DG P = 1.0MW. DG operates in PV mode</t>
  </si>
  <si>
    <t>Case 4 = Matpower implementation with ALL snubbers and ALL measurement resistors. Both implementations have DG P = 1.5MW. DG operates in PV mode</t>
  </si>
  <si>
    <t>Case 5 = Matpower implementation with ALL snubbers and ALL measurement resistors. Both implementations have DG P = 2.0MW. DG operates in PV mode</t>
  </si>
  <si>
    <t>Case 6 = Matpower implementation with ALL snubbers and ALL measurement resistors. Both implementations have DG P = 2.5MW. DG operates in PV mode</t>
  </si>
  <si>
    <t>Case 7 = Matpower implementation with ALL snubbers and ALL measurement resistors. Both implementations have DG P = 3.0MW. DG operates in PV mode</t>
  </si>
  <si>
    <t>Case 8 = Matpower implementation with ALL snubbers and ALL measurement resistors. Both implementations have DG P = 3.5MW. DG operates in PV mode</t>
  </si>
  <si>
    <t>MATPOWER - NO snubbers, All measurement resistors</t>
  </si>
  <si>
    <t>MATPOWER - ALL snubbers, NO measurement resistors</t>
  </si>
  <si>
    <t>MATPOWER - NO snubbers, NO measurement resistors</t>
  </si>
  <si>
    <t>Case 5</t>
  </si>
  <si>
    <t>Case 6</t>
  </si>
  <si>
    <t>Case 7</t>
  </si>
  <si>
    <t>Case 8</t>
  </si>
  <si>
    <t>This shows the different results of MATPOWER when changing the genset active power output</t>
  </si>
  <si>
    <t>This shows the different results of TYPHOON HIL when changing the genset active power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</si>
</sst>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2" fontId="0" fillId="0" borderId="0" xfId="0" applyNumberFormat="1"/>
    <xf numFmtId="164" fontId="0" fillId="0" borderId="0" xfId="0" applyNumberFormat="1"/>
    <xf numFmtId="9" fontId="0" fillId="0" borderId="0" xfId="1" applyFont="1"/>
    <xf numFmtId="0" fontId="0" fillId="0" borderId="0" xfId="0" applyAlignment="1">
      <alignment horizontal="center"/>
    </xf>
    <xf numFmtId="165" fontId="0" fillId="0" borderId="0" xfId="1" applyNumberFormat="1" applyFont="1" applyAlignment="1">
      <alignment horizontal="center"/>
    </xf>
    <xf numFmtId="0" fontId="0" fillId="0" borderId="1" xfId="0" applyBorder="1"/>
    <xf numFmtId="0" fontId="0" fillId="0" borderId="5" xfId="0" applyBorder="1" applyAlignment="1">
      <alignment horizontal="center"/>
    </xf>
    <xf numFmtId="0" fontId="0" fillId="0" borderId="0" xfId="0" applyBorder="1" applyAlignment="1">
      <alignment horizontal="center"/>
    </xf>
    <xf numFmtId="0" fontId="0" fillId="0" borderId="0" xfId="0" applyBorder="1"/>
    <xf numFmtId="0" fontId="0" fillId="0" borderId="6" xfId="0"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center"/>
    </xf>
    <xf numFmtId="0" fontId="0" fillId="0" borderId="0" xfId="0" applyBorder="1" applyAlignment="1">
      <alignment horizontal="center"/>
    </xf>
    <xf numFmtId="2" fontId="0" fillId="0" borderId="0" xfId="0" applyNumberFormat="1" applyBorder="1"/>
    <xf numFmtId="164" fontId="0" fillId="0" borderId="0" xfId="0" applyNumberFormat="1" applyBorder="1"/>
    <xf numFmtId="165" fontId="0" fillId="0" borderId="0" xfId="1" applyNumberFormat="1" applyFont="1" applyBorder="1" applyAlignment="1">
      <alignment horizontal="center"/>
    </xf>
    <xf numFmtId="165" fontId="0" fillId="0" borderId="6" xfId="1" applyNumberFormat="1" applyFont="1" applyBorder="1" applyAlignment="1">
      <alignment horizontal="center"/>
    </xf>
    <xf numFmtId="9" fontId="0" fillId="0" borderId="8" xfId="1" applyFont="1" applyBorder="1"/>
    <xf numFmtId="9" fontId="0" fillId="0" borderId="9" xfId="1" applyFont="1" applyBorder="1"/>
    <xf numFmtId="165" fontId="0" fillId="0" borderId="8" xfId="1" applyNumberFormat="1" applyFont="1" applyBorder="1" applyAlignment="1">
      <alignment horizontal="center"/>
    </xf>
    <xf numFmtId="165" fontId="0" fillId="0" borderId="9" xfId="1" applyNumberFormat="1" applyFont="1" applyBorder="1" applyAlignment="1">
      <alignment horizontal="center"/>
    </xf>
    <xf numFmtId="0" fontId="0" fillId="0" borderId="0" xfId="0" applyBorder="1" applyAlignment="1">
      <alignment horizontal="center" vertical="center"/>
    </xf>
    <xf numFmtId="165" fontId="0" fillId="0" borderId="0" xfId="0" applyNumberFormat="1" applyBorder="1"/>
    <xf numFmtId="165" fontId="0" fillId="0" borderId="6" xfId="0" applyNumberFormat="1" applyBorder="1"/>
    <xf numFmtId="0" fontId="0" fillId="0" borderId="6" xfId="0" applyBorder="1" applyAlignment="1">
      <alignment horizontal="center"/>
    </xf>
    <xf numFmtId="165" fontId="0" fillId="0" borderId="5" xfId="1" applyNumberFormat="1" applyFont="1" applyBorder="1" applyAlignment="1">
      <alignment horizontal="center"/>
    </xf>
    <xf numFmtId="0" fontId="0" fillId="0" borderId="5" xfId="0" applyBorder="1" applyAlignment="1">
      <alignment horizontal="center" vertical="center"/>
    </xf>
    <xf numFmtId="165" fontId="0" fillId="0" borderId="1" xfId="1" applyNumberFormat="1" applyFont="1" applyBorder="1" applyAlignment="1">
      <alignment horizontal="center" vertical="center"/>
    </xf>
    <xf numFmtId="165" fontId="0" fillId="0" borderId="0" xfId="1" applyNumberFormat="1" applyFont="1" applyBorder="1" applyAlignment="1">
      <alignment horizontal="center" vertical="center"/>
    </xf>
    <xf numFmtId="165" fontId="0" fillId="0" borderId="6" xfId="1" applyNumberFormat="1" applyFont="1" applyBorder="1" applyAlignment="1">
      <alignment horizontal="center" vertical="center"/>
    </xf>
    <xf numFmtId="165" fontId="0" fillId="0" borderId="8" xfId="1" applyNumberFormat="1" applyFont="1" applyBorder="1" applyAlignment="1">
      <alignment horizontal="center" vertical="center"/>
    </xf>
    <xf numFmtId="165" fontId="0" fillId="0" borderId="9" xfId="1" applyNumberFormat="1" applyFont="1" applyBorder="1" applyAlignment="1">
      <alignment horizontal="center" vertical="center"/>
    </xf>
    <xf numFmtId="165" fontId="1" fillId="0" borderId="1" xfId="1" applyNumberFormat="1" applyFont="1" applyBorder="1" applyAlignment="1">
      <alignment horizontal="center" vertical="center"/>
    </xf>
    <xf numFmtId="165" fontId="0" fillId="0" borderId="0" xfId="1" applyNumberFormat="1" applyFont="1"/>
    <xf numFmtId="0" fontId="0" fillId="0" borderId="0"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0" xfId="0" applyAlignment="1">
      <alignment horizontal="left"/>
    </xf>
    <xf numFmtId="166" fontId="0" fillId="0" borderId="0" xfId="0" applyNumberFormat="1"/>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0" xfId="0" applyAlignment="1">
      <alignment horizontal="left"/>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left" vertical="center" wrapText="1"/>
    </xf>
    <xf numFmtId="0" fontId="3" fillId="0" borderId="0" xfId="0" applyFont="1" applyAlignment="1">
      <alignment horizontal="center" vertical="center"/>
    </xf>
    <xf numFmtId="0" fontId="0" fillId="0" borderId="0" xfId="0" applyAlignment="1">
      <alignment horizontal="center" vertical="center"/>
    </xf>
    <xf numFmtId="166" fontId="0" fillId="0" borderId="1" xfId="0" applyNumberFormat="1" applyBorder="1"/>
    <xf numFmtId="166" fontId="0" fillId="0" borderId="0" xfId="0" applyNumberFormat="1" applyBorder="1"/>
    <xf numFmtId="166" fontId="0" fillId="0" borderId="6" xfId="0" applyNumberFormat="1" applyBorder="1"/>
    <xf numFmtId="166" fontId="0" fillId="0" borderId="8" xfId="0" applyNumberFormat="1" applyBorder="1"/>
    <xf numFmtId="166" fontId="0" fillId="0" borderId="9" xfId="0" applyNumberFormat="1" applyBorder="1"/>
  </cellXfs>
  <cellStyles count="2">
    <cellStyle name="Normal" xfId="0" builtinId="0"/>
    <cellStyle name="Percent" xfId="1" builtinId="5"/>
  </cellStyles>
  <dxfs count="107">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FF33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CC0000"/>
        </patternFill>
      </fill>
    </dxf>
    <dxf>
      <font>
        <b/>
        <i/>
      </font>
      <fill>
        <patternFill patternType="solid">
          <bgColor rgb="FFFF3300"/>
        </patternFill>
      </fill>
    </dxf>
  </dxfs>
  <tableStyles count="0" defaultTableStyle="TableStyleMedium2" defaultPivotStyle="PivotStyleLight16"/>
  <colors>
    <mruColors>
      <color rgb="FFFF33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2"/>
  <sheetViews>
    <sheetView tabSelected="1" zoomScaleNormal="100" workbookViewId="0">
      <selection activeCell="B10" sqref="B10"/>
    </sheetView>
  </sheetViews>
  <sheetFormatPr defaultRowHeight="15" x14ac:dyDescent="0.25"/>
  <cols>
    <col min="1" max="1" width="4.5703125" customWidth="1"/>
    <col min="8" max="8" width="3.7109375" customWidth="1"/>
    <col min="10" max="10" width="10" customWidth="1"/>
    <col min="11" max="11" width="12.5703125" bestFit="1" customWidth="1"/>
    <col min="12" max="12" width="10.5703125" bestFit="1" customWidth="1"/>
    <col min="15" max="15" width="9.85546875" customWidth="1"/>
    <col min="18" max="18" width="3.7109375" customWidth="1"/>
    <col min="19" max="19" width="7.140625" bestFit="1" customWidth="1"/>
    <col min="20" max="20" width="11.140625" bestFit="1" customWidth="1"/>
  </cols>
  <sheetData>
    <row r="1" spans="1:22" x14ac:dyDescent="0.25">
      <c r="B1" s="56" t="s">
        <v>48</v>
      </c>
      <c r="C1" s="56"/>
      <c r="D1" s="56"/>
      <c r="E1" s="56"/>
      <c r="F1" s="56"/>
      <c r="G1" s="56"/>
      <c r="H1" s="56"/>
      <c r="I1" s="56"/>
      <c r="J1" s="56"/>
      <c r="K1" s="56"/>
      <c r="L1" s="56"/>
      <c r="M1" s="56"/>
      <c r="N1" s="56"/>
      <c r="O1" s="56"/>
    </row>
    <row r="2" spans="1:22" x14ac:dyDescent="0.25">
      <c r="B2" s="56" t="s">
        <v>49</v>
      </c>
      <c r="C2" s="56"/>
      <c r="D2" s="56"/>
      <c r="E2" s="56"/>
      <c r="F2" s="56"/>
      <c r="G2" s="56"/>
      <c r="H2" s="56"/>
      <c r="I2" s="56"/>
      <c r="J2" s="56"/>
      <c r="K2" s="56"/>
      <c r="L2" s="56"/>
      <c r="M2" s="56"/>
      <c r="N2" s="56"/>
      <c r="O2" s="56"/>
    </row>
    <row r="3" spans="1:22" x14ac:dyDescent="0.25">
      <c r="B3" s="56" t="s">
        <v>50</v>
      </c>
      <c r="C3" s="56"/>
      <c r="D3" s="56"/>
      <c r="E3" s="56"/>
      <c r="F3" s="56"/>
      <c r="G3" s="56"/>
      <c r="H3" s="56"/>
      <c r="I3" s="56"/>
      <c r="J3" s="56"/>
      <c r="K3" s="56"/>
      <c r="L3" s="56"/>
      <c r="M3" s="56"/>
      <c r="N3" s="56"/>
      <c r="O3" s="56"/>
    </row>
    <row r="4" spans="1:22" x14ac:dyDescent="0.25">
      <c r="B4" s="56" t="s">
        <v>51</v>
      </c>
      <c r="C4" s="56"/>
      <c r="D4" s="56"/>
      <c r="E4" s="56"/>
      <c r="F4" s="56"/>
      <c r="G4" s="56"/>
      <c r="H4" s="56"/>
      <c r="I4" s="56"/>
      <c r="J4" s="56"/>
      <c r="K4" s="56"/>
      <c r="L4" s="56"/>
      <c r="M4" s="56"/>
      <c r="N4" s="56"/>
      <c r="O4" s="56"/>
    </row>
    <row r="5" spans="1:22" x14ac:dyDescent="0.25">
      <c r="B5" s="56" t="s">
        <v>52</v>
      </c>
      <c r="C5" s="56"/>
      <c r="D5" s="56"/>
      <c r="E5" s="56"/>
      <c r="F5" s="56"/>
      <c r="G5" s="56"/>
      <c r="H5" s="56"/>
      <c r="I5" s="56"/>
      <c r="J5" s="56"/>
      <c r="K5" s="56"/>
      <c r="L5" s="56"/>
      <c r="M5" s="56"/>
      <c r="N5" s="56"/>
      <c r="O5" s="56"/>
    </row>
    <row r="7" spans="1:22" x14ac:dyDescent="0.25">
      <c r="B7" s="57" t="s">
        <v>53</v>
      </c>
      <c r="C7" s="57"/>
      <c r="D7" s="57"/>
      <c r="E7" s="57"/>
      <c r="F7" s="57"/>
      <c r="G7" s="57"/>
      <c r="I7" t="s">
        <v>19</v>
      </c>
      <c r="M7" t="s">
        <v>21</v>
      </c>
    </row>
    <row r="8" spans="1:22" x14ac:dyDescent="0.25">
      <c r="B8" s="57" t="s">
        <v>54</v>
      </c>
      <c r="C8" s="57"/>
      <c r="D8" s="57"/>
      <c r="E8" s="57"/>
      <c r="F8" s="57"/>
      <c r="G8" s="57"/>
      <c r="I8" t="s">
        <v>22</v>
      </c>
    </row>
    <row r="11" spans="1:22" x14ac:dyDescent="0.25">
      <c r="A11" s="47" t="s">
        <v>32</v>
      </c>
      <c r="B11" s="48"/>
      <c r="C11" s="48"/>
      <c r="D11" s="48"/>
      <c r="E11" s="48"/>
      <c r="F11" s="48"/>
      <c r="G11" s="48"/>
      <c r="H11" s="48"/>
      <c r="I11" s="48"/>
      <c r="J11" s="48"/>
      <c r="K11" s="48"/>
      <c r="L11" s="48"/>
      <c r="M11" s="48"/>
      <c r="N11" s="48"/>
      <c r="O11" s="48"/>
      <c r="P11" s="48"/>
      <c r="Q11" s="48"/>
      <c r="R11" s="48"/>
      <c r="S11" s="48"/>
      <c r="T11" s="48"/>
      <c r="U11" s="48"/>
      <c r="V11" s="49"/>
    </row>
    <row r="12" spans="1:22" x14ac:dyDescent="0.25">
      <c r="A12" s="50" t="s">
        <v>28</v>
      </c>
      <c r="B12" s="51"/>
      <c r="C12" s="51"/>
      <c r="D12" s="51"/>
      <c r="E12" s="51"/>
      <c r="F12" s="51"/>
      <c r="G12" s="52"/>
      <c r="H12" s="9"/>
      <c r="I12" s="50" t="s">
        <v>10</v>
      </c>
      <c r="J12" s="51"/>
      <c r="K12" s="51"/>
      <c r="L12" s="51"/>
      <c r="M12" s="51"/>
      <c r="N12" s="51"/>
      <c r="O12" s="51"/>
      <c r="P12" s="51"/>
      <c r="Q12" s="52"/>
      <c r="R12" s="9"/>
      <c r="S12" s="50" t="s">
        <v>13</v>
      </c>
      <c r="T12" s="51"/>
      <c r="U12" s="51"/>
      <c r="V12" s="52"/>
    </row>
    <row r="13" spans="1:22" x14ac:dyDescent="0.25">
      <c r="A13" s="50"/>
      <c r="B13" s="51"/>
      <c r="C13" s="51"/>
      <c r="D13" s="51"/>
      <c r="E13" s="51"/>
      <c r="F13" s="51"/>
      <c r="G13" s="52"/>
      <c r="H13" s="9"/>
      <c r="I13" s="50"/>
      <c r="J13" s="51"/>
      <c r="K13" s="51"/>
      <c r="L13" s="51"/>
      <c r="M13" s="51"/>
      <c r="N13" s="51"/>
      <c r="O13" s="51"/>
      <c r="P13" s="51"/>
      <c r="Q13" s="52"/>
      <c r="R13" s="9"/>
      <c r="S13" s="50"/>
      <c r="T13" s="51"/>
      <c r="U13" s="51"/>
      <c r="V13" s="52"/>
    </row>
    <row r="14" spans="1:22" x14ac:dyDescent="0.25">
      <c r="A14" s="55" t="s">
        <v>0</v>
      </c>
      <c r="B14" s="53"/>
      <c r="C14" s="53"/>
      <c r="D14" s="53"/>
      <c r="E14" s="53"/>
      <c r="F14" s="53"/>
      <c r="G14" s="54"/>
      <c r="H14" s="9"/>
      <c r="I14" s="55" t="s">
        <v>0</v>
      </c>
      <c r="J14" s="53"/>
      <c r="K14" s="53"/>
      <c r="L14" s="53"/>
      <c r="M14" s="53"/>
      <c r="N14" s="53"/>
      <c r="O14" s="53"/>
      <c r="P14" s="53"/>
      <c r="Q14" s="54"/>
      <c r="R14" s="9"/>
      <c r="S14" s="55" t="s">
        <v>3</v>
      </c>
      <c r="T14" s="53"/>
      <c r="U14" s="9"/>
      <c r="V14" s="12"/>
    </row>
    <row r="15" spans="1:22" x14ac:dyDescent="0.25">
      <c r="A15" s="44" t="s">
        <v>1</v>
      </c>
      <c r="B15" s="53" t="s">
        <v>3</v>
      </c>
      <c r="C15" s="53"/>
      <c r="D15" s="53" t="s">
        <v>8</v>
      </c>
      <c r="E15" s="53"/>
      <c r="F15" s="53" t="s">
        <v>9</v>
      </c>
      <c r="G15" s="54"/>
      <c r="H15" s="9"/>
      <c r="I15" s="7" t="s">
        <v>1</v>
      </c>
      <c r="J15" s="53" t="s">
        <v>3</v>
      </c>
      <c r="K15" s="53"/>
      <c r="L15" s="53"/>
      <c r="M15" s="53"/>
      <c r="N15" s="53" t="s">
        <v>8</v>
      </c>
      <c r="O15" s="53"/>
      <c r="P15" s="53" t="s">
        <v>9</v>
      </c>
      <c r="Q15" s="54"/>
      <c r="R15" s="9"/>
      <c r="S15" s="50" t="s">
        <v>14</v>
      </c>
      <c r="T15" s="51" t="s">
        <v>15</v>
      </c>
      <c r="U15" s="9"/>
      <c r="V15" s="12"/>
    </row>
    <row r="16" spans="1:22" x14ac:dyDescent="0.25">
      <c r="A16" s="44" t="s">
        <v>2</v>
      </c>
      <c r="B16" s="42" t="s">
        <v>4</v>
      </c>
      <c r="C16" s="42" t="s">
        <v>5</v>
      </c>
      <c r="D16" s="42" t="s">
        <v>6</v>
      </c>
      <c r="E16" s="42" t="s">
        <v>7</v>
      </c>
      <c r="F16" s="42" t="s">
        <v>6</v>
      </c>
      <c r="G16" s="43" t="s">
        <v>7</v>
      </c>
      <c r="H16" s="9"/>
      <c r="I16" s="7" t="s">
        <v>2</v>
      </c>
      <c r="J16" s="9" t="s">
        <v>11</v>
      </c>
      <c r="K16" s="9" t="s">
        <v>12</v>
      </c>
      <c r="L16" s="8" t="s">
        <v>4</v>
      </c>
      <c r="M16" s="8" t="s">
        <v>5</v>
      </c>
      <c r="N16" s="8" t="s">
        <v>6</v>
      </c>
      <c r="O16" s="8" t="s">
        <v>7</v>
      </c>
      <c r="P16" s="8" t="s">
        <v>6</v>
      </c>
      <c r="Q16" s="10" t="s">
        <v>7</v>
      </c>
      <c r="R16" s="9"/>
      <c r="S16" s="50"/>
      <c r="T16" s="51"/>
      <c r="U16" s="9"/>
      <c r="V16" s="12"/>
    </row>
    <row r="17" spans="1:25" x14ac:dyDescent="0.25">
      <c r="A17" s="11">
        <v>1</v>
      </c>
      <c r="B17" s="9">
        <v>1</v>
      </c>
      <c r="C17" s="9">
        <v>0</v>
      </c>
      <c r="D17" s="9">
        <v>2.5499999999999998</v>
      </c>
      <c r="E17" s="9">
        <v>3.09</v>
      </c>
      <c r="F17" s="9"/>
      <c r="G17" s="12"/>
      <c r="H17" s="9"/>
      <c r="I17" s="11">
        <v>1</v>
      </c>
      <c r="J17" s="18">
        <v>13800</v>
      </c>
      <c r="K17" s="9">
        <v>13800</v>
      </c>
      <c r="L17" s="19">
        <f>K17/J17</f>
        <v>1</v>
      </c>
      <c r="M17" s="9">
        <v>0</v>
      </c>
      <c r="N17" s="9">
        <v>2.5939999999999999</v>
      </c>
      <c r="O17" s="9">
        <v>2.8178999999999998</v>
      </c>
      <c r="P17" s="9"/>
      <c r="Q17" s="12"/>
      <c r="R17" s="9"/>
      <c r="S17" s="30">
        <f>ABS((B17-L17)/B17)</f>
        <v>0</v>
      </c>
      <c r="T17" s="20" t="s">
        <v>16</v>
      </c>
      <c r="U17" s="20">
        <f>ABS((D17-N17)/D17)</f>
        <v>1.725490196078433E-2</v>
      </c>
      <c r="V17" s="21">
        <f>ABS((E17-O17)/E17)</f>
        <v>8.8058252427184472E-2</v>
      </c>
    </row>
    <row r="18" spans="1:25" x14ac:dyDescent="0.25">
      <c r="A18" s="11">
        <v>2</v>
      </c>
      <c r="B18" s="9">
        <v>0.998</v>
      </c>
      <c r="C18" s="9">
        <v>2.3E-2</v>
      </c>
      <c r="D18" s="9"/>
      <c r="E18" s="9"/>
      <c r="F18" s="9"/>
      <c r="G18" s="12"/>
      <c r="H18" s="9"/>
      <c r="I18" s="11">
        <v>2</v>
      </c>
      <c r="J18" s="18">
        <v>13800</v>
      </c>
      <c r="K18" s="18">
        <v>13780.9141</v>
      </c>
      <c r="L18" s="19">
        <f t="shared" ref="L18:L35" si="0">K18/J18</f>
        <v>0.99861696376811593</v>
      </c>
      <c r="M18" s="9">
        <v>-8.6400000000000005E-2</v>
      </c>
      <c r="N18" s="9"/>
      <c r="O18" s="9"/>
      <c r="P18" s="9"/>
      <c r="Q18" s="12"/>
      <c r="R18" s="9"/>
      <c r="S18" s="30">
        <f t="shared" ref="S18:S35" si="1">ABS((B18-L18)/B18)</f>
        <v>6.1820016845283584E-4</v>
      </c>
      <c r="T18" s="20">
        <f t="shared" ref="T18:T30" si="2">ABS((C18-M18)/C18)</f>
        <v>4.7565217391304344</v>
      </c>
      <c r="U18" s="9"/>
      <c r="V18" s="12"/>
    </row>
    <row r="19" spans="1:25" x14ac:dyDescent="0.25">
      <c r="A19" s="11">
        <v>3</v>
      </c>
      <c r="B19" s="9">
        <v>0.996</v>
      </c>
      <c r="C19" s="9">
        <v>-4.0000000000000001E-3</v>
      </c>
      <c r="D19" s="9"/>
      <c r="E19" s="9"/>
      <c r="F19" s="9"/>
      <c r="G19" s="12"/>
      <c r="H19" s="9"/>
      <c r="I19" s="11">
        <v>3</v>
      </c>
      <c r="J19" s="18">
        <v>13800</v>
      </c>
      <c r="K19" s="18">
        <v>13750.2441</v>
      </c>
      <c r="L19" s="19">
        <f t="shared" si="0"/>
        <v>0.99639449999999996</v>
      </c>
      <c r="M19" s="9">
        <v>-0.17280000000000001</v>
      </c>
      <c r="N19" s="9"/>
      <c r="O19" s="9"/>
      <c r="P19" s="9"/>
      <c r="Q19" s="12"/>
      <c r="R19" s="9"/>
      <c r="S19" s="30">
        <f t="shared" si="1"/>
        <v>3.9608433734936177E-4</v>
      </c>
      <c r="T19" s="20">
        <f t="shared" si="2"/>
        <v>42.2</v>
      </c>
      <c r="U19" s="9"/>
      <c r="V19" s="12"/>
    </row>
    <row r="20" spans="1:25" x14ac:dyDescent="0.25">
      <c r="A20" s="11">
        <v>4</v>
      </c>
      <c r="B20" s="9">
        <v>0.99299999999999999</v>
      </c>
      <c r="C20" s="9">
        <v>-30.184999999999999</v>
      </c>
      <c r="D20" s="9"/>
      <c r="E20" s="9"/>
      <c r="F20" s="9"/>
      <c r="G20" s="12"/>
      <c r="H20" s="9"/>
      <c r="I20" s="11">
        <v>4</v>
      </c>
      <c r="J20" s="18">
        <v>480</v>
      </c>
      <c r="K20" s="18">
        <v>472.27350000000001</v>
      </c>
      <c r="L20" s="19">
        <f t="shared" si="0"/>
        <v>0.98390312499999999</v>
      </c>
      <c r="M20" s="9">
        <v>-31.022600000000001</v>
      </c>
      <c r="N20" s="9"/>
      <c r="O20" s="9"/>
      <c r="P20" s="9"/>
      <c r="Q20" s="12"/>
      <c r="R20" s="9"/>
      <c r="S20" s="30">
        <f t="shared" si="1"/>
        <v>9.1610020140986959E-3</v>
      </c>
      <c r="T20" s="20">
        <f t="shared" si="2"/>
        <v>2.7748881894981016E-2</v>
      </c>
      <c r="U20" s="9"/>
      <c r="V20" s="12"/>
    </row>
    <row r="21" spans="1:25" x14ac:dyDescent="0.25">
      <c r="A21" s="11">
        <v>5</v>
      </c>
      <c r="B21" s="9">
        <v>0.98499999999999999</v>
      </c>
      <c r="C21" s="9">
        <v>-30.85</v>
      </c>
      <c r="D21" s="9"/>
      <c r="E21" s="9"/>
      <c r="F21" s="9"/>
      <c r="G21" s="12"/>
      <c r="H21" s="9"/>
      <c r="I21" s="11">
        <v>5</v>
      </c>
      <c r="J21" s="18">
        <v>480</v>
      </c>
      <c r="K21" s="18">
        <v>472.90730000000002</v>
      </c>
      <c r="L21" s="19">
        <f t="shared" si="0"/>
        <v>0.9852235416666667</v>
      </c>
      <c r="M21" s="9">
        <v>-30.9361</v>
      </c>
      <c r="N21" s="9"/>
      <c r="O21" s="9"/>
      <c r="P21" s="9"/>
      <c r="Q21" s="12"/>
      <c r="R21" s="9"/>
      <c r="S21" s="30">
        <f t="shared" si="1"/>
        <v>2.2694585448397524E-4</v>
      </c>
      <c r="T21" s="20">
        <f t="shared" si="2"/>
        <v>2.7909238249594257E-3</v>
      </c>
      <c r="U21" s="9"/>
      <c r="V21" s="12"/>
    </row>
    <row r="22" spans="1:25" x14ac:dyDescent="0.25">
      <c r="A22" s="11">
        <v>6</v>
      </c>
      <c r="B22" s="9">
        <v>0.95199999999999996</v>
      </c>
      <c r="C22" s="9">
        <v>-31.25</v>
      </c>
      <c r="D22" s="9"/>
      <c r="E22" s="9"/>
      <c r="F22" s="9"/>
      <c r="G22" s="12"/>
      <c r="H22" s="9"/>
      <c r="I22" s="11">
        <v>6</v>
      </c>
      <c r="J22" s="18">
        <v>480</v>
      </c>
      <c r="K22" s="18">
        <v>456.85599999999999</v>
      </c>
      <c r="L22" s="19">
        <f t="shared" si="0"/>
        <v>0.95178333333333331</v>
      </c>
      <c r="M22" s="9">
        <v>-31.368200000000002</v>
      </c>
      <c r="N22" s="9"/>
      <c r="O22" s="9"/>
      <c r="P22" s="9"/>
      <c r="Q22" s="12"/>
      <c r="R22" s="9"/>
      <c r="S22" s="30">
        <f t="shared" si="1"/>
        <v>2.2759103641454076E-4</v>
      </c>
      <c r="T22" s="20">
        <f t="shared" si="2"/>
        <v>3.7824000000000525E-3</v>
      </c>
      <c r="U22" s="9"/>
      <c r="V22" s="12"/>
    </row>
    <row r="23" spans="1:25" x14ac:dyDescent="0.25">
      <c r="A23" s="11">
        <v>7</v>
      </c>
      <c r="B23" s="9">
        <v>0.98499999999999999</v>
      </c>
      <c r="C23" s="9">
        <v>-0.10299999999999999</v>
      </c>
      <c r="D23" s="9"/>
      <c r="E23" s="9"/>
      <c r="F23" s="9"/>
      <c r="G23" s="12"/>
      <c r="H23" s="9"/>
      <c r="I23" s="11">
        <v>7</v>
      </c>
      <c r="J23" s="18">
        <v>13800</v>
      </c>
      <c r="K23" s="18">
        <v>13599.618200000001</v>
      </c>
      <c r="L23" s="19">
        <f t="shared" si="0"/>
        <v>0.98547957971014499</v>
      </c>
      <c r="M23" s="9">
        <v>-0.25919999999999999</v>
      </c>
      <c r="N23" s="9"/>
      <c r="O23" s="9"/>
      <c r="P23" s="9"/>
      <c r="Q23" s="12"/>
      <c r="R23" s="9"/>
      <c r="S23" s="30">
        <f t="shared" si="1"/>
        <v>4.8688295446193517E-4</v>
      </c>
      <c r="T23" s="20">
        <f t="shared" si="2"/>
        <v>1.5165048543689321</v>
      </c>
      <c r="U23" s="9"/>
      <c r="V23" s="12"/>
    </row>
    <row r="24" spans="1:25" x14ac:dyDescent="0.25">
      <c r="A24" s="11">
        <v>8</v>
      </c>
      <c r="B24" s="9">
        <v>0.98499999999999999</v>
      </c>
      <c r="C24" s="9">
        <v>-0.105</v>
      </c>
      <c r="D24" s="9"/>
      <c r="E24" s="9"/>
      <c r="F24" s="9"/>
      <c r="G24" s="12"/>
      <c r="H24" s="9"/>
      <c r="I24" s="11">
        <v>8</v>
      </c>
      <c r="J24" s="18">
        <v>13800</v>
      </c>
      <c r="K24" s="18">
        <v>13597.8848</v>
      </c>
      <c r="L24" s="19">
        <f t="shared" si="0"/>
        <v>0.98535397101449274</v>
      </c>
      <c r="M24" s="9">
        <v>-0.25919999999999999</v>
      </c>
      <c r="N24" s="9"/>
      <c r="O24" s="9"/>
      <c r="P24" s="9"/>
      <c r="Q24" s="12"/>
      <c r="R24" s="9"/>
      <c r="S24" s="30">
        <f t="shared" si="1"/>
        <v>3.5936143603324753E-4</v>
      </c>
      <c r="T24" s="20">
        <f t="shared" si="2"/>
        <v>1.4685714285714286</v>
      </c>
      <c r="U24" s="9"/>
      <c r="V24" s="12"/>
    </row>
    <row r="25" spans="1:25" x14ac:dyDescent="0.25">
      <c r="A25" s="11">
        <v>9</v>
      </c>
      <c r="B25" s="9">
        <v>0.98299999999999998</v>
      </c>
      <c r="C25" s="9">
        <v>-30.254000000000001</v>
      </c>
      <c r="D25" s="9"/>
      <c r="E25" s="9"/>
      <c r="F25" s="9"/>
      <c r="G25" s="12"/>
      <c r="H25" s="9"/>
      <c r="I25" s="11">
        <v>9</v>
      </c>
      <c r="J25" s="18">
        <v>208</v>
      </c>
      <c r="K25" s="18">
        <v>202.82040000000001</v>
      </c>
      <c r="L25" s="19">
        <f t="shared" si="0"/>
        <v>0.97509807692307693</v>
      </c>
      <c r="M25" s="9">
        <v>-31.022600000000001</v>
      </c>
      <c r="N25" s="9"/>
      <c r="O25" s="9"/>
      <c r="P25" s="9"/>
      <c r="Q25" s="12"/>
      <c r="R25" s="9"/>
      <c r="S25" s="30">
        <f t="shared" si="1"/>
        <v>8.0385789185382066E-3</v>
      </c>
      <c r="T25" s="20">
        <f t="shared" si="2"/>
        <v>2.540490513651085E-2</v>
      </c>
      <c r="U25" s="9"/>
      <c r="V25" s="12"/>
      <c r="Y25" t="s">
        <v>24</v>
      </c>
    </row>
    <row r="26" spans="1:25" x14ac:dyDescent="0.25">
      <c r="A26" s="11">
        <v>10</v>
      </c>
      <c r="B26" s="9">
        <v>0.98099999999999998</v>
      </c>
      <c r="C26" s="9">
        <v>-0.13400000000000001</v>
      </c>
      <c r="D26" s="9"/>
      <c r="E26" s="9"/>
      <c r="F26" s="9"/>
      <c r="G26" s="12"/>
      <c r="H26" s="9"/>
      <c r="I26" s="11">
        <v>10</v>
      </c>
      <c r="J26" s="18">
        <v>13800</v>
      </c>
      <c r="K26" s="18">
        <v>13555.0967</v>
      </c>
      <c r="L26" s="19">
        <f t="shared" si="0"/>
        <v>0.98225338405797102</v>
      </c>
      <c r="M26" s="9">
        <v>-0.25919999999999999</v>
      </c>
      <c r="N26" s="9"/>
      <c r="O26" s="9"/>
      <c r="P26" s="9"/>
      <c r="Q26" s="12"/>
      <c r="R26" s="9"/>
      <c r="S26" s="30">
        <f t="shared" si="1"/>
        <v>1.2776595901845473E-3</v>
      </c>
      <c r="T26" s="20">
        <f t="shared" si="2"/>
        <v>0.93432835820895499</v>
      </c>
      <c r="U26" s="9"/>
      <c r="V26" s="12"/>
    </row>
    <row r="27" spans="1:25" x14ac:dyDescent="0.25">
      <c r="A27" s="11">
        <v>11</v>
      </c>
      <c r="B27" s="9">
        <v>0.96399999999999997</v>
      </c>
      <c r="C27" s="9">
        <v>-31.748999999999999</v>
      </c>
      <c r="D27" s="9"/>
      <c r="E27" s="9"/>
      <c r="F27" s="9"/>
      <c r="G27" s="12"/>
      <c r="H27" s="9"/>
      <c r="I27" s="11">
        <v>11</v>
      </c>
      <c r="J27" s="18">
        <v>4160</v>
      </c>
      <c r="K27" s="18">
        <v>4037.2975999999999</v>
      </c>
      <c r="L27" s="19">
        <f t="shared" si="0"/>
        <v>0.97050423076923076</v>
      </c>
      <c r="M27" s="9">
        <v>-31.368200000000002</v>
      </c>
      <c r="N27" s="9"/>
      <c r="O27" s="9"/>
      <c r="P27" s="9"/>
      <c r="Q27" s="12"/>
      <c r="R27" s="9"/>
      <c r="S27" s="30">
        <f t="shared" si="1"/>
        <v>6.7471273539738488E-3</v>
      </c>
      <c r="T27" s="20">
        <f t="shared" si="2"/>
        <v>1.1994078553655144E-2</v>
      </c>
      <c r="U27" s="9"/>
      <c r="V27" s="12"/>
    </row>
    <row r="28" spans="1:25" x14ac:dyDescent="0.25">
      <c r="A28" s="11">
        <v>12</v>
      </c>
      <c r="B28" s="9">
        <v>0.95099999999999996</v>
      </c>
      <c r="C28" s="9">
        <v>-62.802999999999997</v>
      </c>
      <c r="D28" s="9"/>
      <c r="E28" s="9"/>
      <c r="F28" s="9"/>
      <c r="G28" s="12"/>
      <c r="H28" s="9"/>
      <c r="I28" s="11">
        <v>12</v>
      </c>
      <c r="J28" s="18">
        <v>480</v>
      </c>
      <c r="K28" s="18">
        <v>457.9556</v>
      </c>
      <c r="L28" s="19">
        <f t="shared" si="0"/>
        <v>0.95407416666666667</v>
      </c>
      <c r="M28" s="9">
        <v>-62.736400000000003</v>
      </c>
      <c r="N28" s="9"/>
      <c r="O28" s="9"/>
      <c r="P28" s="9"/>
      <c r="Q28" s="12"/>
      <c r="R28" s="9"/>
      <c r="S28" s="30">
        <f t="shared" si="1"/>
        <v>3.2325622152121042E-3</v>
      </c>
      <c r="T28" s="20">
        <f t="shared" si="2"/>
        <v>1.0604588952756078E-3</v>
      </c>
      <c r="U28" s="9"/>
      <c r="V28" s="12"/>
    </row>
    <row r="29" spans="1:25" x14ac:dyDescent="0.25">
      <c r="A29" s="11">
        <v>13</v>
      </c>
      <c r="B29" s="9">
        <v>0.95399999999999996</v>
      </c>
      <c r="C29" s="9">
        <v>-62.558999999999997</v>
      </c>
      <c r="D29" s="9"/>
      <c r="E29" s="9"/>
      <c r="F29" s="9"/>
      <c r="G29" s="12"/>
      <c r="H29" s="9"/>
      <c r="I29" s="11">
        <v>13</v>
      </c>
      <c r="J29" s="18">
        <v>480</v>
      </c>
      <c r="K29" s="18">
        <v>459.96519999999998</v>
      </c>
      <c r="L29" s="19">
        <f t="shared" si="0"/>
        <v>0.95826083333333334</v>
      </c>
      <c r="M29" s="9">
        <v>-62.304400000000001</v>
      </c>
      <c r="N29" s="9"/>
      <c r="O29" s="9"/>
      <c r="P29" s="9"/>
      <c r="Q29" s="12"/>
      <c r="R29" s="9"/>
      <c r="S29" s="30">
        <f t="shared" si="1"/>
        <v>4.4662823200559542E-3</v>
      </c>
      <c r="T29" s="20">
        <f t="shared" si="2"/>
        <v>4.0697581483079394E-3</v>
      </c>
      <c r="U29" s="9"/>
      <c r="V29" s="12"/>
    </row>
    <row r="30" spans="1:25" x14ac:dyDescent="0.25">
      <c r="A30" s="11">
        <v>14</v>
      </c>
      <c r="B30" s="9">
        <v>0.96299999999999997</v>
      </c>
      <c r="C30" s="9">
        <v>-31.76</v>
      </c>
      <c r="D30" s="9"/>
      <c r="E30" s="9"/>
      <c r="F30" s="9"/>
      <c r="G30" s="12"/>
      <c r="H30" s="9"/>
      <c r="I30" s="11">
        <v>14</v>
      </c>
      <c r="J30" s="18">
        <v>4160</v>
      </c>
      <c r="K30" s="18">
        <v>4033.5255999999999</v>
      </c>
      <c r="L30" s="19">
        <f t="shared" si="0"/>
        <v>0.9695975</v>
      </c>
      <c r="M30" s="9">
        <v>-31.368200000000002</v>
      </c>
      <c r="N30" s="9"/>
      <c r="O30" s="9"/>
      <c r="P30" s="9"/>
      <c r="Q30" s="12"/>
      <c r="R30" s="9"/>
      <c r="S30" s="30">
        <f t="shared" si="1"/>
        <v>6.8509865005192466E-3</v>
      </c>
      <c r="T30" s="20">
        <f t="shared" si="2"/>
        <v>1.2336272040302264E-2</v>
      </c>
      <c r="U30" s="9"/>
      <c r="V30" s="12"/>
    </row>
    <row r="31" spans="1:25" x14ac:dyDescent="0.25">
      <c r="A31" s="11">
        <v>15</v>
      </c>
      <c r="B31" s="9">
        <v>0.999</v>
      </c>
      <c r="C31" s="9">
        <v>0.105</v>
      </c>
      <c r="D31" s="9"/>
      <c r="E31" s="9"/>
      <c r="F31" s="9"/>
      <c r="G31" s="12"/>
      <c r="H31" s="9"/>
      <c r="I31" s="11">
        <v>15</v>
      </c>
      <c r="J31" s="18">
        <v>13800</v>
      </c>
      <c r="K31" s="18">
        <v>13788.665999999999</v>
      </c>
      <c r="L31" s="19">
        <f t="shared" si="0"/>
        <v>0.99917869565217388</v>
      </c>
      <c r="M31" s="9">
        <v>0</v>
      </c>
      <c r="N31" s="9"/>
      <c r="O31" s="9"/>
      <c r="P31" s="9"/>
      <c r="Q31" s="12"/>
      <c r="R31" s="9"/>
      <c r="S31" s="30">
        <f t="shared" si="1"/>
        <v>1.7887452670057753E-4</v>
      </c>
      <c r="T31" s="20" t="s">
        <v>16</v>
      </c>
      <c r="U31" s="9"/>
      <c r="V31" s="12"/>
    </row>
    <row r="32" spans="1:25" x14ac:dyDescent="0.25">
      <c r="A32" s="11">
        <v>16</v>
      </c>
      <c r="B32" s="9">
        <v>1</v>
      </c>
      <c r="C32" s="9">
        <v>0.318</v>
      </c>
      <c r="D32" s="9">
        <v>1.5</v>
      </c>
      <c r="E32" s="9">
        <v>-0.98</v>
      </c>
      <c r="F32" s="9"/>
      <c r="G32" s="12"/>
      <c r="H32" s="9"/>
      <c r="I32" s="11">
        <v>16</v>
      </c>
      <c r="J32" s="18">
        <v>13800</v>
      </c>
      <c r="K32" s="18">
        <v>13800.3604</v>
      </c>
      <c r="L32" s="19">
        <f t="shared" si="0"/>
        <v>1.0000261159420289</v>
      </c>
      <c r="M32" s="9">
        <v>0.2016</v>
      </c>
      <c r="N32" s="9">
        <v>1.5004</v>
      </c>
      <c r="O32" s="9">
        <v>-1.0406</v>
      </c>
      <c r="P32" s="9"/>
      <c r="Q32" s="12"/>
      <c r="R32" s="9"/>
      <c r="S32" s="30">
        <f t="shared" si="1"/>
        <v>2.6115942028948069E-5</v>
      </c>
      <c r="T32" s="20">
        <f t="shared" ref="T32:T33" si="3">ABS((C32-M32)/C32)</f>
        <v>0.36603773584905663</v>
      </c>
      <c r="U32" s="20">
        <f>ABS((D32-N32)/D32)</f>
        <v>2.666666666666373E-4</v>
      </c>
      <c r="V32" s="21">
        <f>ABS((E32-O32)/E32)</f>
        <v>6.1836734693877536E-2</v>
      </c>
    </row>
    <row r="33" spans="1:24" x14ac:dyDescent="0.25">
      <c r="A33" s="11">
        <v>17</v>
      </c>
      <c r="B33" s="9">
        <v>0.999</v>
      </c>
      <c r="C33" s="9">
        <v>0.104</v>
      </c>
      <c r="D33" s="9"/>
      <c r="E33" s="9"/>
      <c r="F33" s="9"/>
      <c r="G33" s="12"/>
      <c r="H33" s="9"/>
      <c r="I33" s="11">
        <v>17</v>
      </c>
      <c r="J33" s="18">
        <v>13800</v>
      </c>
      <c r="K33" s="18">
        <v>13786.584000000001</v>
      </c>
      <c r="L33" s="19">
        <f t="shared" si="0"/>
        <v>0.99902782608695662</v>
      </c>
      <c r="M33" s="9">
        <v>-8.6400000000000005E-2</v>
      </c>
      <c r="N33" s="9"/>
      <c r="O33" s="9"/>
      <c r="P33" s="9"/>
      <c r="Q33" s="12"/>
      <c r="R33" s="9"/>
      <c r="S33" s="30">
        <f t="shared" si="1"/>
        <v>2.7853940897514661E-5</v>
      </c>
      <c r="T33" s="20">
        <f t="shared" si="3"/>
        <v>1.8307692307692309</v>
      </c>
      <c r="U33" s="9"/>
      <c r="V33" s="12"/>
    </row>
    <row r="34" spans="1:24" x14ac:dyDescent="0.25">
      <c r="A34" s="11">
        <v>18</v>
      </c>
      <c r="B34" s="9">
        <v>0.998</v>
      </c>
      <c r="C34" s="9">
        <v>-29.928999999999998</v>
      </c>
      <c r="D34" s="9"/>
      <c r="E34" s="9"/>
      <c r="F34" s="9"/>
      <c r="G34" s="12"/>
      <c r="H34" s="9"/>
      <c r="I34" s="11">
        <v>18</v>
      </c>
      <c r="J34" s="18">
        <v>480</v>
      </c>
      <c r="K34" s="18">
        <v>479.18220000000002</v>
      </c>
      <c r="L34" s="19">
        <f t="shared" si="0"/>
        <v>0.99829625</v>
      </c>
      <c r="M34" s="9">
        <v>-30.071999999999999</v>
      </c>
      <c r="N34" s="9"/>
      <c r="O34" s="9"/>
      <c r="P34" s="9"/>
      <c r="Q34" s="12"/>
      <c r="R34" s="9"/>
      <c r="S34" s="30">
        <f t="shared" si="1"/>
        <v>2.9684368737474738E-4</v>
      </c>
      <c r="T34" s="20">
        <f t="shared" ref="T34:T35" si="4">ABS((C34-M34)/C34)</f>
        <v>4.7779745397440836E-3</v>
      </c>
      <c r="U34" s="9"/>
      <c r="V34" s="12"/>
    </row>
    <row r="35" spans="1:24" x14ac:dyDescent="0.25">
      <c r="A35" s="11">
        <v>19</v>
      </c>
      <c r="B35" s="9">
        <v>0.93300000000000005</v>
      </c>
      <c r="C35" s="9">
        <v>-30.702999999999999</v>
      </c>
      <c r="D35" s="9"/>
      <c r="E35" s="9"/>
      <c r="F35" s="9"/>
      <c r="G35" s="12"/>
      <c r="H35" s="9"/>
      <c r="I35" s="11">
        <v>19</v>
      </c>
      <c r="J35" s="18">
        <v>480</v>
      </c>
      <c r="K35" s="18">
        <v>447.70179999999999</v>
      </c>
      <c r="L35" s="19">
        <f t="shared" si="0"/>
        <v>0.93271208333333333</v>
      </c>
      <c r="M35" s="9">
        <v>-30.849699999999999</v>
      </c>
      <c r="N35" s="9"/>
      <c r="O35" s="9"/>
      <c r="P35" s="9"/>
      <c r="Q35" s="12"/>
      <c r="R35" s="9"/>
      <c r="S35" s="30">
        <f t="shared" si="1"/>
        <v>3.0859235441234832E-4</v>
      </c>
      <c r="T35" s="20">
        <f t="shared" si="4"/>
        <v>4.7780347197342006E-3</v>
      </c>
      <c r="U35" s="9"/>
      <c r="V35" s="12"/>
    </row>
    <row r="36" spans="1:24" x14ac:dyDescent="0.25">
      <c r="A36" s="13"/>
      <c r="B36" s="14"/>
      <c r="C36" s="14"/>
      <c r="D36" s="14">
        <f>SUM(D17:D35)</f>
        <v>4.05</v>
      </c>
      <c r="E36" s="14">
        <f>SUM(E17:E35)</f>
        <v>2.11</v>
      </c>
      <c r="F36" s="14"/>
      <c r="G36" s="15"/>
      <c r="H36" s="14"/>
      <c r="I36" s="13"/>
      <c r="J36" s="14"/>
      <c r="K36" s="14"/>
      <c r="L36" s="14"/>
      <c r="M36" s="14"/>
      <c r="N36" s="14">
        <f>SUM(N17:N35)</f>
        <v>4.0944000000000003</v>
      </c>
      <c r="O36" s="14">
        <f>SUM(O17:O35)</f>
        <v>1.7772999999999999</v>
      </c>
      <c r="P36" s="14"/>
      <c r="Q36" s="15"/>
      <c r="R36" s="14"/>
      <c r="S36" s="13"/>
      <c r="T36" s="14"/>
      <c r="U36" s="22">
        <f>(D36-N36)/D36</f>
        <v>-1.0962962962963072E-2</v>
      </c>
      <c r="V36" s="23">
        <f>(E36-O36)/E36</f>
        <v>0.15767772511848341</v>
      </c>
      <c r="W36" s="46">
        <f>SQRT(D36^2+E36^2)</f>
        <v>4.5666836982650763</v>
      </c>
      <c r="X36" s="46">
        <f>SQRT(N36^2+O36^2)</f>
        <v>4.4635083342590507</v>
      </c>
    </row>
    <row r="39" spans="1:24" x14ac:dyDescent="0.25">
      <c r="A39" s="47" t="s">
        <v>31</v>
      </c>
      <c r="B39" s="48"/>
      <c r="C39" s="48"/>
      <c r="D39" s="48"/>
      <c r="E39" s="48"/>
      <c r="F39" s="48"/>
      <c r="G39" s="48"/>
      <c r="H39" s="48"/>
      <c r="I39" s="48"/>
      <c r="J39" s="48"/>
      <c r="K39" s="48"/>
      <c r="L39" s="48"/>
      <c r="M39" s="48"/>
      <c r="N39" s="48"/>
      <c r="O39" s="48"/>
      <c r="P39" s="48"/>
      <c r="Q39" s="48"/>
      <c r="R39" s="48"/>
      <c r="S39" s="48"/>
      <c r="T39" s="48"/>
      <c r="U39" s="48"/>
      <c r="V39" s="49"/>
    </row>
    <row r="40" spans="1:24" x14ac:dyDescent="0.25">
      <c r="A40" s="50" t="s">
        <v>27</v>
      </c>
      <c r="B40" s="51"/>
      <c r="C40" s="51"/>
      <c r="D40" s="51"/>
      <c r="E40" s="51"/>
      <c r="F40" s="51"/>
      <c r="G40" s="52"/>
      <c r="H40" s="9"/>
      <c r="I40" s="50" t="s">
        <v>10</v>
      </c>
      <c r="J40" s="51"/>
      <c r="K40" s="51"/>
      <c r="L40" s="51"/>
      <c r="M40" s="51"/>
      <c r="N40" s="51"/>
      <c r="O40" s="51"/>
      <c r="P40" s="51"/>
      <c r="Q40" s="52"/>
      <c r="R40" s="9"/>
      <c r="S40" s="50" t="s">
        <v>13</v>
      </c>
      <c r="T40" s="51"/>
      <c r="U40" s="51"/>
      <c r="V40" s="52"/>
    </row>
    <row r="41" spans="1:24" x14ac:dyDescent="0.25">
      <c r="A41" s="50"/>
      <c r="B41" s="51"/>
      <c r="C41" s="51"/>
      <c r="D41" s="51"/>
      <c r="E41" s="51"/>
      <c r="F41" s="51"/>
      <c r="G41" s="52"/>
      <c r="H41" s="9"/>
      <c r="I41" s="50"/>
      <c r="J41" s="51"/>
      <c r="K41" s="51"/>
      <c r="L41" s="51"/>
      <c r="M41" s="51"/>
      <c r="N41" s="51"/>
      <c r="O41" s="51"/>
      <c r="P41" s="51"/>
      <c r="Q41" s="52"/>
      <c r="R41" s="9"/>
      <c r="S41" s="50"/>
      <c r="T41" s="51"/>
      <c r="U41" s="51"/>
      <c r="V41" s="52"/>
    </row>
    <row r="42" spans="1:24" x14ac:dyDescent="0.25">
      <c r="A42" s="55" t="s">
        <v>0</v>
      </c>
      <c r="B42" s="53"/>
      <c r="C42" s="53"/>
      <c r="D42" s="53"/>
      <c r="E42" s="53"/>
      <c r="F42" s="53"/>
      <c r="G42" s="54"/>
      <c r="H42" s="9"/>
      <c r="I42" s="55" t="s">
        <v>0</v>
      </c>
      <c r="J42" s="53"/>
      <c r="K42" s="53"/>
      <c r="L42" s="53"/>
      <c r="M42" s="53"/>
      <c r="N42" s="53"/>
      <c r="O42" s="53"/>
      <c r="P42" s="53"/>
      <c r="Q42" s="54"/>
      <c r="R42" s="9"/>
      <c r="S42" s="55" t="s">
        <v>3</v>
      </c>
      <c r="T42" s="53"/>
      <c r="U42" s="9"/>
      <c r="V42" s="12"/>
    </row>
    <row r="43" spans="1:24" x14ac:dyDescent="0.25">
      <c r="A43" s="44" t="s">
        <v>1</v>
      </c>
      <c r="B43" s="53" t="s">
        <v>3</v>
      </c>
      <c r="C43" s="53"/>
      <c r="D43" s="53" t="s">
        <v>8</v>
      </c>
      <c r="E43" s="53"/>
      <c r="F43" s="53" t="s">
        <v>9</v>
      </c>
      <c r="G43" s="54"/>
      <c r="H43" s="9"/>
      <c r="I43" s="7" t="s">
        <v>1</v>
      </c>
      <c r="J43" s="53" t="s">
        <v>3</v>
      </c>
      <c r="K43" s="53"/>
      <c r="L43" s="53"/>
      <c r="M43" s="53"/>
      <c r="N43" s="53" t="s">
        <v>8</v>
      </c>
      <c r="O43" s="53"/>
      <c r="P43" s="53" t="s">
        <v>9</v>
      </c>
      <c r="Q43" s="54"/>
      <c r="R43" s="9"/>
      <c r="S43" s="50" t="s">
        <v>14</v>
      </c>
      <c r="T43" s="51" t="s">
        <v>15</v>
      </c>
      <c r="U43" s="9"/>
      <c r="V43" s="12"/>
    </row>
    <row r="44" spans="1:24" x14ac:dyDescent="0.25">
      <c r="A44" s="44" t="s">
        <v>2</v>
      </c>
      <c r="B44" s="42" t="s">
        <v>4</v>
      </c>
      <c r="C44" s="42" t="s">
        <v>5</v>
      </c>
      <c r="D44" s="42" t="s">
        <v>6</v>
      </c>
      <c r="E44" s="42" t="s">
        <v>7</v>
      </c>
      <c r="F44" s="42" t="s">
        <v>6</v>
      </c>
      <c r="G44" s="43" t="s">
        <v>7</v>
      </c>
      <c r="H44" s="9"/>
      <c r="I44" s="7" t="s">
        <v>2</v>
      </c>
      <c r="J44" s="9" t="s">
        <v>11</v>
      </c>
      <c r="K44" s="9" t="s">
        <v>12</v>
      </c>
      <c r="L44" s="8" t="s">
        <v>4</v>
      </c>
      <c r="M44" s="8" t="s">
        <v>5</v>
      </c>
      <c r="N44" s="8" t="s">
        <v>6</v>
      </c>
      <c r="O44" s="8" t="s">
        <v>7</v>
      </c>
      <c r="P44" s="8" t="s">
        <v>6</v>
      </c>
      <c r="Q44" s="10" t="s">
        <v>7</v>
      </c>
      <c r="R44" s="9"/>
      <c r="S44" s="50"/>
      <c r="T44" s="51"/>
      <c r="U44" s="9"/>
      <c r="V44" s="12"/>
    </row>
    <row r="45" spans="1:24" x14ac:dyDescent="0.25">
      <c r="A45" s="11">
        <v>1</v>
      </c>
      <c r="B45" s="9">
        <v>1</v>
      </c>
      <c r="C45" s="9">
        <v>0</v>
      </c>
      <c r="D45" s="9">
        <v>2.5499999999999998</v>
      </c>
      <c r="E45" s="9">
        <v>2.9</v>
      </c>
      <c r="F45" s="9"/>
      <c r="G45" s="12"/>
      <c r="H45" s="9"/>
      <c r="I45" s="11">
        <v>1</v>
      </c>
      <c r="J45" s="18">
        <v>13800</v>
      </c>
      <c r="K45" s="18">
        <v>13800</v>
      </c>
      <c r="L45" s="19">
        <f>K45/J45</f>
        <v>1</v>
      </c>
      <c r="M45" s="9">
        <v>0</v>
      </c>
      <c r="N45" s="9">
        <v>2.5937999999999999</v>
      </c>
      <c r="O45" s="9">
        <v>2.9091999999999998</v>
      </c>
      <c r="P45" s="9"/>
      <c r="Q45" s="12"/>
      <c r="R45" s="9"/>
      <c r="S45" s="30">
        <f>ABS((B45-L45)/B45)</f>
        <v>0</v>
      </c>
      <c r="T45" s="20" t="s">
        <v>16</v>
      </c>
      <c r="U45" s="20">
        <f>ABS((D45-N45)/D45)</f>
        <v>1.7176470588235321E-2</v>
      </c>
      <c r="V45" s="21">
        <f>ABS((E45-O45)/E45)</f>
        <v>3.1724137931034052E-3</v>
      </c>
    </row>
    <row r="46" spans="1:24" x14ac:dyDescent="0.25">
      <c r="A46" s="11">
        <v>2</v>
      </c>
      <c r="B46" s="9">
        <v>0.998</v>
      </c>
      <c r="C46" s="9">
        <v>1.9E-2</v>
      </c>
      <c r="D46" s="9"/>
      <c r="E46" s="9"/>
      <c r="F46" s="9"/>
      <c r="G46" s="12"/>
      <c r="H46" s="9"/>
      <c r="I46" s="11">
        <v>2</v>
      </c>
      <c r="J46" s="18">
        <v>13800</v>
      </c>
      <c r="K46" s="18">
        <v>13780.5908</v>
      </c>
      <c r="L46" s="19">
        <f t="shared" ref="L46:L63" si="5">K46/J46</f>
        <v>0.99859353623188407</v>
      </c>
      <c r="M46" s="9">
        <v>-8.6400000000000005E-2</v>
      </c>
      <c r="N46" s="9"/>
      <c r="O46" s="9"/>
      <c r="P46" s="9"/>
      <c r="Q46" s="12"/>
      <c r="R46" s="9"/>
      <c r="S46" s="30">
        <f t="shared" ref="S46:T63" si="6">ABS((B46-L46)/B46)</f>
        <v>5.9472568325057422E-4</v>
      </c>
      <c r="T46" s="20">
        <f t="shared" si="6"/>
        <v>5.5473684210526324</v>
      </c>
      <c r="U46" s="9"/>
      <c r="V46" s="12"/>
    </row>
    <row r="47" spans="1:24" x14ac:dyDescent="0.25">
      <c r="A47" s="11">
        <v>3</v>
      </c>
      <c r="B47" s="9">
        <v>0.996</v>
      </c>
      <c r="C47" s="9">
        <v>-8.0000000000000002E-3</v>
      </c>
      <c r="D47" s="9"/>
      <c r="E47" s="9"/>
      <c r="F47" s="9"/>
      <c r="G47" s="12"/>
      <c r="H47" s="9"/>
      <c r="I47" s="11">
        <v>3</v>
      </c>
      <c r="J47" s="18">
        <v>13800</v>
      </c>
      <c r="K47" s="18">
        <v>13749.921899999999</v>
      </c>
      <c r="L47" s="19">
        <f t="shared" si="5"/>
        <v>0.99637115217391303</v>
      </c>
      <c r="M47" s="9">
        <v>-0.17280000000000001</v>
      </c>
      <c r="N47" s="9"/>
      <c r="O47" s="9"/>
      <c r="P47" s="9"/>
      <c r="Q47" s="12"/>
      <c r="R47" s="9"/>
      <c r="S47" s="30">
        <f t="shared" si="6"/>
        <v>3.7264274489260676E-4</v>
      </c>
      <c r="T47" s="20">
        <f t="shared" si="6"/>
        <v>20.6</v>
      </c>
      <c r="U47" s="9"/>
      <c r="V47" s="12"/>
    </row>
    <row r="48" spans="1:24" x14ac:dyDescent="0.25">
      <c r="A48" s="11">
        <v>4</v>
      </c>
      <c r="B48" s="9">
        <v>0.99399999999999999</v>
      </c>
      <c r="C48" s="9">
        <v>-30.189</v>
      </c>
      <c r="D48" s="9"/>
      <c r="E48" s="9"/>
      <c r="F48" s="9"/>
      <c r="G48" s="12"/>
      <c r="H48" s="9"/>
      <c r="I48" s="11">
        <v>4</v>
      </c>
      <c r="J48" s="18">
        <v>480</v>
      </c>
      <c r="K48" s="18">
        <v>472.26249999999999</v>
      </c>
      <c r="L48" s="19">
        <f t="shared" si="5"/>
        <v>0.98388020833333334</v>
      </c>
      <c r="M48" s="9">
        <v>-31.022600000000001</v>
      </c>
      <c r="N48" s="9"/>
      <c r="O48" s="9"/>
      <c r="P48" s="9"/>
      <c r="Q48" s="12"/>
      <c r="R48" s="9"/>
      <c r="S48" s="30">
        <f t="shared" si="6"/>
        <v>1.0180876928236072E-2</v>
      </c>
      <c r="T48" s="20">
        <f t="shared" si="6"/>
        <v>2.7612706614992235E-2</v>
      </c>
      <c r="U48" s="9"/>
      <c r="V48" s="12"/>
    </row>
    <row r="49" spans="1:25" x14ac:dyDescent="0.25">
      <c r="A49" s="11">
        <v>5</v>
      </c>
      <c r="B49" s="9">
        <v>0.98499999999999999</v>
      </c>
      <c r="C49" s="9">
        <v>-30.853999999999999</v>
      </c>
      <c r="D49" s="9"/>
      <c r="E49" s="9"/>
      <c r="F49" s="9"/>
      <c r="G49" s="12"/>
      <c r="H49" s="9"/>
      <c r="I49" s="11">
        <v>5</v>
      </c>
      <c r="J49" s="18">
        <v>480</v>
      </c>
      <c r="K49" s="18">
        <v>472.89620000000002</v>
      </c>
      <c r="L49" s="19">
        <f t="shared" si="5"/>
        <v>0.98520041666666669</v>
      </c>
      <c r="M49" s="9">
        <v>-30.9361</v>
      </c>
      <c r="N49" s="9"/>
      <c r="O49" s="9"/>
      <c r="P49" s="9"/>
      <c r="Q49" s="12"/>
      <c r="R49" s="9"/>
      <c r="S49" s="30">
        <f t="shared" si="6"/>
        <v>2.0346869712355623E-4</v>
      </c>
      <c r="T49" s="20">
        <f t="shared" si="6"/>
        <v>2.6609191676930221E-3</v>
      </c>
      <c r="U49" s="9"/>
      <c r="V49" s="12"/>
    </row>
    <row r="50" spans="1:25" x14ac:dyDescent="0.25">
      <c r="A50" s="11">
        <v>6</v>
      </c>
      <c r="B50" s="9">
        <v>0.95199999999999996</v>
      </c>
      <c r="C50" s="9">
        <v>-31.254000000000001</v>
      </c>
      <c r="D50" s="9"/>
      <c r="E50" s="9"/>
      <c r="F50" s="9"/>
      <c r="G50" s="12"/>
      <c r="H50" s="9"/>
      <c r="I50" s="11">
        <v>6</v>
      </c>
      <c r="J50" s="18">
        <v>480</v>
      </c>
      <c r="K50" s="18">
        <v>456.84519999999998</v>
      </c>
      <c r="L50" s="19">
        <f t="shared" si="5"/>
        <v>0.95176083333333328</v>
      </c>
      <c r="M50" s="9">
        <v>-31.368200000000002</v>
      </c>
      <c r="N50" s="9"/>
      <c r="O50" s="9"/>
      <c r="P50" s="9"/>
      <c r="Q50" s="12"/>
      <c r="R50" s="9"/>
      <c r="S50" s="30">
        <f t="shared" si="6"/>
        <v>2.5122549019609161E-4</v>
      </c>
      <c r="T50" s="20">
        <f t="shared" si="6"/>
        <v>3.6539322966660363E-3</v>
      </c>
      <c r="U50" s="9"/>
      <c r="V50" s="12"/>
    </row>
    <row r="51" spans="1:25" x14ac:dyDescent="0.25">
      <c r="A51" s="11">
        <v>7</v>
      </c>
      <c r="B51" s="9">
        <v>0.98499999999999999</v>
      </c>
      <c r="C51" s="9">
        <v>-0.127</v>
      </c>
      <c r="D51" s="9"/>
      <c r="E51" s="9"/>
      <c r="F51" s="9"/>
      <c r="G51" s="12"/>
      <c r="H51" s="9"/>
      <c r="I51" s="11">
        <v>7</v>
      </c>
      <c r="J51" s="18">
        <v>13800</v>
      </c>
      <c r="K51" s="18">
        <v>13599.2988</v>
      </c>
      <c r="L51" s="19">
        <f t="shared" si="5"/>
        <v>0.98545643478260869</v>
      </c>
      <c r="M51" s="9">
        <v>-0.25919999999999999</v>
      </c>
      <c r="N51" s="9"/>
      <c r="O51" s="9"/>
      <c r="P51" s="9"/>
      <c r="Q51" s="12"/>
      <c r="R51" s="9"/>
      <c r="S51" s="30">
        <f t="shared" si="6"/>
        <v>4.6338556610020878E-4</v>
      </c>
      <c r="T51" s="20">
        <f t="shared" si="6"/>
        <v>1.0409448818897638</v>
      </c>
      <c r="U51" s="9"/>
      <c r="V51" s="12"/>
      <c r="Y51" t="s">
        <v>23</v>
      </c>
    </row>
    <row r="52" spans="1:25" x14ac:dyDescent="0.25">
      <c r="A52" s="11">
        <v>8</v>
      </c>
      <c r="B52" s="9">
        <v>0.98499999999999999</v>
      </c>
      <c r="C52" s="9">
        <v>-0.128</v>
      </c>
      <c r="D52" s="9"/>
      <c r="E52" s="9"/>
      <c r="F52" s="9"/>
      <c r="G52" s="12"/>
      <c r="H52" s="9"/>
      <c r="I52" s="11">
        <v>8</v>
      </c>
      <c r="J52" s="18">
        <v>13800</v>
      </c>
      <c r="K52" s="18">
        <v>13597.5664</v>
      </c>
      <c r="L52" s="19">
        <f t="shared" si="5"/>
        <v>0.98533089855072464</v>
      </c>
      <c r="M52" s="9">
        <v>-0.25919999999999999</v>
      </c>
      <c r="N52" s="9"/>
      <c r="O52" s="9"/>
      <c r="P52" s="9"/>
      <c r="Q52" s="12"/>
      <c r="R52" s="9"/>
      <c r="S52" s="30">
        <f t="shared" si="6"/>
        <v>3.3593761494888979E-4</v>
      </c>
      <c r="T52" s="20">
        <f t="shared" si="6"/>
        <v>1.0249999999999999</v>
      </c>
      <c r="U52" s="9"/>
      <c r="V52" s="12"/>
    </row>
    <row r="53" spans="1:25" x14ac:dyDescent="0.25">
      <c r="A53" s="11">
        <v>9</v>
      </c>
      <c r="B53" s="9">
        <v>0.98299999999999998</v>
      </c>
      <c r="C53" s="9">
        <v>-30.277999999999999</v>
      </c>
      <c r="D53" s="9"/>
      <c r="E53" s="9"/>
      <c r="F53" s="9"/>
      <c r="G53" s="12"/>
      <c r="H53" s="9"/>
      <c r="I53" s="11">
        <v>9</v>
      </c>
      <c r="J53" s="18">
        <v>208</v>
      </c>
      <c r="K53" s="18">
        <v>202.81559999999999</v>
      </c>
      <c r="L53" s="19">
        <f t="shared" si="5"/>
        <v>0.97507499999999991</v>
      </c>
      <c r="M53" s="9">
        <v>-31.022600000000001</v>
      </c>
      <c r="N53" s="9"/>
      <c r="O53" s="9"/>
      <c r="P53" s="9"/>
      <c r="Q53" s="12"/>
      <c r="R53" s="9"/>
      <c r="S53" s="30">
        <f t="shared" si="6"/>
        <v>8.0620549338759617E-3</v>
      </c>
      <c r="T53" s="20">
        <f t="shared" si="6"/>
        <v>2.4592113085408613E-2</v>
      </c>
      <c r="U53" s="9"/>
      <c r="V53" s="12"/>
    </row>
    <row r="54" spans="1:25" x14ac:dyDescent="0.25">
      <c r="A54" s="11">
        <v>10</v>
      </c>
      <c r="B54" s="9">
        <v>0.98199999999999998</v>
      </c>
      <c r="C54" s="9">
        <v>-0.16400000000000001</v>
      </c>
      <c r="D54" s="9"/>
      <c r="E54" s="9"/>
      <c r="F54" s="9"/>
      <c r="G54" s="12"/>
      <c r="H54" s="9"/>
      <c r="I54" s="11">
        <v>10</v>
      </c>
      <c r="J54" s="18">
        <v>13800</v>
      </c>
      <c r="K54" s="18">
        <v>13554.7793</v>
      </c>
      <c r="L54" s="19">
        <f t="shared" si="5"/>
        <v>0.98223038405797103</v>
      </c>
      <c r="M54" s="9">
        <v>-0.25919999999999999</v>
      </c>
      <c r="N54" s="9"/>
      <c r="O54" s="9"/>
      <c r="P54" s="9"/>
      <c r="Q54" s="12"/>
      <c r="R54" s="9"/>
      <c r="S54" s="30">
        <f t="shared" si="6"/>
        <v>2.3460698367723501E-4</v>
      </c>
      <c r="T54" s="20">
        <f t="shared" si="6"/>
        <v>0.58048780487804863</v>
      </c>
      <c r="U54" s="9"/>
      <c r="V54" s="12"/>
    </row>
    <row r="55" spans="1:25" x14ac:dyDescent="0.25">
      <c r="A55" s="11">
        <v>11</v>
      </c>
      <c r="B55" s="9">
        <v>0.96399999999999997</v>
      </c>
      <c r="C55" s="9">
        <v>-31.779</v>
      </c>
      <c r="D55" s="9"/>
      <c r="E55" s="9"/>
      <c r="F55" s="9"/>
      <c r="G55" s="12"/>
      <c r="H55" s="9"/>
      <c r="I55" s="11">
        <v>11</v>
      </c>
      <c r="J55" s="18">
        <v>4160</v>
      </c>
      <c r="K55" s="18">
        <v>4037.2029000000002</v>
      </c>
      <c r="L55" s="19">
        <f t="shared" si="5"/>
        <v>0.97048146634615395</v>
      </c>
      <c r="M55" s="9">
        <v>-31.368200000000002</v>
      </c>
      <c r="N55" s="9"/>
      <c r="O55" s="9"/>
      <c r="P55" s="9"/>
      <c r="Q55" s="12"/>
      <c r="R55" s="9"/>
      <c r="S55" s="30">
        <f t="shared" si="6"/>
        <v>6.7235128072136779E-3</v>
      </c>
      <c r="T55" s="20">
        <f t="shared" si="6"/>
        <v>1.292677554359792E-2</v>
      </c>
      <c r="U55" s="9"/>
      <c r="V55" s="12"/>
    </row>
    <row r="56" spans="1:25" x14ac:dyDescent="0.25">
      <c r="A56" s="11">
        <v>12</v>
      </c>
      <c r="B56" s="9">
        <v>0.95099999999999996</v>
      </c>
      <c r="C56" s="9">
        <v>-62.832999999999998</v>
      </c>
      <c r="D56" s="9"/>
      <c r="E56" s="9"/>
      <c r="F56" s="9"/>
      <c r="G56" s="12"/>
      <c r="H56" s="9"/>
      <c r="I56" s="11">
        <v>12</v>
      </c>
      <c r="J56" s="18">
        <v>480</v>
      </c>
      <c r="K56" s="18">
        <v>457.94490000000002</v>
      </c>
      <c r="L56" s="19">
        <f t="shared" si="5"/>
        <v>0.95405187499999999</v>
      </c>
      <c r="M56" s="9">
        <v>-62.736400000000003</v>
      </c>
      <c r="N56" s="9"/>
      <c r="O56" s="9"/>
      <c r="P56" s="9"/>
      <c r="Q56" s="12"/>
      <c r="R56" s="9"/>
      <c r="S56" s="30">
        <f t="shared" si="6"/>
        <v>3.2091219768664958E-3</v>
      </c>
      <c r="T56" s="20">
        <f t="shared" si="6"/>
        <v>1.5374086865181534E-3</v>
      </c>
      <c r="U56" s="9"/>
      <c r="V56" s="12"/>
    </row>
    <row r="57" spans="1:25" x14ac:dyDescent="0.25">
      <c r="A57" s="11">
        <v>13</v>
      </c>
      <c r="B57" s="9">
        <v>0.95399999999999996</v>
      </c>
      <c r="C57" s="9">
        <v>-62.59</v>
      </c>
      <c r="D57" s="9"/>
      <c r="E57" s="9"/>
      <c r="F57" s="9"/>
      <c r="G57" s="12"/>
      <c r="H57" s="9"/>
      <c r="I57" s="11">
        <v>13</v>
      </c>
      <c r="J57" s="18">
        <v>480</v>
      </c>
      <c r="K57" s="18">
        <v>459.9545</v>
      </c>
      <c r="L57" s="19">
        <f t="shared" si="5"/>
        <v>0.95823854166666667</v>
      </c>
      <c r="M57" s="9">
        <v>-62.304400000000001</v>
      </c>
      <c r="N57" s="9"/>
      <c r="O57" s="9"/>
      <c r="P57" s="9"/>
      <c r="Q57" s="12"/>
      <c r="R57" s="9"/>
      <c r="S57" s="30">
        <f t="shared" si="6"/>
        <v>4.4429157931516836E-3</v>
      </c>
      <c r="T57" s="20">
        <f t="shared" si="6"/>
        <v>4.5630292378974644E-3</v>
      </c>
      <c r="U57" s="9"/>
      <c r="V57" s="12"/>
    </row>
    <row r="58" spans="1:25" x14ac:dyDescent="0.25">
      <c r="A58" s="11">
        <v>14</v>
      </c>
      <c r="B58" s="9">
        <v>0.96299999999999997</v>
      </c>
      <c r="C58" s="9">
        <v>-31.79</v>
      </c>
      <c r="D58" s="9"/>
      <c r="E58" s="9"/>
      <c r="F58" s="9"/>
      <c r="G58" s="12"/>
      <c r="H58" s="9"/>
      <c r="I58" s="11">
        <v>14</v>
      </c>
      <c r="J58" s="18">
        <v>4160</v>
      </c>
      <c r="K58" s="18">
        <v>4033.4312</v>
      </c>
      <c r="L58" s="19">
        <f t="shared" si="5"/>
        <v>0.96957480769230764</v>
      </c>
      <c r="M58" s="9">
        <v>-31.368200000000002</v>
      </c>
      <c r="N58" s="9"/>
      <c r="O58" s="9"/>
      <c r="P58" s="9"/>
      <c r="Q58" s="12"/>
      <c r="R58" s="9"/>
      <c r="S58" s="30">
        <f t="shared" si="6"/>
        <v>6.8274223180765023E-3</v>
      </c>
      <c r="T58" s="20">
        <f t="shared" si="6"/>
        <v>1.3268323372129522E-2</v>
      </c>
      <c r="U58" s="9"/>
      <c r="V58" s="12"/>
    </row>
    <row r="59" spans="1:25" x14ac:dyDescent="0.25">
      <c r="A59" s="11">
        <v>15</v>
      </c>
      <c r="B59" s="9">
        <v>0.999</v>
      </c>
      <c r="C59" s="9">
        <v>0.1</v>
      </c>
      <c r="D59" s="9"/>
      <c r="E59" s="9"/>
      <c r="F59" s="9"/>
      <c r="G59" s="12"/>
      <c r="H59" s="9"/>
      <c r="I59" s="11">
        <v>15</v>
      </c>
      <c r="J59" s="18">
        <v>13800</v>
      </c>
      <c r="K59" s="18">
        <v>13787.743200000001</v>
      </c>
      <c r="L59" s="19">
        <f t="shared" si="5"/>
        <v>0.99911182608695659</v>
      </c>
      <c r="M59" s="9">
        <v>0</v>
      </c>
      <c r="N59" s="9"/>
      <c r="O59" s="9"/>
      <c r="P59" s="9"/>
      <c r="Q59" s="12"/>
      <c r="R59" s="9"/>
      <c r="S59" s="30">
        <f t="shared" si="6"/>
        <v>1.119380249815717E-4</v>
      </c>
      <c r="T59" s="20" t="s">
        <v>16</v>
      </c>
      <c r="U59" s="9"/>
      <c r="V59" s="12"/>
    </row>
    <row r="60" spans="1:25" x14ac:dyDescent="0.25">
      <c r="A60" s="11">
        <v>16</v>
      </c>
      <c r="B60" s="9">
        <v>1</v>
      </c>
      <c r="C60" s="9">
        <v>0.317</v>
      </c>
      <c r="D60" s="9">
        <v>1.5</v>
      </c>
      <c r="E60" s="9">
        <v>-1.1000000000000001</v>
      </c>
      <c r="F60" s="9"/>
      <c r="G60" s="12"/>
      <c r="H60" s="9"/>
      <c r="I60" s="11">
        <v>16</v>
      </c>
      <c r="J60" s="18">
        <v>13800</v>
      </c>
      <c r="K60" s="18">
        <v>13797.294900000001</v>
      </c>
      <c r="L60" s="19">
        <f t="shared" si="5"/>
        <v>0.99980397826086964</v>
      </c>
      <c r="M60" s="9">
        <v>0.25919999999999999</v>
      </c>
      <c r="N60" s="9">
        <v>1.5001</v>
      </c>
      <c r="O60" s="9">
        <v>-1.1304000000000001</v>
      </c>
      <c r="P60" s="9"/>
      <c r="Q60" s="12"/>
      <c r="R60" s="9"/>
      <c r="S60" s="30">
        <f t="shared" si="6"/>
        <v>1.960217391303587E-4</v>
      </c>
      <c r="T60" s="20">
        <f t="shared" si="6"/>
        <v>0.18233438485804421</v>
      </c>
      <c r="U60" s="20">
        <f>ABS((D60-N60)/D60)</f>
        <v>6.6666666666659324E-5</v>
      </c>
      <c r="V60" s="21">
        <f>ABS((E60-O60)/E60)</f>
        <v>2.7636363636363619E-2</v>
      </c>
    </row>
    <row r="61" spans="1:25" x14ac:dyDescent="0.25">
      <c r="A61" s="11">
        <v>17</v>
      </c>
      <c r="B61" s="9">
        <v>0.999</v>
      </c>
      <c r="C61" s="9">
        <v>0.1</v>
      </c>
      <c r="D61" s="9"/>
      <c r="E61" s="9"/>
      <c r="F61" s="9"/>
      <c r="G61" s="12"/>
      <c r="H61" s="9"/>
      <c r="I61" s="11">
        <v>17</v>
      </c>
      <c r="J61" s="18">
        <v>13800</v>
      </c>
      <c r="K61" s="18">
        <v>13785.6621</v>
      </c>
      <c r="L61" s="19">
        <f t="shared" si="5"/>
        <v>0.99896102173913037</v>
      </c>
      <c r="M61" s="9">
        <v>-8.6400000000000005E-2</v>
      </c>
      <c r="N61" s="9"/>
      <c r="O61" s="9"/>
      <c r="P61" s="9"/>
      <c r="Q61" s="12"/>
      <c r="R61" s="9"/>
      <c r="S61" s="30">
        <f t="shared" si="6"/>
        <v>3.9017278147774299E-5</v>
      </c>
      <c r="T61" s="20">
        <f t="shared" si="6"/>
        <v>1.8640000000000001</v>
      </c>
      <c r="U61" s="9"/>
      <c r="V61" s="12"/>
    </row>
    <row r="62" spans="1:25" x14ac:dyDescent="0.25">
      <c r="A62" s="11">
        <v>18</v>
      </c>
      <c r="B62" s="9">
        <v>0.998</v>
      </c>
      <c r="C62" s="9">
        <v>-29.934000000000001</v>
      </c>
      <c r="D62" s="9"/>
      <c r="E62" s="9"/>
      <c r="F62" s="9"/>
      <c r="G62" s="12"/>
      <c r="H62" s="9"/>
      <c r="I62" s="11">
        <v>18</v>
      </c>
      <c r="J62" s="18">
        <v>480</v>
      </c>
      <c r="K62" s="18">
        <v>479.15010000000001</v>
      </c>
      <c r="L62" s="19">
        <f t="shared" si="5"/>
        <v>0.99822937499999997</v>
      </c>
      <c r="M62" s="9">
        <v>-30.071999999999999</v>
      </c>
      <c r="N62" s="9"/>
      <c r="O62" s="9"/>
      <c r="P62" s="9"/>
      <c r="Q62" s="12"/>
      <c r="R62" s="9"/>
      <c r="S62" s="30">
        <f t="shared" si="6"/>
        <v>2.2983466933865343E-4</v>
      </c>
      <c r="T62" s="20">
        <f t="shared" si="6"/>
        <v>4.6101423130887323E-3</v>
      </c>
      <c r="U62" s="9"/>
      <c r="V62" s="12"/>
    </row>
    <row r="63" spans="1:25" x14ac:dyDescent="0.25">
      <c r="A63" s="11">
        <v>19</v>
      </c>
      <c r="B63" s="9">
        <v>0.93300000000000005</v>
      </c>
      <c r="C63" s="9">
        <v>-30.707000000000001</v>
      </c>
      <c r="D63" s="9"/>
      <c r="E63" s="9"/>
      <c r="F63" s="9"/>
      <c r="G63" s="12"/>
      <c r="H63" s="9"/>
      <c r="I63" s="11">
        <v>19</v>
      </c>
      <c r="J63" s="18">
        <v>480</v>
      </c>
      <c r="K63" s="18">
        <v>447.67180000000002</v>
      </c>
      <c r="L63" s="19">
        <f t="shared" si="5"/>
        <v>0.93264958333333337</v>
      </c>
      <c r="M63" s="9">
        <v>-30.849699999999999</v>
      </c>
      <c r="N63" s="9"/>
      <c r="O63" s="9"/>
      <c r="P63" s="9"/>
      <c r="Q63" s="12"/>
      <c r="R63" s="9"/>
      <c r="S63" s="30">
        <f t="shared" si="6"/>
        <v>3.7558056448733798E-4</v>
      </c>
      <c r="T63" s="20">
        <f t="shared" si="6"/>
        <v>4.6471488585663797E-3</v>
      </c>
      <c r="U63" s="9"/>
      <c r="V63" s="12"/>
    </row>
    <row r="64" spans="1:25" x14ac:dyDescent="0.25">
      <c r="A64" s="13"/>
      <c r="B64" s="14"/>
      <c r="C64" s="14"/>
      <c r="D64" s="14">
        <f>SUM(D45:D63)</f>
        <v>4.05</v>
      </c>
      <c r="E64" s="14">
        <f>SUM(E45:E63)</f>
        <v>1.7999999999999998</v>
      </c>
      <c r="F64" s="14"/>
      <c r="G64" s="15"/>
      <c r="H64" s="14"/>
      <c r="I64" s="13"/>
      <c r="J64" s="14"/>
      <c r="K64" s="14"/>
      <c r="L64" s="14"/>
      <c r="M64" s="14"/>
      <c r="N64" s="14">
        <f>SUM(N45:N63)</f>
        <v>4.0938999999999997</v>
      </c>
      <c r="O64" s="14">
        <f>SUM(O45:O63)</f>
        <v>1.7787999999999997</v>
      </c>
      <c r="P64" s="14"/>
      <c r="Q64" s="15"/>
      <c r="R64" s="14"/>
      <c r="S64" s="13"/>
      <c r="T64" s="14"/>
      <c r="U64" s="24">
        <f>ABS((D64-N64)/D64)</f>
        <v>1.0839506172839464E-2</v>
      </c>
      <c r="V64" s="25">
        <f>ABS((E64-O64)/E64)</f>
        <v>1.1777777777777838E-2</v>
      </c>
      <c r="W64" s="46">
        <f>SQRT(D64^2+E64^2)</f>
        <v>4.4319860108082469</v>
      </c>
      <c r="X64" s="46">
        <f>SQRT(N64^2+O64^2)</f>
        <v>4.463647236285591</v>
      </c>
    </row>
    <row r="67" spans="1:25" x14ac:dyDescent="0.25">
      <c r="A67" s="47" t="s">
        <v>33</v>
      </c>
      <c r="B67" s="48"/>
      <c r="C67" s="48"/>
      <c r="D67" s="48"/>
      <c r="E67" s="48"/>
      <c r="F67" s="48"/>
      <c r="G67" s="48"/>
      <c r="H67" s="48"/>
      <c r="I67" s="48"/>
      <c r="J67" s="48"/>
      <c r="K67" s="48"/>
      <c r="L67" s="48"/>
      <c r="M67" s="48"/>
      <c r="N67" s="48"/>
      <c r="O67" s="48"/>
      <c r="P67" s="48"/>
      <c r="Q67" s="48"/>
      <c r="R67" s="48"/>
      <c r="S67" s="48"/>
      <c r="T67" s="48"/>
      <c r="U67" s="48"/>
      <c r="V67" s="49"/>
    </row>
    <row r="68" spans="1:25" x14ac:dyDescent="0.25">
      <c r="A68" s="50" t="s">
        <v>30</v>
      </c>
      <c r="B68" s="51"/>
      <c r="C68" s="51"/>
      <c r="D68" s="51"/>
      <c r="E68" s="51"/>
      <c r="F68" s="51"/>
      <c r="G68" s="52"/>
      <c r="H68" s="9"/>
      <c r="I68" s="50" t="s">
        <v>10</v>
      </c>
      <c r="J68" s="51"/>
      <c r="K68" s="51"/>
      <c r="L68" s="51"/>
      <c r="M68" s="51"/>
      <c r="N68" s="51"/>
      <c r="O68" s="51"/>
      <c r="P68" s="51"/>
      <c r="Q68" s="52"/>
      <c r="R68" s="9"/>
      <c r="S68" s="50" t="s">
        <v>13</v>
      </c>
      <c r="T68" s="51"/>
      <c r="U68" s="51"/>
      <c r="V68" s="52"/>
    </row>
    <row r="69" spans="1:25" x14ac:dyDescent="0.25">
      <c r="A69" s="50"/>
      <c r="B69" s="51"/>
      <c r="C69" s="51"/>
      <c r="D69" s="51"/>
      <c r="E69" s="51"/>
      <c r="F69" s="51"/>
      <c r="G69" s="52"/>
      <c r="H69" s="9"/>
      <c r="I69" s="50"/>
      <c r="J69" s="51"/>
      <c r="K69" s="51"/>
      <c r="L69" s="51"/>
      <c r="M69" s="51"/>
      <c r="N69" s="51"/>
      <c r="O69" s="51"/>
      <c r="P69" s="51"/>
      <c r="Q69" s="52"/>
      <c r="R69" s="9"/>
      <c r="S69" s="50"/>
      <c r="T69" s="51"/>
      <c r="U69" s="51"/>
      <c r="V69" s="52"/>
    </row>
    <row r="70" spans="1:25" x14ac:dyDescent="0.25">
      <c r="A70" s="55" t="s">
        <v>0</v>
      </c>
      <c r="B70" s="53"/>
      <c r="C70" s="53"/>
      <c r="D70" s="53"/>
      <c r="E70" s="53"/>
      <c r="F70" s="53"/>
      <c r="G70" s="54"/>
      <c r="H70" s="9"/>
      <c r="I70" s="55" t="s">
        <v>0</v>
      </c>
      <c r="J70" s="53"/>
      <c r="K70" s="53"/>
      <c r="L70" s="53"/>
      <c r="M70" s="53"/>
      <c r="N70" s="53"/>
      <c r="O70" s="53"/>
      <c r="P70" s="53"/>
      <c r="Q70" s="54"/>
      <c r="R70" s="9"/>
      <c r="S70" s="55" t="s">
        <v>3</v>
      </c>
      <c r="T70" s="53"/>
      <c r="U70" s="9"/>
      <c r="V70" s="12"/>
    </row>
    <row r="71" spans="1:25" x14ac:dyDescent="0.25">
      <c r="A71" s="44" t="s">
        <v>1</v>
      </c>
      <c r="B71" s="53" t="s">
        <v>3</v>
      </c>
      <c r="C71" s="53"/>
      <c r="D71" s="53" t="s">
        <v>8</v>
      </c>
      <c r="E71" s="53"/>
      <c r="F71" s="53" t="s">
        <v>9</v>
      </c>
      <c r="G71" s="54"/>
      <c r="H71" s="9"/>
      <c r="I71" s="7" t="s">
        <v>1</v>
      </c>
      <c r="J71" s="8" t="s">
        <v>3</v>
      </c>
      <c r="K71" s="8"/>
      <c r="L71" s="8"/>
      <c r="M71" s="8"/>
      <c r="N71" s="8" t="s">
        <v>8</v>
      </c>
      <c r="O71" s="8"/>
      <c r="P71" s="8" t="s">
        <v>9</v>
      </c>
      <c r="Q71" s="10"/>
      <c r="R71" s="9"/>
      <c r="S71" s="31" t="s">
        <v>14</v>
      </c>
      <c r="T71" s="26" t="s">
        <v>15</v>
      </c>
      <c r="U71" s="9"/>
      <c r="V71" s="12"/>
    </row>
    <row r="72" spans="1:25" x14ac:dyDescent="0.25">
      <c r="A72" s="44" t="s">
        <v>2</v>
      </c>
      <c r="B72" s="42" t="s">
        <v>4</v>
      </c>
      <c r="C72" s="42" t="s">
        <v>5</v>
      </c>
      <c r="D72" s="42" t="s">
        <v>6</v>
      </c>
      <c r="E72" s="42" t="s">
        <v>7</v>
      </c>
      <c r="F72" s="42" t="s">
        <v>6</v>
      </c>
      <c r="G72" s="43" t="s">
        <v>7</v>
      </c>
      <c r="H72" s="9"/>
      <c r="I72" s="7" t="s">
        <v>2</v>
      </c>
      <c r="J72" s="9" t="s">
        <v>11</v>
      </c>
      <c r="K72" s="9" t="s">
        <v>12</v>
      </c>
      <c r="L72" s="8" t="s">
        <v>4</v>
      </c>
      <c r="M72" s="8" t="s">
        <v>5</v>
      </c>
      <c r="N72" s="8" t="s">
        <v>6</v>
      </c>
      <c r="O72" s="8" t="s">
        <v>7</v>
      </c>
      <c r="P72" s="8" t="s">
        <v>6</v>
      </c>
      <c r="Q72" s="10" t="s">
        <v>7</v>
      </c>
      <c r="R72" s="9"/>
      <c r="S72" s="31"/>
      <c r="T72" s="26"/>
      <c r="U72" s="9"/>
      <c r="V72" s="12"/>
    </row>
    <row r="73" spans="1:25" x14ac:dyDescent="0.25">
      <c r="A73" s="11">
        <v>1</v>
      </c>
      <c r="B73" s="9">
        <v>1</v>
      </c>
      <c r="C73" s="9">
        <v>0</v>
      </c>
      <c r="D73" s="9">
        <v>2.59</v>
      </c>
      <c r="E73" s="9">
        <v>3.08</v>
      </c>
      <c r="F73" s="9"/>
      <c r="G73" s="12"/>
      <c r="H73" s="9"/>
      <c r="I73" s="11">
        <v>1</v>
      </c>
      <c r="J73" s="18">
        <v>13800</v>
      </c>
      <c r="K73" s="18">
        <v>13800</v>
      </c>
      <c r="L73" s="19">
        <f>K73/J73</f>
        <v>1</v>
      </c>
      <c r="M73" s="9">
        <v>0</v>
      </c>
      <c r="N73" s="9">
        <v>2.5937000000000001</v>
      </c>
      <c r="O73" s="9">
        <v>2.7374000000000001</v>
      </c>
      <c r="P73" s="9"/>
      <c r="Q73" s="12"/>
      <c r="R73" s="9"/>
      <c r="S73" s="30">
        <f>ABS((B73-L73)/B73)</f>
        <v>0</v>
      </c>
      <c r="T73" s="20" t="s">
        <v>16</v>
      </c>
      <c r="U73" s="20">
        <f>ABS((D73-N73)/D73)</f>
        <v>1.4285714285715285E-3</v>
      </c>
      <c r="V73" s="21">
        <f>ABS((E73-O73)/E73)</f>
        <v>0.11123376623376624</v>
      </c>
    </row>
    <row r="74" spans="1:25" x14ac:dyDescent="0.25">
      <c r="A74" s="11">
        <v>2</v>
      </c>
      <c r="B74" s="9">
        <v>0.998</v>
      </c>
      <c r="C74" s="9">
        <v>2.1999999999999999E-2</v>
      </c>
      <c r="D74" s="9"/>
      <c r="E74" s="9"/>
      <c r="F74" s="9"/>
      <c r="G74" s="12"/>
      <c r="H74" s="9"/>
      <c r="I74" s="11">
        <v>2</v>
      </c>
      <c r="J74" s="18">
        <v>13800</v>
      </c>
      <c r="K74" s="18">
        <v>13781.2129</v>
      </c>
      <c r="L74" s="19">
        <f t="shared" ref="L74:L91" si="7">K74/J74</f>
        <v>0.99863861594202907</v>
      </c>
      <c r="M74" s="9">
        <v>-8.6400000000000005E-2</v>
      </c>
      <c r="N74" s="9"/>
      <c r="O74" s="9"/>
      <c r="P74" s="9"/>
      <c r="Q74" s="12"/>
      <c r="R74" s="9"/>
      <c r="S74" s="30">
        <f t="shared" ref="S74:S91" si="8">ABS((B74-L74)/B74)</f>
        <v>6.3989573349606708E-4</v>
      </c>
      <c r="T74" s="20">
        <f t="shared" ref="T74:T86" si="9">ABS((C74-M74)/C74)</f>
        <v>4.9272727272727277</v>
      </c>
      <c r="U74" s="9"/>
      <c r="V74" s="12"/>
    </row>
    <row r="75" spans="1:25" x14ac:dyDescent="0.25">
      <c r="A75" s="11">
        <v>3</v>
      </c>
      <c r="B75" s="9">
        <v>0.996</v>
      </c>
      <c r="C75" s="9">
        <v>-5.0000000000000001E-3</v>
      </c>
      <c r="D75" s="9"/>
      <c r="E75" s="9"/>
      <c r="F75" s="9"/>
      <c r="G75" s="12"/>
      <c r="H75" s="9"/>
      <c r="I75" s="11">
        <v>3</v>
      </c>
      <c r="J75" s="18">
        <v>13800</v>
      </c>
      <c r="K75" s="18">
        <v>13750.541999999999</v>
      </c>
      <c r="L75" s="19">
        <f t="shared" si="7"/>
        <v>0.99641608695652173</v>
      </c>
      <c r="M75" s="9">
        <v>-0.17280000000000001</v>
      </c>
      <c r="N75" s="9"/>
      <c r="O75" s="9"/>
      <c r="P75" s="9"/>
      <c r="Q75" s="12"/>
      <c r="R75" s="9"/>
      <c r="S75" s="30">
        <f t="shared" si="8"/>
        <v>4.1775798847563543E-4</v>
      </c>
      <c r="T75" s="20">
        <f t="shared" si="9"/>
        <v>33.56</v>
      </c>
      <c r="U75" s="9"/>
      <c r="V75" s="12"/>
    </row>
    <row r="76" spans="1:25" x14ac:dyDescent="0.25">
      <c r="A76" s="11">
        <v>4</v>
      </c>
      <c r="B76" s="9">
        <v>0.99299999999999999</v>
      </c>
      <c r="C76" s="9">
        <v>-30.186</v>
      </c>
      <c r="D76" s="9"/>
      <c r="E76" s="9"/>
      <c r="F76" s="9"/>
      <c r="G76" s="12"/>
      <c r="H76" s="9"/>
      <c r="I76" s="11">
        <v>4</v>
      </c>
      <c r="J76" s="18">
        <v>480</v>
      </c>
      <c r="K76" s="18">
        <v>472.28379999999999</v>
      </c>
      <c r="L76" s="19">
        <f t="shared" si="7"/>
        <v>0.98392458333333332</v>
      </c>
      <c r="M76" s="9">
        <v>-31.022600000000001</v>
      </c>
      <c r="N76" s="9"/>
      <c r="O76" s="9"/>
      <c r="P76" s="9"/>
      <c r="Q76" s="12"/>
      <c r="R76" s="9"/>
      <c r="S76" s="30">
        <f t="shared" si="8"/>
        <v>9.1393924135615996E-3</v>
      </c>
      <c r="T76" s="20">
        <f t="shared" si="9"/>
        <v>2.7714834691578899E-2</v>
      </c>
      <c r="U76" s="9"/>
      <c r="V76" s="12"/>
    </row>
    <row r="77" spans="1:25" x14ac:dyDescent="0.25">
      <c r="A77" s="11">
        <v>5</v>
      </c>
      <c r="B77" s="9">
        <v>0.98499999999999999</v>
      </c>
      <c r="C77" s="9">
        <v>-30.852</v>
      </c>
      <c r="D77" s="9"/>
      <c r="E77" s="9"/>
      <c r="F77" s="9"/>
      <c r="G77" s="12"/>
      <c r="H77" s="9"/>
      <c r="I77" s="11">
        <v>5</v>
      </c>
      <c r="J77" s="18">
        <v>480</v>
      </c>
      <c r="K77" s="18">
        <v>472.91759999999999</v>
      </c>
      <c r="L77" s="19">
        <f t="shared" si="7"/>
        <v>0.98524500000000004</v>
      </c>
      <c r="M77" s="9">
        <v>-30.9361</v>
      </c>
      <c r="N77" s="9"/>
      <c r="O77" s="9"/>
      <c r="P77" s="9"/>
      <c r="Q77" s="12"/>
      <c r="R77" s="9"/>
      <c r="S77" s="30">
        <f t="shared" si="8"/>
        <v>2.4873096446705658E-4</v>
      </c>
      <c r="T77" s="20">
        <f t="shared" si="9"/>
        <v>2.7259172825100284E-3</v>
      </c>
      <c r="U77" s="9"/>
      <c r="V77" s="12"/>
    </row>
    <row r="78" spans="1:25" x14ac:dyDescent="0.25">
      <c r="A78" s="11">
        <v>6</v>
      </c>
      <c r="B78" s="9">
        <v>0.95199999999999996</v>
      </c>
      <c r="C78" s="9">
        <v>-31.251999999999999</v>
      </c>
      <c r="D78" s="9"/>
      <c r="E78" s="9"/>
      <c r="F78" s="9"/>
      <c r="G78" s="12"/>
      <c r="H78" s="9"/>
      <c r="I78" s="11">
        <v>6</v>
      </c>
      <c r="J78" s="18">
        <v>480</v>
      </c>
      <c r="K78" s="18">
        <v>456.86579999999998</v>
      </c>
      <c r="L78" s="19">
        <f t="shared" si="7"/>
        <v>0.95180374999999995</v>
      </c>
      <c r="M78" s="9">
        <v>-31.368200000000002</v>
      </c>
      <c r="N78" s="9"/>
      <c r="O78" s="9"/>
      <c r="P78" s="9"/>
      <c r="Q78" s="12"/>
      <c r="R78" s="9"/>
      <c r="S78" s="30">
        <f t="shared" si="8"/>
        <v>2.0614495798320265E-4</v>
      </c>
      <c r="T78" s="20">
        <f t="shared" si="9"/>
        <v>3.7181620376296799E-3</v>
      </c>
      <c r="U78" s="9"/>
      <c r="V78" s="12"/>
    </row>
    <row r="79" spans="1:25" x14ac:dyDescent="0.25">
      <c r="A79" s="11">
        <v>7</v>
      </c>
      <c r="B79" s="9">
        <v>0.98499999999999999</v>
      </c>
      <c r="C79" s="9">
        <v>-0.106</v>
      </c>
      <c r="D79" s="9"/>
      <c r="E79" s="9"/>
      <c r="F79" s="9"/>
      <c r="G79" s="12"/>
      <c r="H79" s="9"/>
      <c r="I79" s="11">
        <v>7</v>
      </c>
      <c r="J79" s="18">
        <v>13800</v>
      </c>
      <c r="K79" s="18">
        <v>13599.9131</v>
      </c>
      <c r="L79" s="19">
        <f t="shared" si="7"/>
        <v>0.98550094927536225</v>
      </c>
      <c r="M79" s="9">
        <v>-0.25919999999999999</v>
      </c>
      <c r="N79" s="9"/>
      <c r="O79" s="9"/>
      <c r="P79" s="9"/>
      <c r="Q79" s="12"/>
      <c r="R79" s="9"/>
      <c r="S79" s="30">
        <f t="shared" si="8"/>
        <v>5.0857794453021453E-4</v>
      </c>
      <c r="T79" s="20">
        <f t="shared" si="9"/>
        <v>1.4452830188679247</v>
      </c>
      <c r="U79" s="9"/>
      <c r="V79" s="12"/>
      <c r="Y79" t="s">
        <v>26</v>
      </c>
    </row>
    <row r="80" spans="1:25" x14ac:dyDescent="0.25">
      <c r="A80" s="11">
        <v>8</v>
      </c>
      <c r="B80" s="9">
        <v>0.98499999999999999</v>
      </c>
      <c r="C80" s="9">
        <v>-0.108</v>
      </c>
      <c r="D80" s="9"/>
      <c r="E80" s="9"/>
      <c r="F80" s="9"/>
      <c r="G80" s="12"/>
      <c r="H80" s="9"/>
      <c r="I80" s="11">
        <v>8</v>
      </c>
      <c r="J80" s="18">
        <v>13800</v>
      </c>
      <c r="K80" s="18">
        <v>13598.179700000001</v>
      </c>
      <c r="L80" s="19">
        <f t="shared" si="7"/>
        <v>0.98537534057971021</v>
      </c>
      <c r="M80" s="9">
        <v>-0.25919999999999999</v>
      </c>
      <c r="N80" s="9"/>
      <c r="O80" s="9"/>
      <c r="P80" s="9"/>
      <c r="Q80" s="12"/>
      <c r="R80" s="9"/>
      <c r="S80" s="30">
        <f t="shared" si="8"/>
        <v>3.8105642610175236E-4</v>
      </c>
      <c r="T80" s="20">
        <f t="shared" si="9"/>
        <v>1.4000000000000001</v>
      </c>
      <c r="U80" s="9"/>
      <c r="V80" s="12"/>
    </row>
    <row r="81" spans="1:27" x14ac:dyDescent="0.25">
      <c r="A81" s="11">
        <v>9</v>
      </c>
      <c r="B81" s="9">
        <v>0.98299999999999998</v>
      </c>
      <c r="C81" s="9">
        <v>-30.257000000000001</v>
      </c>
      <c r="D81" s="9"/>
      <c r="E81" s="9"/>
      <c r="F81" s="9"/>
      <c r="G81" s="12"/>
      <c r="H81" s="9"/>
      <c r="I81" s="11">
        <v>9</v>
      </c>
      <c r="J81" s="18">
        <v>208</v>
      </c>
      <c r="K81" s="18">
        <v>202.82480000000001</v>
      </c>
      <c r="L81" s="19">
        <f t="shared" si="7"/>
        <v>0.97511923076923079</v>
      </c>
      <c r="M81" s="9">
        <v>-31.022600000000001</v>
      </c>
      <c r="N81" s="9"/>
      <c r="O81" s="9"/>
      <c r="P81" s="9"/>
      <c r="Q81" s="12"/>
      <c r="R81" s="9"/>
      <c r="S81" s="30">
        <f t="shared" si="8"/>
        <v>8.0170592378119958E-3</v>
      </c>
      <c r="T81" s="20">
        <f t="shared" si="9"/>
        <v>2.5303235614899004E-2</v>
      </c>
      <c r="U81" s="9"/>
      <c r="V81" s="12"/>
    </row>
    <row r="82" spans="1:27" x14ac:dyDescent="0.25">
      <c r="A82" s="11">
        <v>10</v>
      </c>
      <c r="B82" s="9">
        <v>0.98099999999999998</v>
      </c>
      <c r="C82" s="9">
        <v>-0.13700000000000001</v>
      </c>
      <c r="D82" s="9"/>
      <c r="E82" s="9"/>
      <c r="F82" s="9"/>
      <c r="G82" s="12"/>
      <c r="H82" s="9"/>
      <c r="I82" s="11">
        <v>10</v>
      </c>
      <c r="J82" s="18">
        <v>13800</v>
      </c>
      <c r="K82" s="18">
        <v>13555.390600000001</v>
      </c>
      <c r="L82" s="19">
        <f t="shared" si="7"/>
        <v>0.98227468115942029</v>
      </c>
      <c r="M82" s="9">
        <v>-0.25919999999999999</v>
      </c>
      <c r="N82" s="9"/>
      <c r="O82" s="9"/>
      <c r="P82" s="9"/>
      <c r="Q82" s="12"/>
      <c r="R82" s="9"/>
      <c r="S82" s="30">
        <f t="shared" si="8"/>
        <v>1.2993691737210092E-3</v>
      </c>
      <c r="T82" s="20">
        <f t="shared" si="9"/>
        <v>0.89197080291970776</v>
      </c>
      <c r="U82" s="9"/>
      <c r="V82" s="12"/>
    </row>
    <row r="83" spans="1:27" x14ac:dyDescent="0.25">
      <c r="A83" s="11">
        <v>11</v>
      </c>
      <c r="B83" s="9">
        <v>0.96399999999999997</v>
      </c>
      <c r="C83" s="9">
        <v>-31.753</v>
      </c>
      <c r="D83" s="9"/>
      <c r="E83" s="9"/>
      <c r="F83" s="9"/>
      <c r="G83" s="12"/>
      <c r="H83" s="9"/>
      <c r="I83" s="11">
        <v>11</v>
      </c>
      <c r="J83" s="18">
        <v>4160</v>
      </c>
      <c r="K83" s="18">
        <v>4037.3850000000002</v>
      </c>
      <c r="L83" s="19">
        <f t="shared" si="7"/>
        <v>0.97052524038461541</v>
      </c>
      <c r="M83" s="9">
        <v>-31.368200000000002</v>
      </c>
      <c r="N83" s="9"/>
      <c r="O83" s="9"/>
      <c r="P83" s="9"/>
      <c r="Q83" s="12"/>
      <c r="R83" s="9"/>
      <c r="S83" s="30">
        <f t="shared" si="8"/>
        <v>6.7689215608043966E-3</v>
      </c>
      <c r="T83" s="20">
        <f t="shared" si="9"/>
        <v>1.2118539980474238E-2</v>
      </c>
      <c r="U83" s="9"/>
      <c r="V83" s="12"/>
    </row>
    <row r="84" spans="1:27" x14ac:dyDescent="0.25">
      <c r="A84" s="11">
        <v>12</v>
      </c>
      <c r="B84" s="9">
        <v>0.95099999999999996</v>
      </c>
      <c r="C84" s="9">
        <v>-62.807000000000002</v>
      </c>
      <c r="D84" s="9"/>
      <c r="E84" s="9"/>
      <c r="F84" s="9"/>
      <c r="G84" s="12"/>
      <c r="H84" s="9"/>
      <c r="I84" s="11">
        <v>12</v>
      </c>
      <c r="J84" s="18">
        <v>480</v>
      </c>
      <c r="K84" s="18">
        <v>457.96550000000002</v>
      </c>
      <c r="L84" s="19">
        <f t="shared" si="7"/>
        <v>0.95409479166666666</v>
      </c>
      <c r="M84" s="9">
        <v>-62.736400000000003</v>
      </c>
      <c r="N84" s="9"/>
      <c r="O84" s="9"/>
      <c r="P84" s="9"/>
      <c r="Q84" s="12"/>
      <c r="R84" s="9"/>
      <c r="S84" s="30">
        <f t="shared" si="8"/>
        <v>3.2542499123729839E-3</v>
      </c>
      <c r="T84" s="20">
        <f t="shared" si="9"/>
        <v>1.1240785262789002E-3</v>
      </c>
      <c r="U84" s="9"/>
      <c r="V84" s="12"/>
    </row>
    <row r="85" spans="1:27" x14ac:dyDescent="0.25">
      <c r="A85" s="11">
        <v>13</v>
      </c>
      <c r="B85" s="9">
        <v>0.95399999999999996</v>
      </c>
      <c r="C85" s="9">
        <v>-62.563000000000002</v>
      </c>
      <c r="D85" s="9"/>
      <c r="E85" s="9"/>
      <c r="F85" s="9"/>
      <c r="G85" s="12"/>
      <c r="H85" s="9"/>
      <c r="I85" s="11">
        <v>13</v>
      </c>
      <c r="J85" s="18">
        <v>480</v>
      </c>
      <c r="K85" s="18">
        <v>459.97519999999997</v>
      </c>
      <c r="L85" s="19">
        <f t="shared" si="7"/>
        <v>0.95828166666666659</v>
      </c>
      <c r="M85" s="9">
        <v>-62.390799999999999</v>
      </c>
      <c r="N85" s="9"/>
      <c r="O85" s="9"/>
      <c r="P85" s="9"/>
      <c r="Q85" s="12"/>
      <c r="R85" s="9"/>
      <c r="S85" s="30">
        <f t="shared" si="8"/>
        <v>4.4881201956673252E-3</v>
      </c>
      <c r="T85" s="20">
        <f t="shared" si="9"/>
        <v>2.7524255550405779E-3</v>
      </c>
      <c r="U85" s="9"/>
      <c r="V85" s="12"/>
    </row>
    <row r="86" spans="1:27" x14ac:dyDescent="0.25">
      <c r="A86" s="11">
        <v>14</v>
      </c>
      <c r="B86" s="9">
        <v>0.96299999999999997</v>
      </c>
      <c r="C86" s="9">
        <v>-31.763999999999999</v>
      </c>
      <c r="D86" s="9"/>
      <c r="E86" s="9"/>
      <c r="F86" s="9"/>
      <c r="G86" s="12"/>
      <c r="H86" s="9"/>
      <c r="I86" s="11">
        <v>14</v>
      </c>
      <c r="J86" s="18">
        <v>4160</v>
      </c>
      <c r="K86" s="18">
        <v>4033.6129999999998</v>
      </c>
      <c r="L86" s="19">
        <f t="shared" si="7"/>
        <v>0.96961850961538454</v>
      </c>
      <c r="M86" s="9">
        <v>-31.368200000000002</v>
      </c>
      <c r="N86" s="9"/>
      <c r="O86" s="9"/>
      <c r="P86" s="9"/>
      <c r="Q86" s="12"/>
      <c r="R86" s="9"/>
      <c r="S86" s="30">
        <f t="shared" si="8"/>
        <v>6.8728033389247887E-3</v>
      </c>
      <c r="T86" s="20">
        <f t="shared" si="9"/>
        <v>1.2460647273643046E-2</v>
      </c>
      <c r="U86" s="9"/>
      <c r="V86" s="12"/>
    </row>
    <row r="87" spans="1:27" x14ac:dyDescent="0.25">
      <c r="A87" s="11">
        <v>15</v>
      </c>
      <c r="B87" s="9">
        <v>0.999</v>
      </c>
      <c r="C87" s="9">
        <v>0.104</v>
      </c>
      <c r="D87" s="9"/>
      <c r="E87" s="9"/>
      <c r="F87" s="9"/>
      <c r="G87" s="12"/>
      <c r="H87" s="9"/>
      <c r="I87" s="11">
        <v>15</v>
      </c>
      <c r="J87" s="18">
        <v>13800</v>
      </c>
      <c r="K87" s="18">
        <v>13789.518599999999</v>
      </c>
      <c r="L87" s="19">
        <f t="shared" si="7"/>
        <v>0.99924047826086948</v>
      </c>
      <c r="M87" s="9">
        <v>0</v>
      </c>
      <c r="N87" s="9"/>
      <c r="O87" s="9"/>
      <c r="P87" s="9"/>
      <c r="Q87" s="12"/>
      <c r="R87" s="9"/>
      <c r="S87" s="30">
        <f t="shared" si="8"/>
        <v>2.4071897984933043E-4</v>
      </c>
      <c r="T87" s="20" t="s">
        <v>16</v>
      </c>
      <c r="U87" s="9"/>
      <c r="V87" s="12"/>
    </row>
    <row r="88" spans="1:27" x14ac:dyDescent="0.25">
      <c r="A88" s="11">
        <v>16</v>
      </c>
      <c r="B88" s="9">
        <v>1</v>
      </c>
      <c r="C88" s="9">
        <v>0.315</v>
      </c>
      <c r="D88" s="9">
        <v>1.5</v>
      </c>
      <c r="E88" s="9">
        <v>-0.97</v>
      </c>
      <c r="F88" s="9"/>
      <c r="G88" s="12"/>
      <c r="H88" s="9"/>
      <c r="I88" s="11">
        <v>16</v>
      </c>
      <c r="J88" s="18">
        <v>13800</v>
      </c>
      <c r="K88" s="18">
        <v>13803.1816</v>
      </c>
      <c r="L88" s="19">
        <f t="shared" si="7"/>
        <v>1.0002305507246376</v>
      </c>
      <c r="M88" s="9">
        <v>0.17280000000000001</v>
      </c>
      <c r="N88" s="9">
        <v>1.4996</v>
      </c>
      <c r="O88" s="9">
        <v>-0.95950000000000002</v>
      </c>
      <c r="P88" s="9"/>
      <c r="Q88" s="12"/>
      <c r="R88" s="9"/>
      <c r="S88" s="30">
        <f t="shared" si="8"/>
        <v>2.3055072463762372E-4</v>
      </c>
      <c r="T88" s="20">
        <f t="shared" ref="T88:T91" si="10">ABS((C88-M88)/C88)</f>
        <v>0.4514285714285714</v>
      </c>
      <c r="U88" s="20">
        <f>ABS((D88-N88)/D88)</f>
        <v>2.666666666666373E-4</v>
      </c>
      <c r="V88" s="21">
        <f>ABS((E88-O88)/E88)</f>
        <v>1.082474226804119E-2</v>
      </c>
    </row>
    <row r="89" spans="1:27" x14ac:dyDescent="0.25">
      <c r="A89" s="11">
        <v>17</v>
      </c>
      <c r="B89" s="9">
        <v>0.999</v>
      </c>
      <c r="C89" s="9">
        <v>0.10299999999999999</v>
      </c>
      <c r="D89" s="9"/>
      <c r="E89" s="9"/>
      <c r="F89" s="9"/>
      <c r="G89" s="12"/>
      <c r="H89" s="9"/>
      <c r="I89" s="11">
        <v>17</v>
      </c>
      <c r="J89" s="18">
        <v>13800</v>
      </c>
      <c r="K89" s="18">
        <v>13787.4365</v>
      </c>
      <c r="L89" s="19">
        <f t="shared" si="7"/>
        <v>0.99908960144927539</v>
      </c>
      <c r="M89" s="9">
        <v>-8.6400000000000005E-2</v>
      </c>
      <c r="N89" s="9"/>
      <c r="O89" s="9"/>
      <c r="P89" s="9"/>
      <c r="Q89" s="12"/>
      <c r="R89" s="9"/>
      <c r="S89" s="30">
        <f t="shared" si="8"/>
        <v>8.9691140415805183E-5</v>
      </c>
      <c r="T89" s="20">
        <f t="shared" si="10"/>
        <v>1.8388349514563109</v>
      </c>
      <c r="U89" s="9"/>
      <c r="V89" s="12"/>
    </row>
    <row r="90" spans="1:27" x14ac:dyDescent="0.25">
      <c r="A90" s="11">
        <v>18</v>
      </c>
      <c r="B90" s="9">
        <v>0.998</v>
      </c>
      <c r="C90" s="9">
        <v>-29.931000000000001</v>
      </c>
      <c r="D90" s="9"/>
      <c r="E90" s="9"/>
      <c r="F90" s="9"/>
      <c r="G90" s="12"/>
      <c r="H90" s="9"/>
      <c r="I90" s="11">
        <v>18</v>
      </c>
      <c r="J90" s="18">
        <v>480</v>
      </c>
      <c r="K90" s="18">
        <v>479.21179999999998</v>
      </c>
      <c r="L90" s="19">
        <f t="shared" si="7"/>
        <v>0.99835791666666662</v>
      </c>
      <c r="M90" s="9">
        <v>-30.071999999999999</v>
      </c>
      <c r="N90" s="9"/>
      <c r="O90" s="9"/>
      <c r="P90" s="9"/>
      <c r="Q90" s="12"/>
      <c r="R90" s="9"/>
      <c r="S90" s="30">
        <f t="shared" si="8"/>
        <v>3.5863393453569587E-4</v>
      </c>
      <c r="T90" s="20">
        <f t="shared" si="10"/>
        <v>4.7108349203166698E-3</v>
      </c>
      <c r="U90" s="9"/>
      <c r="V90" s="12"/>
    </row>
    <row r="91" spans="1:27" x14ac:dyDescent="0.25">
      <c r="A91" s="11">
        <v>19</v>
      </c>
      <c r="B91" s="9">
        <v>0.93200000000000005</v>
      </c>
      <c r="C91" s="9">
        <v>-30.704000000000001</v>
      </c>
      <c r="D91" s="9"/>
      <c r="E91" s="9"/>
      <c r="F91" s="9"/>
      <c r="G91" s="12"/>
      <c r="H91" s="9"/>
      <c r="I91" s="11">
        <v>19</v>
      </c>
      <c r="J91" s="18">
        <v>480</v>
      </c>
      <c r="K91" s="18">
        <v>447.7294</v>
      </c>
      <c r="L91" s="19">
        <f t="shared" si="7"/>
        <v>0.93276958333333337</v>
      </c>
      <c r="M91" s="9">
        <v>-30.849699999999999</v>
      </c>
      <c r="N91" s="9"/>
      <c r="O91" s="9"/>
      <c r="P91" s="9"/>
      <c r="Q91" s="12"/>
      <c r="R91" s="9"/>
      <c r="S91" s="30">
        <f t="shared" si="8"/>
        <v>8.2573319027180628E-4</v>
      </c>
      <c r="T91" s="20">
        <f t="shared" si="10"/>
        <v>4.7453100573214549E-3</v>
      </c>
      <c r="U91" s="9"/>
      <c r="V91" s="12"/>
    </row>
    <row r="92" spans="1:27" x14ac:dyDescent="0.25">
      <c r="A92" s="13"/>
      <c r="B92" s="14"/>
      <c r="C92" s="14"/>
      <c r="D92" s="14">
        <f>SUM(D73:D91)</f>
        <v>4.09</v>
      </c>
      <c r="E92" s="14">
        <f>SUM(E73:E91)</f>
        <v>2.1100000000000003</v>
      </c>
      <c r="F92" s="14"/>
      <c r="G92" s="15"/>
      <c r="H92" s="14"/>
      <c r="I92" s="13"/>
      <c r="J92" s="14"/>
      <c r="K92" s="14"/>
      <c r="L92" s="14"/>
      <c r="M92" s="14"/>
      <c r="N92" s="14">
        <f>SUM(N73:N91)</f>
        <v>4.0933000000000002</v>
      </c>
      <c r="O92" s="14">
        <f>SUM(O73:O91)</f>
        <v>1.7779</v>
      </c>
      <c r="P92" s="14"/>
      <c r="Q92" s="15"/>
      <c r="R92" s="14"/>
      <c r="S92" s="13"/>
      <c r="T92" s="14"/>
      <c r="U92" s="24">
        <f>ABS((D92-N92)/D92)</f>
        <v>8.0684596577024518E-4</v>
      </c>
      <c r="V92" s="25">
        <f>ABS((E92-O92)/E92)</f>
        <v>0.15739336492891007</v>
      </c>
      <c r="W92" s="46">
        <f>SQRT(D92^2+E92^2)</f>
        <v>4.6021951284142659</v>
      </c>
      <c r="X92" s="46">
        <f>SQRT(N92^2+O92^2)</f>
        <v>4.4627383185663039</v>
      </c>
      <c r="Z92">
        <f>N92-D92</f>
        <v>3.3000000000003027E-3</v>
      </c>
      <c r="AA92">
        <f>O92-E92</f>
        <v>-0.33210000000000028</v>
      </c>
    </row>
    <row r="95" spans="1:27" x14ac:dyDescent="0.25">
      <c r="A95" s="47" t="s">
        <v>34</v>
      </c>
      <c r="B95" s="48"/>
      <c r="C95" s="48"/>
      <c r="D95" s="48"/>
      <c r="E95" s="48"/>
      <c r="F95" s="48"/>
      <c r="G95" s="48"/>
      <c r="H95" s="48"/>
      <c r="I95" s="48"/>
      <c r="J95" s="48"/>
      <c r="K95" s="48"/>
      <c r="L95" s="48"/>
      <c r="M95" s="48"/>
      <c r="N95" s="48"/>
      <c r="O95" s="48"/>
      <c r="P95" s="48"/>
      <c r="Q95" s="48"/>
      <c r="R95" s="48"/>
      <c r="S95" s="48"/>
      <c r="T95" s="48"/>
      <c r="U95" s="48"/>
      <c r="V95" s="49"/>
    </row>
    <row r="96" spans="1:27" x14ac:dyDescent="0.25">
      <c r="A96" s="50" t="s">
        <v>29</v>
      </c>
      <c r="B96" s="51"/>
      <c r="C96" s="51"/>
      <c r="D96" s="51"/>
      <c r="E96" s="51"/>
      <c r="F96" s="51"/>
      <c r="G96" s="52"/>
      <c r="H96" s="9"/>
      <c r="I96" s="50" t="s">
        <v>10</v>
      </c>
      <c r="J96" s="51"/>
      <c r="K96" s="51"/>
      <c r="L96" s="51"/>
      <c r="M96" s="51"/>
      <c r="N96" s="51"/>
      <c r="O96" s="51"/>
      <c r="P96" s="51"/>
      <c r="Q96" s="52"/>
      <c r="R96" s="9"/>
      <c r="S96" s="50" t="s">
        <v>13</v>
      </c>
      <c r="T96" s="51"/>
      <c r="U96" s="51"/>
      <c r="V96" s="52"/>
    </row>
    <row r="97" spans="1:25" x14ac:dyDescent="0.25">
      <c r="A97" s="50"/>
      <c r="B97" s="51"/>
      <c r="C97" s="51"/>
      <c r="D97" s="51"/>
      <c r="E97" s="51"/>
      <c r="F97" s="51"/>
      <c r="G97" s="52"/>
      <c r="H97" s="9"/>
      <c r="I97" s="50"/>
      <c r="J97" s="51"/>
      <c r="K97" s="51"/>
      <c r="L97" s="51"/>
      <c r="M97" s="51"/>
      <c r="N97" s="51"/>
      <c r="O97" s="51"/>
      <c r="P97" s="51"/>
      <c r="Q97" s="52"/>
      <c r="R97" s="9"/>
      <c r="S97" s="50"/>
      <c r="T97" s="51"/>
      <c r="U97" s="51"/>
      <c r="V97" s="52"/>
    </row>
    <row r="98" spans="1:25" x14ac:dyDescent="0.25">
      <c r="A98" s="55" t="s">
        <v>0</v>
      </c>
      <c r="B98" s="53"/>
      <c r="C98" s="53"/>
      <c r="D98" s="53"/>
      <c r="E98" s="53"/>
      <c r="F98" s="53"/>
      <c r="G98" s="54"/>
      <c r="H98" s="9"/>
      <c r="I98" s="55" t="s">
        <v>0</v>
      </c>
      <c r="J98" s="53"/>
      <c r="K98" s="53"/>
      <c r="L98" s="53"/>
      <c r="M98" s="53"/>
      <c r="N98" s="53"/>
      <c r="O98" s="53"/>
      <c r="P98" s="53"/>
      <c r="Q98" s="54"/>
      <c r="R98" s="9"/>
      <c r="S98" s="55" t="s">
        <v>3</v>
      </c>
      <c r="T98" s="53"/>
      <c r="U98" s="9"/>
      <c r="V98" s="12"/>
    </row>
    <row r="99" spans="1:25" x14ac:dyDescent="0.25">
      <c r="A99" s="44" t="s">
        <v>1</v>
      </c>
      <c r="B99" s="53" t="s">
        <v>3</v>
      </c>
      <c r="C99" s="53"/>
      <c r="D99" s="53" t="s">
        <v>8</v>
      </c>
      <c r="E99" s="53"/>
      <c r="F99" s="53" t="s">
        <v>9</v>
      </c>
      <c r="G99" s="54"/>
      <c r="H99" s="9"/>
      <c r="I99" s="7" t="s">
        <v>1</v>
      </c>
      <c r="J99" s="53" t="s">
        <v>3</v>
      </c>
      <c r="K99" s="53"/>
      <c r="L99" s="53"/>
      <c r="M99" s="53"/>
      <c r="N99" s="53" t="s">
        <v>8</v>
      </c>
      <c r="O99" s="53"/>
      <c r="P99" s="53" t="s">
        <v>9</v>
      </c>
      <c r="Q99" s="54"/>
      <c r="R99" s="9"/>
      <c r="S99" s="50" t="s">
        <v>14</v>
      </c>
      <c r="T99" s="51" t="s">
        <v>15</v>
      </c>
      <c r="U99" s="9"/>
      <c r="V99" s="12"/>
    </row>
    <row r="100" spans="1:25" x14ac:dyDescent="0.25">
      <c r="A100" s="44" t="s">
        <v>2</v>
      </c>
      <c r="B100" s="42" t="s">
        <v>4</v>
      </c>
      <c r="C100" s="42" t="s">
        <v>5</v>
      </c>
      <c r="D100" s="42" t="s">
        <v>6</v>
      </c>
      <c r="E100" s="42" t="s">
        <v>7</v>
      </c>
      <c r="F100" s="42" t="s">
        <v>6</v>
      </c>
      <c r="G100" s="43" t="s">
        <v>7</v>
      </c>
      <c r="H100" s="9"/>
      <c r="I100" s="7" t="s">
        <v>2</v>
      </c>
      <c r="J100" s="9" t="s">
        <v>11</v>
      </c>
      <c r="K100" s="9" t="s">
        <v>12</v>
      </c>
      <c r="L100" s="8" t="s">
        <v>4</v>
      </c>
      <c r="M100" s="8" t="s">
        <v>5</v>
      </c>
      <c r="N100" s="8" t="s">
        <v>6</v>
      </c>
      <c r="O100" s="8" t="s">
        <v>7</v>
      </c>
      <c r="P100" s="8" t="s">
        <v>6</v>
      </c>
      <c r="Q100" s="10" t="s">
        <v>7</v>
      </c>
      <c r="R100" s="9"/>
      <c r="S100" s="50"/>
      <c r="T100" s="51"/>
      <c r="U100" s="9"/>
      <c r="V100" s="12"/>
    </row>
    <row r="101" spans="1:25" x14ac:dyDescent="0.25">
      <c r="A101" s="11">
        <v>1</v>
      </c>
      <c r="B101" s="9">
        <v>1</v>
      </c>
      <c r="C101" s="9">
        <v>0</v>
      </c>
      <c r="D101" s="9">
        <v>2.59</v>
      </c>
      <c r="E101" s="9">
        <v>2.89</v>
      </c>
      <c r="F101" s="9"/>
      <c r="G101" s="12"/>
      <c r="H101" s="9"/>
      <c r="I101" s="11">
        <v>1</v>
      </c>
      <c r="J101" s="18">
        <v>13800</v>
      </c>
      <c r="K101" s="9">
        <v>13800</v>
      </c>
      <c r="L101" s="19">
        <f>K101/J101</f>
        <v>1</v>
      </c>
      <c r="M101" s="9">
        <v>0</v>
      </c>
      <c r="N101" s="9">
        <v>2.5935999999999999</v>
      </c>
      <c r="O101" s="9">
        <v>2.8791000000000002</v>
      </c>
      <c r="P101" s="9"/>
      <c r="Q101" s="12"/>
      <c r="R101" s="9"/>
      <c r="S101" s="30">
        <f>ABS((B101-L101)/B101)</f>
        <v>0</v>
      </c>
      <c r="T101" s="20" t="s">
        <v>16</v>
      </c>
      <c r="U101" s="20">
        <f>ABS((D101-N101)/D101)</f>
        <v>1.3899613899614083E-3</v>
      </c>
      <c r="V101" s="21">
        <f>ABS((E101-O101)/E101)</f>
        <v>3.7716262975778232E-3</v>
      </c>
    </row>
    <row r="102" spans="1:25" x14ac:dyDescent="0.25">
      <c r="A102" s="11">
        <v>2</v>
      </c>
      <c r="B102" s="9">
        <v>0.998</v>
      </c>
      <c r="C102" s="9">
        <v>1.7999999999999999E-2</v>
      </c>
      <c r="D102" s="9"/>
      <c r="E102" s="9"/>
      <c r="F102" s="9"/>
      <c r="G102" s="12"/>
      <c r="H102" s="9"/>
      <c r="I102" s="11">
        <v>2</v>
      </c>
      <c r="J102" s="18">
        <v>13800</v>
      </c>
      <c r="K102" s="18">
        <v>13780.7012</v>
      </c>
      <c r="L102" s="19">
        <f t="shared" ref="L102:L119" si="11">K102/J102</f>
        <v>0.99860153623188397</v>
      </c>
      <c r="M102" s="9">
        <v>-8.6400000000000005E-2</v>
      </c>
      <c r="N102" s="9"/>
      <c r="O102" s="9"/>
      <c r="P102" s="9"/>
      <c r="Q102" s="12"/>
      <c r="R102" s="9"/>
      <c r="S102" s="30">
        <f t="shared" ref="S102:S119" si="12">ABS((B102-L102)/B102)</f>
        <v>6.0274171531459928E-4</v>
      </c>
      <c r="T102" s="20">
        <f t="shared" ref="T102:T114" si="13">ABS((C102-M102)/C102)</f>
        <v>5.8000000000000007</v>
      </c>
      <c r="U102" s="27"/>
      <c r="V102" s="28"/>
    </row>
    <row r="103" spans="1:25" x14ac:dyDescent="0.25">
      <c r="A103" s="11">
        <v>3</v>
      </c>
      <c r="B103" s="9">
        <v>0.996</v>
      </c>
      <c r="C103" s="9">
        <v>-8.9999999999999993E-3</v>
      </c>
      <c r="D103" s="9"/>
      <c r="E103" s="9"/>
      <c r="F103" s="9"/>
      <c r="G103" s="12"/>
      <c r="H103" s="9"/>
      <c r="I103" s="11">
        <v>3</v>
      </c>
      <c r="J103" s="18">
        <v>13800</v>
      </c>
      <c r="K103" s="18">
        <v>13750.031199999999</v>
      </c>
      <c r="L103" s="19">
        <f t="shared" si="11"/>
        <v>0.99637907246376811</v>
      </c>
      <c r="M103" s="9">
        <v>-0.17280000000000001</v>
      </c>
      <c r="N103" s="9"/>
      <c r="O103" s="9"/>
      <c r="P103" s="9"/>
      <c r="Q103" s="12"/>
      <c r="R103" s="9"/>
      <c r="S103" s="30">
        <f t="shared" si="12"/>
        <v>3.8059484314067804E-4</v>
      </c>
      <c r="T103" s="20">
        <f t="shared" si="13"/>
        <v>18.200000000000003</v>
      </c>
      <c r="U103" s="27"/>
      <c r="V103" s="28"/>
    </row>
    <row r="104" spans="1:25" x14ac:dyDescent="0.25">
      <c r="A104" s="11">
        <v>4</v>
      </c>
      <c r="B104" s="9">
        <v>0.99399999999999999</v>
      </c>
      <c r="C104" s="9">
        <v>-30.19</v>
      </c>
      <c r="D104" s="9"/>
      <c r="E104" s="9"/>
      <c r="F104" s="9"/>
      <c r="G104" s="12"/>
      <c r="H104" s="9"/>
      <c r="I104" s="11">
        <v>4</v>
      </c>
      <c r="J104" s="18">
        <v>480</v>
      </c>
      <c r="K104" s="18">
        <v>472.26620000000003</v>
      </c>
      <c r="L104" s="19">
        <f t="shared" si="11"/>
        <v>0.98388791666666675</v>
      </c>
      <c r="M104" s="9">
        <v>-31.022600000000001</v>
      </c>
      <c r="N104" s="9"/>
      <c r="O104" s="9"/>
      <c r="P104" s="9"/>
      <c r="Q104" s="12"/>
      <c r="R104" s="9"/>
      <c r="S104" s="30">
        <f t="shared" si="12"/>
        <v>1.0173122065727609E-2</v>
      </c>
      <c r="T104" s="20">
        <f t="shared" si="13"/>
        <v>2.7578668433256022E-2</v>
      </c>
      <c r="U104" s="27"/>
      <c r="V104" s="28"/>
    </row>
    <row r="105" spans="1:25" x14ac:dyDescent="0.25">
      <c r="A105" s="11">
        <v>5</v>
      </c>
      <c r="B105" s="9">
        <v>0.98499999999999999</v>
      </c>
      <c r="C105" s="9">
        <v>-30.855</v>
      </c>
      <c r="D105" s="9"/>
      <c r="E105" s="9"/>
      <c r="F105" s="9"/>
      <c r="G105" s="12"/>
      <c r="H105" s="9"/>
      <c r="I105" s="11">
        <v>5</v>
      </c>
      <c r="J105" s="18">
        <v>480</v>
      </c>
      <c r="K105" s="18">
        <v>472.9</v>
      </c>
      <c r="L105" s="19">
        <f t="shared" si="11"/>
        <v>0.98520833333333324</v>
      </c>
      <c r="M105" s="9">
        <v>-30.9361</v>
      </c>
      <c r="N105" s="9"/>
      <c r="O105" s="9"/>
      <c r="P105" s="9"/>
      <c r="Q105" s="12"/>
      <c r="R105" s="9"/>
      <c r="S105" s="30">
        <f t="shared" si="12"/>
        <v>2.11505922165741E-4</v>
      </c>
      <c r="T105" s="20">
        <f t="shared" si="13"/>
        <v>2.6284232701344768E-3</v>
      </c>
      <c r="U105" s="27"/>
      <c r="V105" s="28"/>
    </row>
    <row r="106" spans="1:25" x14ac:dyDescent="0.25">
      <c r="A106" s="11">
        <v>6</v>
      </c>
      <c r="B106" s="9">
        <v>0.95199999999999996</v>
      </c>
      <c r="C106" s="9">
        <v>-31.254999999999999</v>
      </c>
      <c r="D106" s="9"/>
      <c r="E106" s="9"/>
      <c r="F106" s="9"/>
      <c r="G106" s="12"/>
      <c r="H106" s="9"/>
      <c r="I106" s="11">
        <v>6</v>
      </c>
      <c r="J106" s="18">
        <v>480</v>
      </c>
      <c r="K106" s="18">
        <v>456.84890000000001</v>
      </c>
      <c r="L106" s="19">
        <f t="shared" si="11"/>
        <v>0.95176854166666669</v>
      </c>
      <c r="M106" s="9">
        <v>-31.368200000000002</v>
      </c>
      <c r="N106" s="9"/>
      <c r="O106" s="9"/>
      <c r="P106" s="9"/>
      <c r="Q106" s="12"/>
      <c r="R106" s="9"/>
      <c r="S106" s="30">
        <f t="shared" si="12"/>
        <v>2.4312850140049117E-4</v>
      </c>
      <c r="T106" s="20">
        <f t="shared" si="13"/>
        <v>3.6218205087186896E-3</v>
      </c>
      <c r="U106" s="27"/>
      <c r="V106" s="28"/>
    </row>
    <row r="107" spans="1:25" x14ac:dyDescent="0.25">
      <c r="A107" s="11">
        <v>7</v>
      </c>
      <c r="B107" s="9">
        <v>0.98499999999999999</v>
      </c>
      <c r="C107" s="9">
        <v>-0.13</v>
      </c>
      <c r="D107" s="9"/>
      <c r="E107" s="9"/>
      <c r="F107" s="9"/>
      <c r="G107" s="12"/>
      <c r="H107" s="9"/>
      <c r="I107" s="11">
        <v>7</v>
      </c>
      <c r="J107" s="18">
        <v>13800</v>
      </c>
      <c r="K107" s="18">
        <v>13599.4082</v>
      </c>
      <c r="L107" s="19">
        <f t="shared" si="11"/>
        <v>0.9854643623188406</v>
      </c>
      <c r="M107" s="9">
        <v>-0.25919999999999999</v>
      </c>
      <c r="N107" s="9"/>
      <c r="O107" s="9"/>
      <c r="P107" s="9"/>
      <c r="Q107" s="12"/>
      <c r="R107" s="9"/>
      <c r="S107" s="30">
        <f t="shared" si="12"/>
        <v>4.7143382623412848E-4</v>
      </c>
      <c r="T107" s="20">
        <f t="shared" si="13"/>
        <v>0.99384615384615371</v>
      </c>
      <c r="U107" s="27"/>
      <c r="V107" s="28"/>
    </row>
    <row r="108" spans="1:25" x14ac:dyDescent="0.25">
      <c r="A108" s="11">
        <v>8</v>
      </c>
      <c r="B108" s="9">
        <v>0.98499999999999999</v>
      </c>
      <c r="C108" s="9">
        <v>-0.13200000000000001</v>
      </c>
      <c r="D108" s="9"/>
      <c r="E108" s="9"/>
      <c r="F108" s="9"/>
      <c r="G108" s="12"/>
      <c r="H108" s="9"/>
      <c r="I108" s="11">
        <v>8</v>
      </c>
      <c r="J108" s="18">
        <v>13800</v>
      </c>
      <c r="K108" s="18">
        <v>13597.674800000001</v>
      </c>
      <c r="L108" s="19">
        <f t="shared" si="11"/>
        <v>0.98533875362318846</v>
      </c>
      <c r="M108" s="9">
        <v>-0.25919999999999999</v>
      </c>
      <c r="N108" s="9"/>
      <c r="O108" s="9"/>
      <c r="P108" s="9"/>
      <c r="Q108" s="12"/>
      <c r="R108" s="9"/>
      <c r="S108" s="30">
        <f t="shared" si="12"/>
        <v>3.4391230780555354E-4</v>
      </c>
      <c r="T108" s="20">
        <f t="shared" si="13"/>
        <v>0.9636363636363634</v>
      </c>
      <c r="U108" s="27"/>
      <c r="V108" s="28"/>
    </row>
    <row r="109" spans="1:25" x14ac:dyDescent="0.25">
      <c r="A109" s="11">
        <v>9</v>
      </c>
      <c r="B109" s="9">
        <v>0.98299999999999998</v>
      </c>
      <c r="C109" s="9">
        <v>-30.280999999999999</v>
      </c>
      <c r="D109" s="9"/>
      <c r="E109" s="9"/>
      <c r="F109" s="9"/>
      <c r="G109" s="12"/>
      <c r="H109" s="9"/>
      <c r="I109" s="11">
        <v>9</v>
      </c>
      <c r="J109" s="18">
        <v>208</v>
      </c>
      <c r="K109" s="18">
        <v>202.81729999999999</v>
      </c>
      <c r="L109" s="19">
        <f t="shared" si="11"/>
        <v>0.97508317307692305</v>
      </c>
      <c r="M109" s="9">
        <v>-31.022600000000001</v>
      </c>
      <c r="N109" s="9"/>
      <c r="O109" s="9"/>
      <c r="P109" s="9"/>
      <c r="Q109" s="12"/>
      <c r="R109" s="9"/>
      <c r="S109" s="30">
        <f t="shared" si="12"/>
        <v>8.0537405117771469E-3</v>
      </c>
      <c r="T109" s="20">
        <f t="shared" si="13"/>
        <v>2.4490604669594858E-2</v>
      </c>
      <c r="U109" s="27"/>
      <c r="V109" s="28"/>
      <c r="Y109" t="s">
        <v>25</v>
      </c>
    </row>
    <row r="110" spans="1:25" x14ac:dyDescent="0.25">
      <c r="A110" s="11">
        <v>10</v>
      </c>
      <c r="B110" s="9">
        <v>0.98199999999999998</v>
      </c>
      <c r="C110" s="9">
        <v>-0.16700000000000001</v>
      </c>
      <c r="D110" s="9"/>
      <c r="E110" s="9"/>
      <c r="F110" s="9"/>
      <c r="G110" s="12"/>
      <c r="H110" s="9"/>
      <c r="I110" s="11">
        <v>10</v>
      </c>
      <c r="J110" s="18">
        <v>13800</v>
      </c>
      <c r="K110" s="18">
        <v>13554.887699999999</v>
      </c>
      <c r="L110" s="19">
        <f t="shared" si="11"/>
        <v>0.98223823913043473</v>
      </c>
      <c r="M110" s="9">
        <v>-0.25919999999999999</v>
      </c>
      <c r="N110" s="9"/>
      <c r="O110" s="9"/>
      <c r="P110" s="9"/>
      <c r="Q110" s="12"/>
      <c r="R110" s="9"/>
      <c r="S110" s="30">
        <f t="shared" si="12"/>
        <v>2.4260603913925412E-4</v>
      </c>
      <c r="T110" s="20">
        <f t="shared" si="13"/>
        <v>0.55209580838323336</v>
      </c>
      <c r="U110" s="27"/>
      <c r="V110" s="28"/>
    </row>
    <row r="111" spans="1:25" x14ac:dyDescent="0.25">
      <c r="A111" s="11">
        <v>11</v>
      </c>
      <c r="B111" s="9">
        <v>0.96399999999999997</v>
      </c>
      <c r="C111" s="9">
        <v>-31.783000000000001</v>
      </c>
      <c r="D111" s="9"/>
      <c r="E111" s="9"/>
      <c r="F111" s="9"/>
      <c r="G111" s="12"/>
      <c r="H111" s="9"/>
      <c r="I111" s="11">
        <v>11</v>
      </c>
      <c r="J111" s="18">
        <v>4160</v>
      </c>
      <c r="K111" s="18">
        <v>4037.2350999999999</v>
      </c>
      <c r="L111" s="19">
        <f t="shared" si="11"/>
        <v>0.97048920673076922</v>
      </c>
      <c r="M111" s="9">
        <v>-31.368200000000002</v>
      </c>
      <c r="N111" s="9"/>
      <c r="O111" s="9"/>
      <c r="P111" s="9"/>
      <c r="Q111" s="12"/>
      <c r="R111" s="9"/>
      <c r="S111" s="30">
        <f t="shared" si="12"/>
        <v>6.73154225183532E-3</v>
      </c>
      <c r="T111" s="20">
        <f t="shared" si="13"/>
        <v>1.3051002108045169E-2</v>
      </c>
      <c r="U111" s="27"/>
      <c r="V111" s="28"/>
    </row>
    <row r="112" spans="1:25" x14ac:dyDescent="0.25">
      <c r="A112" s="11">
        <v>12</v>
      </c>
      <c r="B112" s="9">
        <v>0.95099999999999996</v>
      </c>
      <c r="C112" s="9">
        <v>-62.837000000000003</v>
      </c>
      <c r="D112" s="9"/>
      <c r="E112" s="9"/>
      <c r="F112" s="9"/>
      <c r="G112" s="12"/>
      <c r="H112" s="9"/>
      <c r="I112" s="11">
        <v>12</v>
      </c>
      <c r="J112" s="18">
        <v>480</v>
      </c>
      <c r="K112" s="18">
        <v>457.94850000000002</v>
      </c>
      <c r="L112" s="19">
        <f t="shared" si="11"/>
        <v>0.95405937500000004</v>
      </c>
      <c r="M112" s="9">
        <v>-62.736400000000003</v>
      </c>
      <c r="N112" s="9"/>
      <c r="O112" s="9"/>
      <c r="P112" s="9"/>
      <c r="Q112" s="12"/>
      <c r="R112" s="9"/>
      <c r="S112" s="30">
        <f t="shared" si="12"/>
        <v>3.2170084121977776E-3</v>
      </c>
      <c r="T112" s="20">
        <f t="shared" si="13"/>
        <v>1.6009675827935773E-3</v>
      </c>
      <c r="U112" s="27"/>
      <c r="V112" s="28"/>
    </row>
    <row r="113" spans="1:27" x14ac:dyDescent="0.25">
      <c r="A113" s="11">
        <v>13</v>
      </c>
      <c r="B113" s="9">
        <v>0.95399999999999996</v>
      </c>
      <c r="C113" s="9">
        <v>-62.593000000000004</v>
      </c>
      <c r="D113" s="9"/>
      <c r="E113" s="9"/>
      <c r="F113" s="9"/>
      <c r="G113" s="12"/>
      <c r="H113" s="9"/>
      <c r="I113" s="11">
        <v>13</v>
      </c>
      <c r="J113" s="18">
        <v>480</v>
      </c>
      <c r="K113" s="18">
        <v>459.9581</v>
      </c>
      <c r="L113" s="19">
        <f t="shared" si="11"/>
        <v>0.95824604166666671</v>
      </c>
      <c r="M113" s="9">
        <v>-62.304400000000001</v>
      </c>
      <c r="N113" s="9"/>
      <c r="O113" s="9"/>
      <c r="P113" s="9"/>
      <c r="Q113" s="12"/>
      <c r="R113" s="9"/>
      <c r="S113" s="30">
        <f t="shared" si="12"/>
        <v>4.4507774283718609E-3</v>
      </c>
      <c r="T113" s="20">
        <f t="shared" si="13"/>
        <v>4.6107392200406177E-3</v>
      </c>
      <c r="U113" s="27"/>
      <c r="V113" s="28"/>
    </row>
    <row r="114" spans="1:27" x14ac:dyDescent="0.25">
      <c r="A114" s="11">
        <v>14</v>
      </c>
      <c r="B114" s="9">
        <v>0.96299999999999997</v>
      </c>
      <c r="C114" s="9">
        <v>-31.794</v>
      </c>
      <c r="D114" s="9"/>
      <c r="E114" s="9"/>
      <c r="F114" s="9"/>
      <c r="G114" s="12"/>
      <c r="H114" s="9"/>
      <c r="I114" s="11">
        <v>14</v>
      </c>
      <c r="J114" s="18">
        <v>4160</v>
      </c>
      <c r="K114" s="18">
        <v>4033.4634000000001</v>
      </c>
      <c r="L114" s="19">
        <f t="shared" si="11"/>
        <v>0.96958254807692312</v>
      </c>
      <c r="M114" s="9">
        <v>-31.368200000000002</v>
      </c>
      <c r="N114" s="9"/>
      <c r="O114" s="9"/>
      <c r="P114" s="9"/>
      <c r="Q114" s="12"/>
      <c r="R114" s="9"/>
      <c r="S114" s="30">
        <f t="shared" si="12"/>
        <v>6.835460100647099E-3</v>
      </c>
      <c r="T114" s="20">
        <f t="shared" si="13"/>
        <v>1.3392463986915733E-2</v>
      </c>
      <c r="U114" s="27"/>
      <c r="V114" s="28"/>
    </row>
    <row r="115" spans="1:27" x14ac:dyDescent="0.25">
      <c r="A115" s="11">
        <v>15</v>
      </c>
      <c r="B115" s="9">
        <v>0.999</v>
      </c>
      <c r="C115" s="9">
        <v>9.9000000000000005E-2</v>
      </c>
      <c r="D115" s="9"/>
      <c r="E115" s="9"/>
      <c r="F115" s="9"/>
      <c r="G115" s="12"/>
      <c r="H115" s="9"/>
      <c r="I115" s="11">
        <v>15</v>
      </c>
      <c r="J115" s="18">
        <v>13800</v>
      </c>
      <c r="K115" s="18">
        <v>13788.0586</v>
      </c>
      <c r="L115" s="19">
        <f t="shared" si="11"/>
        <v>0.99913468115942028</v>
      </c>
      <c r="M115" s="9">
        <v>0</v>
      </c>
      <c r="N115" s="9"/>
      <c r="O115" s="9"/>
      <c r="P115" s="9"/>
      <c r="Q115" s="12"/>
      <c r="R115" s="9"/>
      <c r="S115" s="30">
        <f t="shared" si="12"/>
        <v>1.3481597539567581E-4</v>
      </c>
      <c r="T115" s="20" t="s">
        <v>16</v>
      </c>
      <c r="U115" s="27"/>
      <c r="V115" s="28"/>
    </row>
    <row r="116" spans="1:27" x14ac:dyDescent="0.25">
      <c r="A116" s="11">
        <v>16</v>
      </c>
      <c r="B116" s="9">
        <v>1</v>
      </c>
      <c r="C116" s="9">
        <v>0.315</v>
      </c>
      <c r="D116" s="9">
        <v>1.5</v>
      </c>
      <c r="E116" s="9">
        <v>-1.0900000000000001</v>
      </c>
      <c r="F116" s="9"/>
      <c r="G116" s="12"/>
      <c r="H116" s="9"/>
      <c r="I116" s="11">
        <v>16</v>
      </c>
      <c r="J116" s="18">
        <v>13800</v>
      </c>
      <c r="K116" s="18">
        <v>13798.338900000001</v>
      </c>
      <c r="L116" s="19">
        <f t="shared" si="11"/>
        <v>0.99987963043478267</v>
      </c>
      <c r="M116" s="9">
        <v>0.25919999999999999</v>
      </c>
      <c r="N116" s="9">
        <v>1.5002</v>
      </c>
      <c r="O116" s="9">
        <v>-1.1007</v>
      </c>
      <c r="P116" s="9"/>
      <c r="Q116" s="12"/>
      <c r="R116" s="9"/>
      <c r="S116" s="30">
        <f t="shared" si="12"/>
        <v>1.2036956521732645E-4</v>
      </c>
      <c r="T116" s="20">
        <f t="shared" ref="T116:T119" si="14">ABS((C116-M116)/C116)</f>
        <v>0.17714285714285719</v>
      </c>
      <c r="U116" s="20">
        <f>ABS((D116-N116)/D116)</f>
        <v>1.3333333333331865E-4</v>
      </c>
      <c r="V116" s="21">
        <f>ABS((E116-O116)/E116)</f>
        <v>9.816513761467827E-3</v>
      </c>
    </row>
    <row r="117" spans="1:27" x14ac:dyDescent="0.25">
      <c r="A117" s="11">
        <v>17</v>
      </c>
      <c r="B117" s="9">
        <v>0.999</v>
      </c>
      <c r="C117" s="9">
        <v>9.8000000000000004E-2</v>
      </c>
      <c r="D117" s="9"/>
      <c r="E117" s="9"/>
      <c r="F117" s="9"/>
      <c r="G117" s="12"/>
      <c r="H117" s="9"/>
      <c r="I117" s="11">
        <v>17</v>
      </c>
      <c r="J117" s="18">
        <v>13800</v>
      </c>
      <c r="K117" s="18">
        <v>13785.9766</v>
      </c>
      <c r="L117" s="19">
        <f t="shared" si="11"/>
        <v>0.99898381159420291</v>
      </c>
      <c r="M117" s="9">
        <v>-8.6400000000000005E-2</v>
      </c>
      <c r="N117" s="9"/>
      <c r="O117" s="9"/>
      <c r="P117" s="9"/>
      <c r="Q117" s="12"/>
      <c r="R117" s="9"/>
      <c r="S117" s="30">
        <f t="shared" si="12"/>
        <v>1.6204610407498187E-5</v>
      </c>
      <c r="T117" s="20">
        <f t="shared" si="14"/>
        <v>1.8816326530612244</v>
      </c>
      <c r="U117" s="27"/>
      <c r="V117" s="28"/>
    </row>
    <row r="118" spans="1:27" x14ac:dyDescent="0.25">
      <c r="A118" s="11">
        <v>18</v>
      </c>
      <c r="B118" s="9">
        <v>0.998</v>
      </c>
      <c r="C118" s="9">
        <v>-29.934999999999999</v>
      </c>
      <c r="D118" s="9"/>
      <c r="E118" s="9"/>
      <c r="F118" s="9"/>
      <c r="G118" s="12"/>
      <c r="H118" s="9"/>
      <c r="I118" s="11">
        <v>18</v>
      </c>
      <c r="J118" s="18">
        <v>480</v>
      </c>
      <c r="K118" s="18">
        <v>479.16109999999998</v>
      </c>
      <c r="L118" s="19">
        <f t="shared" si="11"/>
        <v>0.99825229166666662</v>
      </c>
      <c r="M118" s="9">
        <v>-30.071999999999999</v>
      </c>
      <c r="N118" s="9"/>
      <c r="O118" s="9"/>
      <c r="P118" s="9"/>
      <c r="Q118" s="12"/>
      <c r="R118" s="9"/>
      <c r="S118" s="30">
        <f t="shared" si="12"/>
        <v>2.5279726118900442E-4</v>
      </c>
      <c r="T118" s="20">
        <f t="shared" si="14"/>
        <v>4.5765825956238671E-3</v>
      </c>
      <c r="U118" s="27"/>
      <c r="V118" s="28"/>
    </row>
    <row r="119" spans="1:27" x14ac:dyDescent="0.25">
      <c r="A119" s="11">
        <v>19</v>
      </c>
      <c r="B119" s="9">
        <v>0.93300000000000005</v>
      </c>
      <c r="C119" s="9">
        <v>-30.709</v>
      </c>
      <c r="D119" s="9"/>
      <c r="E119" s="9"/>
      <c r="F119" s="9"/>
      <c r="G119" s="12"/>
      <c r="H119" s="9"/>
      <c r="I119" s="11">
        <v>19</v>
      </c>
      <c r="J119" s="18">
        <v>480</v>
      </c>
      <c r="K119" s="18">
        <v>447.68200000000002</v>
      </c>
      <c r="L119" s="19">
        <f t="shared" si="11"/>
        <v>0.93267083333333334</v>
      </c>
      <c r="M119" s="9">
        <v>-30.849699999999999</v>
      </c>
      <c r="N119" s="9"/>
      <c r="O119" s="9"/>
      <c r="P119" s="9"/>
      <c r="Q119" s="12"/>
      <c r="R119" s="9"/>
      <c r="S119" s="30">
        <f t="shared" si="12"/>
        <v>3.5280457306185819E-4</v>
      </c>
      <c r="T119" s="20">
        <f t="shared" si="14"/>
        <v>4.5817187143833713E-3</v>
      </c>
      <c r="U119" s="27"/>
      <c r="V119" s="28"/>
    </row>
    <row r="120" spans="1:27" x14ac:dyDescent="0.25">
      <c r="A120" s="13"/>
      <c r="B120" s="14"/>
      <c r="C120" s="14"/>
      <c r="D120" s="14">
        <f>SUM(D101:D119)</f>
        <v>4.09</v>
      </c>
      <c r="E120" s="14">
        <f>SUM(E101:E119)</f>
        <v>1.8</v>
      </c>
      <c r="F120" s="14"/>
      <c r="G120" s="15"/>
      <c r="H120" s="14"/>
      <c r="I120" s="13"/>
      <c r="J120" s="14"/>
      <c r="K120" s="14"/>
      <c r="L120" s="14"/>
      <c r="M120" s="14"/>
      <c r="N120" s="14">
        <f>SUM(N101:N119)</f>
        <v>4.0937999999999999</v>
      </c>
      <c r="O120" s="14">
        <f>SUM(O101:O119)</f>
        <v>1.7784000000000002</v>
      </c>
      <c r="P120" s="14"/>
      <c r="Q120" s="15"/>
      <c r="R120" s="14"/>
      <c r="S120" s="13"/>
      <c r="T120" s="14"/>
      <c r="U120" s="24">
        <f>ABS((D120-N120)/D120)</f>
        <v>9.2909535452323369E-4</v>
      </c>
      <c r="V120" s="25">
        <f>ABS((E120-O120)/E120)</f>
        <v>1.1999999999999912E-2</v>
      </c>
      <c r="W120" s="46">
        <f>SQRT(D120^2+E120^2)</f>
        <v>4.4685680032869586</v>
      </c>
      <c r="X120" s="46">
        <f>SQRT(N120^2+O120^2)</f>
        <v>4.4633961285102179</v>
      </c>
      <c r="Z120">
        <f>N120-D120</f>
        <v>3.8000000000000256E-3</v>
      </c>
      <c r="AA120">
        <f>O120-E120</f>
        <v>-2.1599999999999842E-2</v>
      </c>
    </row>
    <row r="123" spans="1:27" x14ac:dyDescent="0.25">
      <c r="A123" s="47" t="s">
        <v>45</v>
      </c>
      <c r="B123" s="48"/>
      <c r="C123" s="48"/>
      <c r="D123" s="48"/>
      <c r="E123" s="48"/>
      <c r="F123" s="48"/>
      <c r="G123" s="48"/>
      <c r="H123" s="48"/>
      <c r="I123" s="48"/>
      <c r="J123" s="48"/>
      <c r="K123" s="48"/>
      <c r="L123" s="48"/>
      <c r="M123" s="48"/>
      <c r="N123" s="48"/>
      <c r="O123" s="48"/>
      <c r="P123" s="48"/>
      <c r="Q123" s="48"/>
      <c r="R123" s="48"/>
      <c r="S123" s="48"/>
      <c r="T123" s="48"/>
      <c r="U123" s="48"/>
      <c r="V123" s="49"/>
    </row>
    <row r="124" spans="1:27" x14ac:dyDescent="0.25">
      <c r="A124" s="50" t="s">
        <v>75</v>
      </c>
      <c r="B124" s="51"/>
      <c r="C124" s="51"/>
      <c r="D124" s="51"/>
      <c r="E124" s="51"/>
      <c r="F124" s="51"/>
      <c r="G124" s="52"/>
      <c r="H124" s="9"/>
      <c r="I124" s="50" t="s">
        <v>10</v>
      </c>
      <c r="J124" s="51"/>
      <c r="K124" s="51"/>
      <c r="L124" s="51"/>
      <c r="M124" s="51"/>
      <c r="N124" s="51"/>
      <c r="O124" s="51"/>
      <c r="P124" s="51"/>
      <c r="Q124" s="52"/>
      <c r="R124" s="9"/>
      <c r="S124" s="50" t="s">
        <v>13</v>
      </c>
      <c r="T124" s="51"/>
      <c r="U124" s="51"/>
      <c r="V124" s="52"/>
    </row>
    <row r="125" spans="1:27" x14ac:dyDescent="0.25">
      <c r="A125" s="50"/>
      <c r="B125" s="51"/>
      <c r="C125" s="51"/>
      <c r="D125" s="51"/>
      <c r="E125" s="51"/>
      <c r="F125" s="51"/>
      <c r="G125" s="52"/>
      <c r="H125" s="9"/>
      <c r="I125" s="50"/>
      <c r="J125" s="51"/>
      <c r="K125" s="51"/>
      <c r="L125" s="51"/>
      <c r="M125" s="51"/>
      <c r="N125" s="51"/>
      <c r="O125" s="51"/>
      <c r="P125" s="51"/>
      <c r="Q125" s="52"/>
      <c r="R125" s="9"/>
      <c r="S125" s="50"/>
      <c r="T125" s="51"/>
      <c r="U125" s="51"/>
      <c r="V125" s="52"/>
    </row>
    <row r="126" spans="1:27" x14ac:dyDescent="0.25">
      <c r="A126" s="55" t="s">
        <v>0</v>
      </c>
      <c r="B126" s="53"/>
      <c r="C126" s="53"/>
      <c r="D126" s="53"/>
      <c r="E126" s="53"/>
      <c r="F126" s="53"/>
      <c r="G126" s="54"/>
      <c r="H126" s="9"/>
      <c r="I126" s="55" t="s">
        <v>0</v>
      </c>
      <c r="J126" s="53"/>
      <c r="K126" s="53"/>
      <c r="L126" s="53"/>
      <c r="M126" s="53"/>
      <c r="N126" s="53"/>
      <c r="O126" s="53"/>
      <c r="P126" s="53"/>
      <c r="Q126" s="54"/>
      <c r="R126" s="9"/>
      <c r="S126" s="55" t="s">
        <v>3</v>
      </c>
      <c r="T126" s="53"/>
      <c r="U126" s="9"/>
      <c r="V126" s="12"/>
    </row>
    <row r="127" spans="1:27" x14ac:dyDescent="0.25">
      <c r="A127" s="16" t="s">
        <v>1</v>
      </c>
      <c r="B127" s="53" t="s">
        <v>3</v>
      </c>
      <c r="C127" s="53"/>
      <c r="D127" s="53" t="s">
        <v>8</v>
      </c>
      <c r="E127" s="53"/>
      <c r="F127" s="53" t="s">
        <v>9</v>
      </c>
      <c r="G127" s="54"/>
      <c r="H127" s="9"/>
      <c r="I127" s="41" t="s">
        <v>1</v>
      </c>
      <c r="J127" s="53" t="s">
        <v>3</v>
      </c>
      <c r="K127" s="53"/>
      <c r="L127" s="53"/>
      <c r="M127" s="53"/>
      <c r="N127" s="53" t="s">
        <v>8</v>
      </c>
      <c r="O127" s="53"/>
      <c r="P127" s="53" t="s">
        <v>9</v>
      </c>
      <c r="Q127" s="54"/>
      <c r="R127" s="9"/>
      <c r="S127" s="50" t="s">
        <v>14</v>
      </c>
      <c r="T127" s="51" t="s">
        <v>15</v>
      </c>
      <c r="U127" s="9"/>
      <c r="V127" s="12"/>
    </row>
    <row r="128" spans="1:27" x14ac:dyDescent="0.25">
      <c r="A128" s="16" t="s">
        <v>2</v>
      </c>
      <c r="B128" s="17" t="s">
        <v>4</v>
      </c>
      <c r="C128" s="17" t="s">
        <v>5</v>
      </c>
      <c r="D128" s="17" t="s">
        <v>6</v>
      </c>
      <c r="E128" s="17" t="s">
        <v>7</v>
      </c>
      <c r="F128" s="17" t="s">
        <v>6</v>
      </c>
      <c r="G128" s="29" t="s">
        <v>7</v>
      </c>
      <c r="H128" s="9"/>
      <c r="I128" s="41" t="s">
        <v>2</v>
      </c>
      <c r="J128" s="9" t="s">
        <v>11</v>
      </c>
      <c r="K128" s="9" t="s">
        <v>12</v>
      </c>
      <c r="L128" s="39" t="s">
        <v>4</v>
      </c>
      <c r="M128" s="39" t="s">
        <v>5</v>
      </c>
      <c r="N128" s="39" t="s">
        <v>6</v>
      </c>
      <c r="O128" s="39" t="s">
        <v>7</v>
      </c>
      <c r="P128" s="39" t="s">
        <v>6</v>
      </c>
      <c r="Q128" s="40" t="s">
        <v>7</v>
      </c>
      <c r="R128" s="9"/>
      <c r="S128" s="50"/>
      <c r="T128" s="51"/>
      <c r="U128" s="9"/>
      <c r="V128" s="12"/>
    </row>
    <row r="129" spans="1:22" x14ac:dyDescent="0.25">
      <c r="A129" s="11">
        <v>1</v>
      </c>
      <c r="B129" s="9">
        <v>1</v>
      </c>
      <c r="C129" s="9">
        <v>0</v>
      </c>
      <c r="D129" s="9">
        <v>2.5499999999999998</v>
      </c>
      <c r="E129" s="9">
        <v>3.09</v>
      </c>
      <c r="F129" s="9"/>
      <c r="G129" s="12"/>
      <c r="H129" s="9"/>
      <c r="I129" s="11">
        <v>1</v>
      </c>
      <c r="J129" s="18">
        <v>13800</v>
      </c>
      <c r="K129" s="9">
        <v>13800</v>
      </c>
      <c r="L129" s="19">
        <f>K129/J129</f>
        <v>1</v>
      </c>
      <c r="M129" s="9">
        <v>0</v>
      </c>
      <c r="N129" s="9">
        <v>2.5952999999999999</v>
      </c>
      <c r="O129" s="9">
        <v>2.7886000000000002</v>
      </c>
      <c r="P129" s="9"/>
      <c r="Q129" s="12"/>
      <c r="R129" s="9"/>
      <c r="S129" s="30">
        <f>ABS((B129-L129)/B129)</f>
        <v>0</v>
      </c>
      <c r="T129" s="20" t="s">
        <v>16</v>
      </c>
      <c r="U129" s="20">
        <f>ABS((D129-N129)/D129)</f>
        <v>1.7764705882352988E-2</v>
      </c>
      <c r="V129" s="21">
        <f>ABS((E129-O129)/E129)</f>
        <v>9.7540453074433556E-2</v>
      </c>
    </row>
    <row r="130" spans="1:22" x14ac:dyDescent="0.25">
      <c r="A130" s="11">
        <v>2</v>
      </c>
      <c r="B130" s="9">
        <v>0.998</v>
      </c>
      <c r="C130" s="9">
        <v>2.3E-2</v>
      </c>
      <c r="D130" s="9"/>
      <c r="E130" s="9"/>
      <c r="F130" s="9"/>
      <c r="G130" s="12"/>
      <c r="H130" s="9"/>
      <c r="I130" s="11">
        <v>2</v>
      </c>
      <c r="J130" s="18">
        <v>13800</v>
      </c>
      <c r="K130" s="9">
        <v>13781.03</v>
      </c>
      <c r="L130" s="19">
        <f t="shared" ref="L130:L147" si="15">K130/J130</f>
        <v>0.99862536231884058</v>
      </c>
      <c r="M130" s="9">
        <v>-8.6400000000000005E-2</v>
      </c>
      <c r="N130" s="9"/>
      <c r="O130" s="9"/>
      <c r="P130" s="9"/>
      <c r="Q130" s="12"/>
      <c r="R130" s="9"/>
      <c r="S130" s="30">
        <f t="shared" ref="S130:S147" si="16">ABS((B130-L130)/B130)</f>
        <v>6.2661554994046422E-4</v>
      </c>
      <c r="T130" s="20">
        <f t="shared" ref="T130:T142" si="17">ABS((C130-M130)/C130)</f>
        <v>4.7565217391304344</v>
      </c>
      <c r="U130" s="27"/>
      <c r="V130" s="28"/>
    </row>
    <row r="131" spans="1:22" x14ac:dyDescent="0.25">
      <c r="A131" s="11">
        <v>3</v>
      </c>
      <c r="B131" s="9">
        <v>0.996</v>
      </c>
      <c r="C131" s="9">
        <v>-4.0000000000000001E-3</v>
      </c>
      <c r="D131" s="9"/>
      <c r="E131" s="9"/>
      <c r="F131" s="9"/>
      <c r="G131" s="12"/>
      <c r="H131" s="9"/>
      <c r="I131" s="11">
        <v>3</v>
      </c>
      <c r="J131" s="18">
        <v>13800</v>
      </c>
      <c r="K131" s="9">
        <v>13750.36</v>
      </c>
      <c r="L131" s="19">
        <f t="shared" si="15"/>
        <v>0.99640289855072472</v>
      </c>
      <c r="M131" s="9">
        <v>-0.17280000000000001</v>
      </c>
      <c r="N131" s="9"/>
      <c r="O131" s="9"/>
      <c r="P131" s="9"/>
      <c r="Q131" s="12"/>
      <c r="R131" s="9"/>
      <c r="S131" s="30">
        <f t="shared" si="16"/>
        <v>4.0451661719350247E-4</v>
      </c>
      <c r="T131" s="20">
        <f t="shared" si="17"/>
        <v>42.2</v>
      </c>
      <c r="U131" s="27"/>
      <c r="V131" s="28"/>
    </row>
    <row r="132" spans="1:22" x14ac:dyDescent="0.25">
      <c r="A132" s="11">
        <v>4</v>
      </c>
      <c r="B132" s="9">
        <v>0.99299999999999999</v>
      </c>
      <c r="C132" s="9">
        <v>-30.184999999999999</v>
      </c>
      <c r="D132" s="9"/>
      <c r="E132" s="9"/>
      <c r="F132" s="9"/>
      <c r="G132" s="12"/>
      <c r="H132" s="9"/>
      <c r="I132" s="11">
        <v>4</v>
      </c>
      <c r="J132" s="18">
        <v>480</v>
      </c>
      <c r="K132" s="9">
        <v>472.36</v>
      </c>
      <c r="L132" s="19">
        <f t="shared" si="15"/>
        <v>0.98408333333333331</v>
      </c>
      <c r="M132" s="9">
        <v>-31.022600000000001</v>
      </c>
      <c r="N132" s="9"/>
      <c r="O132" s="9"/>
      <c r="P132" s="9"/>
      <c r="Q132" s="12"/>
      <c r="R132" s="9"/>
      <c r="S132" s="30">
        <f t="shared" si="16"/>
        <v>8.9795233299765197E-3</v>
      </c>
      <c r="T132" s="20">
        <f t="shared" si="17"/>
        <v>2.7748881894981016E-2</v>
      </c>
      <c r="U132" s="27"/>
      <c r="V132" s="28"/>
    </row>
    <row r="133" spans="1:22" x14ac:dyDescent="0.25">
      <c r="A133" s="11">
        <v>5</v>
      </c>
      <c r="B133" s="9">
        <v>0.98499999999999999</v>
      </c>
      <c r="C133" s="9">
        <v>-30.85</v>
      </c>
      <c r="D133" s="9"/>
      <c r="E133" s="9"/>
      <c r="F133" s="9"/>
      <c r="G133" s="12"/>
      <c r="H133" s="9"/>
      <c r="I133" s="11">
        <v>5</v>
      </c>
      <c r="J133" s="18">
        <v>480</v>
      </c>
      <c r="K133" s="9">
        <v>472.91</v>
      </c>
      <c r="L133" s="19">
        <f t="shared" si="15"/>
        <v>0.98522916666666671</v>
      </c>
      <c r="M133" s="9">
        <v>-30.9361</v>
      </c>
      <c r="N133" s="9"/>
      <c r="O133" s="9"/>
      <c r="P133" s="9"/>
      <c r="Q133" s="12"/>
      <c r="R133" s="9"/>
      <c r="S133" s="30">
        <f t="shared" si="16"/>
        <v>2.3265651438246162E-4</v>
      </c>
      <c r="T133" s="20">
        <f t="shared" si="17"/>
        <v>2.7909238249594257E-3</v>
      </c>
      <c r="U133" s="27"/>
      <c r="V133" s="28"/>
    </row>
    <row r="134" spans="1:22" x14ac:dyDescent="0.25">
      <c r="A134" s="11">
        <v>6</v>
      </c>
      <c r="B134" s="9">
        <v>0.95199999999999996</v>
      </c>
      <c r="C134" s="9">
        <v>-31.25</v>
      </c>
      <c r="D134" s="9"/>
      <c r="E134" s="9"/>
      <c r="F134" s="9"/>
      <c r="G134" s="12"/>
      <c r="H134" s="9"/>
      <c r="I134" s="11">
        <v>6</v>
      </c>
      <c r="J134" s="18">
        <v>480</v>
      </c>
      <c r="K134" s="9">
        <v>456.86</v>
      </c>
      <c r="L134" s="19">
        <f t="shared" si="15"/>
        <v>0.9517916666666667</v>
      </c>
      <c r="M134" s="9">
        <v>-31.368200000000002</v>
      </c>
      <c r="N134" s="9"/>
      <c r="O134" s="9"/>
      <c r="P134" s="9"/>
      <c r="Q134" s="12"/>
      <c r="R134" s="9"/>
      <c r="S134" s="30">
        <f t="shared" si="16"/>
        <v>2.1883753501392321E-4</v>
      </c>
      <c r="T134" s="20">
        <f t="shared" si="17"/>
        <v>3.7824000000000525E-3</v>
      </c>
      <c r="U134" s="27"/>
      <c r="V134" s="28"/>
    </row>
    <row r="135" spans="1:22" x14ac:dyDescent="0.25">
      <c r="A135" s="11">
        <v>7</v>
      </c>
      <c r="B135" s="9">
        <v>0.98499999999999999</v>
      </c>
      <c r="C135" s="9">
        <v>-0.10299999999999999</v>
      </c>
      <c r="D135" s="9"/>
      <c r="E135" s="9"/>
      <c r="F135" s="9"/>
      <c r="G135" s="12"/>
      <c r="H135" s="9"/>
      <c r="I135" s="11">
        <v>7</v>
      </c>
      <c r="J135" s="18">
        <v>13800</v>
      </c>
      <c r="K135" s="9">
        <v>13599.73</v>
      </c>
      <c r="L135" s="19">
        <f t="shared" si="15"/>
        <v>0.9854876811594202</v>
      </c>
      <c r="M135" s="9">
        <v>-0.25919999999999999</v>
      </c>
      <c r="N135" s="9"/>
      <c r="O135" s="9"/>
      <c r="P135" s="9"/>
      <c r="Q135" s="12"/>
      <c r="R135" s="9"/>
      <c r="S135" s="30">
        <f t="shared" si="16"/>
        <v>4.9510777606113381E-4</v>
      </c>
      <c r="T135" s="20">
        <f t="shared" si="17"/>
        <v>1.5165048543689321</v>
      </c>
      <c r="U135" s="27"/>
      <c r="V135" s="28"/>
    </row>
    <row r="136" spans="1:22" x14ac:dyDescent="0.25">
      <c r="A136" s="11">
        <v>8</v>
      </c>
      <c r="B136" s="9">
        <v>0.98499999999999999</v>
      </c>
      <c r="C136" s="9">
        <v>-0.105</v>
      </c>
      <c r="D136" s="9"/>
      <c r="E136" s="9"/>
      <c r="F136" s="9"/>
      <c r="G136" s="12"/>
      <c r="H136" s="9"/>
      <c r="I136" s="11">
        <v>8</v>
      </c>
      <c r="J136" s="18">
        <v>13800</v>
      </c>
      <c r="K136" s="9">
        <v>13598</v>
      </c>
      <c r="L136" s="19">
        <f t="shared" si="15"/>
        <v>0.98536231884057968</v>
      </c>
      <c r="M136" s="9">
        <v>-0.25919999999999999</v>
      </c>
      <c r="N136" s="9"/>
      <c r="O136" s="9"/>
      <c r="P136" s="9"/>
      <c r="Q136" s="12"/>
      <c r="R136" s="9"/>
      <c r="S136" s="30">
        <f t="shared" si="16"/>
        <v>3.6783638637531935E-4</v>
      </c>
      <c r="T136" s="20">
        <f t="shared" si="17"/>
        <v>1.4685714285714286</v>
      </c>
      <c r="U136" s="27"/>
      <c r="V136" s="28"/>
    </row>
    <row r="137" spans="1:22" x14ac:dyDescent="0.25">
      <c r="A137" s="11">
        <v>9</v>
      </c>
      <c r="B137" s="9">
        <v>0.98299999999999998</v>
      </c>
      <c r="C137" s="9">
        <v>-30.254000000000001</v>
      </c>
      <c r="D137" s="9"/>
      <c r="E137" s="9"/>
      <c r="F137" s="9"/>
      <c r="G137" s="12"/>
      <c r="H137" s="9"/>
      <c r="I137" s="11">
        <v>9</v>
      </c>
      <c r="J137" s="18">
        <v>208</v>
      </c>
      <c r="K137" s="9">
        <v>202.82</v>
      </c>
      <c r="L137" s="19">
        <f t="shared" si="15"/>
        <v>0.97509615384615378</v>
      </c>
      <c r="M137" s="9">
        <v>-31.022600000000001</v>
      </c>
      <c r="N137" s="9"/>
      <c r="O137" s="9"/>
      <c r="P137" s="9"/>
      <c r="Q137" s="12"/>
      <c r="R137" s="9"/>
      <c r="S137" s="30">
        <f t="shared" si="16"/>
        <v>8.0405352531497509E-3</v>
      </c>
      <c r="T137" s="20">
        <f t="shared" si="17"/>
        <v>2.540490513651085E-2</v>
      </c>
      <c r="U137" s="27"/>
      <c r="V137" s="28"/>
    </row>
    <row r="138" spans="1:22" x14ac:dyDescent="0.25">
      <c r="A138" s="11">
        <v>10</v>
      </c>
      <c r="B138" s="9">
        <v>0.98099999999999998</v>
      </c>
      <c r="C138" s="9">
        <v>-0.13400000000000001</v>
      </c>
      <c r="D138" s="9"/>
      <c r="E138" s="9"/>
      <c r="F138" s="9"/>
      <c r="G138" s="12"/>
      <c r="H138" s="9"/>
      <c r="I138" s="11">
        <v>10</v>
      </c>
      <c r="J138" s="18">
        <v>13800</v>
      </c>
      <c r="K138" s="9">
        <v>13555.21</v>
      </c>
      <c r="L138" s="19">
        <f t="shared" si="15"/>
        <v>0.98226159420289849</v>
      </c>
      <c r="M138" s="9">
        <v>-0.25919999999999999</v>
      </c>
      <c r="N138" s="9"/>
      <c r="O138" s="9"/>
      <c r="P138" s="9"/>
      <c r="Q138" s="12"/>
      <c r="R138" s="9"/>
      <c r="S138" s="30">
        <f t="shared" si="16"/>
        <v>1.2860287491320167E-3</v>
      </c>
      <c r="T138" s="20">
        <f t="shared" si="17"/>
        <v>0.93432835820895499</v>
      </c>
      <c r="U138" s="27"/>
      <c r="V138" s="28"/>
    </row>
    <row r="139" spans="1:22" x14ac:dyDescent="0.25">
      <c r="A139" s="11">
        <v>11</v>
      </c>
      <c r="B139" s="9">
        <v>0.96399999999999997</v>
      </c>
      <c r="C139" s="9">
        <v>-31.748999999999999</v>
      </c>
      <c r="D139" s="9"/>
      <c r="E139" s="9"/>
      <c r="F139" s="9"/>
      <c r="G139" s="12"/>
      <c r="H139" s="9"/>
      <c r="I139" s="11">
        <v>11</v>
      </c>
      <c r="J139" s="18">
        <v>4160</v>
      </c>
      <c r="K139" s="9">
        <v>4037.33</v>
      </c>
      <c r="L139" s="19">
        <f t="shared" si="15"/>
        <v>0.97051201923076924</v>
      </c>
      <c r="M139" s="9">
        <v>-31.368200000000002</v>
      </c>
      <c r="N139" s="9"/>
      <c r="O139" s="9"/>
      <c r="P139" s="9"/>
      <c r="Q139" s="12"/>
      <c r="R139" s="9"/>
      <c r="S139" s="30">
        <f t="shared" si="16"/>
        <v>6.7552066709224822E-3</v>
      </c>
      <c r="T139" s="20">
        <f t="shared" si="17"/>
        <v>1.1994078553655144E-2</v>
      </c>
      <c r="U139" s="27"/>
      <c r="V139" s="28"/>
    </row>
    <row r="140" spans="1:22" x14ac:dyDescent="0.25">
      <c r="A140" s="11">
        <v>12</v>
      </c>
      <c r="B140" s="9">
        <v>0.95099999999999996</v>
      </c>
      <c r="C140" s="9">
        <v>-62.802999999999997</v>
      </c>
      <c r="D140" s="9"/>
      <c r="E140" s="9"/>
      <c r="F140" s="9"/>
      <c r="G140" s="12"/>
      <c r="H140" s="9"/>
      <c r="I140" s="11">
        <v>12</v>
      </c>
      <c r="J140" s="18">
        <v>480</v>
      </c>
      <c r="K140" s="9">
        <v>457.96</v>
      </c>
      <c r="L140" s="19">
        <f t="shared" si="15"/>
        <v>0.95408333333333328</v>
      </c>
      <c r="M140" s="9">
        <v>-62.736400000000003</v>
      </c>
      <c r="N140" s="9"/>
      <c r="O140" s="9"/>
      <c r="P140" s="9"/>
      <c r="Q140" s="12"/>
      <c r="R140" s="9"/>
      <c r="S140" s="30">
        <f t="shared" si="16"/>
        <v>3.242201191727999E-3</v>
      </c>
      <c r="T140" s="20">
        <f t="shared" si="17"/>
        <v>1.0604588952756078E-3</v>
      </c>
      <c r="U140" s="27"/>
      <c r="V140" s="28"/>
    </row>
    <row r="141" spans="1:22" x14ac:dyDescent="0.25">
      <c r="A141" s="11">
        <v>13</v>
      </c>
      <c r="B141" s="9">
        <v>0.95399999999999996</v>
      </c>
      <c r="C141" s="9">
        <v>-62.558999999999997</v>
      </c>
      <c r="D141" s="9"/>
      <c r="E141" s="9"/>
      <c r="F141" s="9"/>
      <c r="G141" s="12"/>
      <c r="H141" s="9"/>
      <c r="I141" s="11">
        <v>13</v>
      </c>
      <c r="J141" s="18">
        <v>480</v>
      </c>
      <c r="K141" s="9">
        <v>459.97</v>
      </c>
      <c r="L141" s="19">
        <f t="shared" si="15"/>
        <v>0.9582708333333334</v>
      </c>
      <c r="M141" s="9">
        <v>-62.390799999999999</v>
      </c>
      <c r="N141" s="9"/>
      <c r="O141" s="9"/>
      <c r="P141" s="9"/>
      <c r="Q141" s="12"/>
      <c r="R141" s="9"/>
      <c r="S141" s="30">
        <f t="shared" si="16"/>
        <v>4.4767645003495242E-3</v>
      </c>
      <c r="T141" s="20">
        <f t="shared" si="17"/>
        <v>2.6886619031633945E-3</v>
      </c>
      <c r="U141" s="27"/>
      <c r="V141" s="28"/>
    </row>
    <row r="142" spans="1:22" x14ac:dyDescent="0.25">
      <c r="A142" s="11">
        <v>14</v>
      </c>
      <c r="B142" s="9">
        <v>0.96299999999999997</v>
      </c>
      <c r="C142" s="9">
        <v>-31.76</v>
      </c>
      <c r="D142" s="9"/>
      <c r="E142" s="9"/>
      <c r="F142" s="9"/>
      <c r="G142" s="12"/>
      <c r="H142" s="9"/>
      <c r="I142" s="11">
        <v>14</v>
      </c>
      <c r="J142" s="18">
        <v>4160</v>
      </c>
      <c r="K142" s="9">
        <v>4033.56</v>
      </c>
      <c r="L142" s="19">
        <f t="shared" si="15"/>
        <v>0.96960576923076924</v>
      </c>
      <c r="M142" s="9">
        <v>-31.368200000000002</v>
      </c>
      <c r="N142" s="9"/>
      <c r="O142" s="9"/>
      <c r="P142" s="9"/>
      <c r="Q142" s="12"/>
      <c r="R142" s="9"/>
      <c r="S142" s="30">
        <f t="shared" si="16"/>
        <v>6.859573448358542E-3</v>
      </c>
      <c r="T142" s="20">
        <f t="shared" si="17"/>
        <v>1.2336272040302264E-2</v>
      </c>
      <c r="U142" s="27"/>
      <c r="V142" s="28"/>
    </row>
    <row r="143" spans="1:22" x14ac:dyDescent="0.25">
      <c r="A143" s="11">
        <v>15</v>
      </c>
      <c r="B143" s="9">
        <v>0.999</v>
      </c>
      <c r="C143" s="9">
        <v>0.105</v>
      </c>
      <c r="D143" s="9"/>
      <c r="E143" s="9"/>
      <c r="F143" s="9"/>
      <c r="G143" s="12"/>
      <c r="H143" s="9"/>
      <c r="I143" s="11">
        <v>15</v>
      </c>
      <c r="J143" s="18">
        <v>13800</v>
      </c>
      <c r="K143" s="9">
        <v>13788.99</v>
      </c>
      <c r="L143" s="19">
        <f t="shared" si="15"/>
        <v>0.99920217391304345</v>
      </c>
      <c r="M143" s="9">
        <v>0</v>
      </c>
      <c r="N143" s="9"/>
      <c r="O143" s="9"/>
      <c r="P143" s="9"/>
      <c r="Q143" s="12"/>
      <c r="R143" s="9"/>
      <c r="S143" s="30">
        <f t="shared" si="16"/>
        <v>2.0237628933277913E-4</v>
      </c>
      <c r="T143" s="20" t="s">
        <v>16</v>
      </c>
      <c r="U143" s="27"/>
      <c r="V143" s="28"/>
    </row>
    <row r="144" spans="1:22" x14ac:dyDescent="0.25">
      <c r="A144" s="11">
        <v>16</v>
      </c>
      <c r="B144" s="9">
        <v>1</v>
      </c>
      <c r="C144" s="9">
        <v>0.318</v>
      </c>
      <c r="D144" s="9">
        <v>1.5</v>
      </c>
      <c r="E144" s="9">
        <v>-0.98</v>
      </c>
      <c r="F144" s="9"/>
      <c r="G144" s="12"/>
      <c r="H144" s="9"/>
      <c r="I144" s="11">
        <v>16</v>
      </c>
      <c r="J144" s="18">
        <v>13800</v>
      </c>
      <c r="K144" s="9">
        <v>13801.45</v>
      </c>
      <c r="L144" s="19">
        <f t="shared" si="15"/>
        <v>1.0001050724637681</v>
      </c>
      <c r="M144" s="9">
        <v>0.17280000000000001</v>
      </c>
      <c r="N144" s="9">
        <v>1.5004</v>
      </c>
      <c r="O144" s="9">
        <v>-1.0084</v>
      </c>
      <c r="P144" s="9"/>
      <c r="Q144" s="12"/>
      <c r="R144" s="9"/>
      <c r="S144" s="30">
        <f t="shared" si="16"/>
        <v>1.0507246376811885E-4</v>
      </c>
      <c r="T144" s="20">
        <f t="shared" ref="T144:T147" si="18">ABS((C144-M144)/C144)</f>
        <v>0.45660377358490561</v>
      </c>
      <c r="U144" s="20">
        <f>ABS((D144-N144)/D144)</f>
        <v>2.666666666666373E-4</v>
      </c>
      <c r="V144" s="21">
        <f>ABS((E144-O144)/E144)</f>
        <v>2.8979591836734674E-2</v>
      </c>
    </row>
    <row r="145" spans="1:24" x14ac:dyDescent="0.25">
      <c r="A145" s="11">
        <v>17</v>
      </c>
      <c r="B145" s="9">
        <v>0.999</v>
      </c>
      <c r="C145" s="9">
        <v>0.104</v>
      </c>
      <c r="D145" s="9"/>
      <c r="E145" s="9"/>
      <c r="F145" s="9"/>
      <c r="G145" s="12"/>
      <c r="H145" s="9"/>
      <c r="I145" s="11">
        <v>17</v>
      </c>
      <c r="J145" s="18">
        <v>13800</v>
      </c>
      <c r="K145" s="9">
        <v>13786.91</v>
      </c>
      <c r="L145" s="19">
        <f t="shared" si="15"/>
        <v>0.99905144927536227</v>
      </c>
      <c r="M145" s="9">
        <v>-8.6414000000000005E-2</v>
      </c>
      <c r="N145" s="9"/>
      <c r="O145" s="9"/>
      <c r="P145" s="9"/>
      <c r="Q145" s="12"/>
      <c r="R145" s="9"/>
      <c r="S145" s="30">
        <f t="shared" si="16"/>
        <v>5.1500776138408139E-5</v>
      </c>
      <c r="T145" s="20">
        <f t="shared" si="18"/>
        <v>1.8309038461538463</v>
      </c>
      <c r="U145" s="27"/>
      <c r="V145" s="28"/>
    </row>
    <row r="146" spans="1:24" x14ac:dyDescent="0.25">
      <c r="A146" s="11">
        <v>18</v>
      </c>
      <c r="B146" s="9">
        <v>0.998</v>
      </c>
      <c r="C146" s="9">
        <v>-29.928999999999998</v>
      </c>
      <c r="D146" s="9"/>
      <c r="E146" s="9"/>
      <c r="F146" s="9"/>
      <c r="G146" s="12"/>
      <c r="H146" s="9"/>
      <c r="I146" s="11">
        <v>18</v>
      </c>
      <c r="J146" s="18">
        <v>480</v>
      </c>
      <c r="K146" s="9">
        <v>479.19</v>
      </c>
      <c r="L146" s="19">
        <f t="shared" si="15"/>
        <v>0.99831250000000005</v>
      </c>
      <c r="M146" s="9">
        <v>-30.071999999999999</v>
      </c>
      <c r="N146" s="9"/>
      <c r="O146" s="9"/>
      <c r="P146" s="9"/>
      <c r="Q146" s="12"/>
      <c r="R146" s="9"/>
      <c r="S146" s="30">
        <f t="shared" si="16"/>
        <v>3.1312625250505896E-4</v>
      </c>
      <c r="T146" s="20">
        <f t="shared" si="18"/>
        <v>4.7779745397440836E-3</v>
      </c>
      <c r="U146" s="27"/>
      <c r="V146" s="28"/>
    </row>
    <row r="147" spans="1:24" x14ac:dyDescent="0.25">
      <c r="A147" s="11">
        <v>19</v>
      </c>
      <c r="B147" s="9">
        <v>0.93300000000000005</v>
      </c>
      <c r="C147" s="9">
        <v>-30.702999999999999</v>
      </c>
      <c r="D147" s="9"/>
      <c r="E147" s="9"/>
      <c r="F147" s="9"/>
      <c r="G147" s="12"/>
      <c r="H147" s="9"/>
      <c r="I147" s="11">
        <v>19</v>
      </c>
      <c r="J147" s="18">
        <v>480</v>
      </c>
      <c r="K147" s="9">
        <v>447.71</v>
      </c>
      <c r="L147" s="19">
        <f t="shared" si="15"/>
        <v>0.93272916666666661</v>
      </c>
      <c r="M147" s="9">
        <v>-30.849699999999999</v>
      </c>
      <c r="N147" s="9"/>
      <c r="O147" s="9"/>
      <c r="P147" s="9"/>
      <c r="Q147" s="12"/>
      <c r="R147" s="9"/>
      <c r="S147" s="30">
        <f t="shared" si="16"/>
        <v>2.9028224365856619E-4</v>
      </c>
      <c r="T147" s="20">
        <f t="shared" si="18"/>
        <v>4.7780347197342006E-3</v>
      </c>
      <c r="U147" s="27"/>
      <c r="V147" s="28"/>
    </row>
    <row r="148" spans="1:24" x14ac:dyDescent="0.25">
      <c r="A148" s="13"/>
      <c r="B148" s="14"/>
      <c r="C148" s="14"/>
      <c r="D148" s="14">
        <f>SUM(D129:D147)</f>
        <v>4.05</v>
      </c>
      <c r="E148" s="14">
        <f>SUM(E129:E147)</f>
        <v>2.11</v>
      </c>
      <c r="F148" s="14"/>
      <c r="G148" s="15"/>
      <c r="H148" s="14"/>
      <c r="I148" s="13"/>
      <c r="J148" s="14"/>
      <c r="K148" s="14"/>
      <c r="L148" s="14"/>
      <c r="M148" s="14"/>
      <c r="N148" s="14">
        <f>SUM(N129:N147)</f>
        <v>4.0956999999999999</v>
      </c>
      <c r="O148" s="14">
        <f>SUM(O129:O147)</f>
        <v>1.7802000000000002</v>
      </c>
      <c r="P148" s="14"/>
      <c r="Q148" s="15"/>
      <c r="R148" s="14"/>
      <c r="S148" s="13"/>
      <c r="T148" s="14"/>
      <c r="U148" s="24">
        <f>ABS((D148-N148)/D148)</f>
        <v>1.128395061728397E-2</v>
      </c>
      <c r="V148" s="25">
        <f>ABS((E148-O148)/E148)</f>
        <v>0.15630331753554486</v>
      </c>
      <c r="W148" s="46">
        <f>SQRT(D148^2+E148^2)</f>
        <v>4.5666836982650763</v>
      </c>
      <c r="X148" s="46">
        <f>SQRT(N148^2+O148^2)</f>
        <v>4.4658560803053202</v>
      </c>
    </row>
    <row r="151" spans="1:24" x14ac:dyDescent="0.25">
      <c r="A151" s="47" t="s">
        <v>47</v>
      </c>
      <c r="B151" s="48"/>
      <c r="C151" s="48"/>
      <c r="D151" s="48"/>
      <c r="E151" s="48"/>
      <c r="F151" s="48"/>
      <c r="G151" s="48"/>
      <c r="H151" s="48"/>
      <c r="I151" s="48"/>
      <c r="J151" s="48"/>
      <c r="K151" s="48"/>
      <c r="L151" s="48"/>
      <c r="M151" s="48"/>
      <c r="N151" s="48"/>
      <c r="O151" s="48"/>
      <c r="P151" s="48"/>
      <c r="Q151" s="48"/>
      <c r="R151" s="48"/>
      <c r="S151" s="48"/>
      <c r="T151" s="48"/>
      <c r="U151" s="48"/>
      <c r="V151" s="49"/>
    </row>
    <row r="152" spans="1:24" x14ac:dyDescent="0.25">
      <c r="A152" s="50" t="s">
        <v>74</v>
      </c>
      <c r="B152" s="51"/>
      <c r="C152" s="51"/>
      <c r="D152" s="51"/>
      <c r="E152" s="51"/>
      <c r="F152" s="51"/>
      <c r="G152" s="52"/>
      <c r="H152" s="9"/>
      <c r="I152" s="50" t="s">
        <v>10</v>
      </c>
      <c r="J152" s="51"/>
      <c r="K152" s="51"/>
      <c r="L152" s="51"/>
      <c r="M152" s="51"/>
      <c r="N152" s="51"/>
      <c r="O152" s="51"/>
      <c r="P152" s="51"/>
      <c r="Q152" s="52"/>
      <c r="R152" s="9"/>
      <c r="S152" s="50" t="s">
        <v>13</v>
      </c>
      <c r="T152" s="51"/>
      <c r="U152" s="51"/>
      <c r="V152" s="52"/>
    </row>
    <row r="153" spans="1:24" x14ac:dyDescent="0.25">
      <c r="A153" s="50"/>
      <c r="B153" s="51"/>
      <c r="C153" s="51"/>
      <c r="D153" s="51"/>
      <c r="E153" s="51"/>
      <c r="F153" s="51"/>
      <c r="G153" s="52"/>
      <c r="H153" s="9"/>
      <c r="I153" s="50"/>
      <c r="J153" s="51"/>
      <c r="K153" s="51"/>
      <c r="L153" s="51"/>
      <c r="M153" s="51"/>
      <c r="N153" s="51"/>
      <c r="O153" s="51"/>
      <c r="P153" s="51"/>
      <c r="Q153" s="52"/>
      <c r="R153" s="9"/>
      <c r="S153" s="50"/>
      <c r="T153" s="51"/>
      <c r="U153" s="51"/>
      <c r="V153" s="52"/>
    </row>
    <row r="154" spans="1:24" x14ac:dyDescent="0.25">
      <c r="A154" s="55" t="s">
        <v>0</v>
      </c>
      <c r="B154" s="53"/>
      <c r="C154" s="53"/>
      <c r="D154" s="53"/>
      <c r="E154" s="53"/>
      <c r="F154" s="53"/>
      <c r="G154" s="54"/>
      <c r="H154" s="9"/>
      <c r="I154" s="55" t="s">
        <v>0</v>
      </c>
      <c r="J154" s="53"/>
      <c r="K154" s="53"/>
      <c r="L154" s="53"/>
      <c r="M154" s="53"/>
      <c r="N154" s="53"/>
      <c r="O154" s="53"/>
      <c r="P154" s="53"/>
      <c r="Q154" s="54"/>
      <c r="R154" s="9"/>
      <c r="S154" s="55" t="s">
        <v>3</v>
      </c>
      <c r="T154" s="53"/>
      <c r="U154" s="9"/>
      <c r="V154" s="12"/>
    </row>
    <row r="155" spans="1:24" x14ac:dyDescent="0.25">
      <c r="A155" s="16" t="s">
        <v>1</v>
      </c>
      <c r="B155" s="53" t="s">
        <v>3</v>
      </c>
      <c r="C155" s="53"/>
      <c r="D155" s="53" t="s">
        <v>8</v>
      </c>
      <c r="E155" s="53"/>
      <c r="F155" s="53" t="s">
        <v>9</v>
      </c>
      <c r="G155" s="54"/>
      <c r="H155" s="9"/>
      <c r="I155" s="41" t="s">
        <v>1</v>
      </c>
      <c r="J155" s="53" t="s">
        <v>3</v>
      </c>
      <c r="K155" s="53"/>
      <c r="L155" s="53"/>
      <c r="M155" s="53"/>
      <c r="N155" s="53" t="s">
        <v>8</v>
      </c>
      <c r="O155" s="53"/>
      <c r="P155" s="53" t="s">
        <v>9</v>
      </c>
      <c r="Q155" s="54"/>
      <c r="R155" s="9"/>
      <c r="S155" s="50" t="s">
        <v>14</v>
      </c>
      <c r="T155" s="51" t="s">
        <v>15</v>
      </c>
      <c r="U155" s="9"/>
      <c r="V155" s="12"/>
    </row>
    <row r="156" spans="1:24" x14ac:dyDescent="0.25">
      <c r="A156" s="16" t="s">
        <v>2</v>
      </c>
      <c r="B156" s="17" t="s">
        <v>4</v>
      </c>
      <c r="C156" s="17" t="s">
        <v>5</v>
      </c>
      <c r="D156" s="17" t="s">
        <v>6</v>
      </c>
      <c r="E156" s="17" t="s">
        <v>7</v>
      </c>
      <c r="F156" s="17" t="s">
        <v>6</v>
      </c>
      <c r="G156" s="29" t="s">
        <v>7</v>
      </c>
      <c r="H156" s="9"/>
      <c r="I156" s="41" t="s">
        <v>2</v>
      </c>
      <c r="J156" s="9" t="s">
        <v>11</v>
      </c>
      <c r="K156" s="9" t="s">
        <v>12</v>
      </c>
      <c r="L156" s="39" t="s">
        <v>4</v>
      </c>
      <c r="M156" s="39" t="s">
        <v>5</v>
      </c>
      <c r="N156" s="39" t="s">
        <v>6</v>
      </c>
      <c r="O156" s="39" t="s">
        <v>7</v>
      </c>
      <c r="P156" s="39" t="s">
        <v>6</v>
      </c>
      <c r="Q156" s="40" t="s">
        <v>7</v>
      </c>
      <c r="R156" s="9"/>
      <c r="S156" s="50"/>
      <c r="T156" s="51"/>
      <c r="U156" s="9"/>
      <c r="V156" s="12"/>
    </row>
    <row r="157" spans="1:24" x14ac:dyDescent="0.25">
      <c r="A157" s="11">
        <v>1</v>
      </c>
      <c r="B157" s="9">
        <v>1</v>
      </c>
      <c r="C157" s="9">
        <v>0</v>
      </c>
      <c r="D157" s="9">
        <v>2.5499999999999998</v>
      </c>
      <c r="E157" s="9">
        <v>2.9</v>
      </c>
      <c r="F157" s="9"/>
      <c r="G157" s="12"/>
      <c r="H157" s="9"/>
      <c r="I157" s="11">
        <v>1</v>
      </c>
      <c r="J157" s="18">
        <v>13800</v>
      </c>
      <c r="K157" s="9">
        <v>13800</v>
      </c>
      <c r="L157" s="19">
        <f>K157/J157</f>
        <v>1</v>
      </c>
      <c r="M157" s="9">
        <v>0</v>
      </c>
      <c r="N157" s="9">
        <v>2.5952999999999999</v>
      </c>
      <c r="O157" s="9">
        <v>2.7886000000000002</v>
      </c>
      <c r="P157" s="9"/>
      <c r="Q157" s="12"/>
      <c r="R157" s="9"/>
      <c r="S157" s="30">
        <f>ABS((B157-L157)/B157)</f>
        <v>0</v>
      </c>
      <c r="T157" s="20" t="s">
        <v>16</v>
      </c>
      <c r="U157" s="20">
        <f>ABS((D157-N157)/D157)</f>
        <v>1.7764705882352988E-2</v>
      </c>
      <c r="V157" s="21">
        <f>ABS((E157-O157)/E157)</f>
        <v>3.8413793103448182E-2</v>
      </c>
    </row>
    <row r="158" spans="1:24" x14ac:dyDescent="0.25">
      <c r="A158" s="11">
        <v>2</v>
      </c>
      <c r="B158" s="9">
        <v>0.998</v>
      </c>
      <c r="C158" s="9">
        <v>1.9E-2</v>
      </c>
      <c r="D158" s="9"/>
      <c r="E158" s="9"/>
      <c r="F158" s="9"/>
      <c r="G158" s="12"/>
      <c r="H158" s="9"/>
      <c r="I158" s="11">
        <v>2</v>
      </c>
      <c r="J158" s="18">
        <v>13800</v>
      </c>
      <c r="K158" s="9">
        <v>13781.03</v>
      </c>
      <c r="L158" s="19">
        <f t="shared" ref="L158:L175" si="19">K158/J158</f>
        <v>0.99862536231884058</v>
      </c>
      <c r="M158" s="9">
        <v>-8.6400000000000005E-2</v>
      </c>
      <c r="N158" s="9"/>
      <c r="O158" s="9"/>
      <c r="P158" s="9"/>
      <c r="Q158" s="12"/>
      <c r="R158" s="9"/>
      <c r="S158" s="30">
        <f t="shared" ref="S158:S175" si="20">ABS((B158-L158)/B158)</f>
        <v>6.2661554994046422E-4</v>
      </c>
      <c r="T158" s="20">
        <f t="shared" ref="T158:T170" si="21">ABS((C158-M158)/C158)</f>
        <v>5.5473684210526324</v>
      </c>
      <c r="U158" s="27"/>
      <c r="V158" s="28"/>
    </row>
    <row r="159" spans="1:24" x14ac:dyDescent="0.25">
      <c r="A159" s="11">
        <v>3</v>
      </c>
      <c r="B159" s="9">
        <v>0.996</v>
      </c>
      <c r="C159" s="9">
        <v>-8.0000000000000002E-3</v>
      </c>
      <c r="D159" s="9"/>
      <c r="E159" s="9"/>
      <c r="F159" s="9"/>
      <c r="G159" s="12"/>
      <c r="H159" s="9"/>
      <c r="I159" s="11">
        <v>3</v>
      </c>
      <c r="J159" s="18">
        <v>13800</v>
      </c>
      <c r="K159" s="9">
        <v>13750.36</v>
      </c>
      <c r="L159" s="19">
        <f t="shared" si="19"/>
        <v>0.99640289855072472</v>
      </c>
      <c r="M159" s="9">
        <v>-0.17280000000000001</v>
      </c>
      <c r="N159" s="9"/>
      <c r="O159" s="9"/>
      <c r="P159" s="9"/>
      <c r="Q159" s="12"/>
      <c r="R159" s="9"/>
      <c r="S159" s="30">
        <f t="shared" si="20"/>
        <v>4.0451661719350247E-4</v>
      </c>
      <c r="T159" s="20">
        <f t="shared" si="21"/>
        <v>20.6</v>
      </c>
      <c r="U159" s="27"/>
      <c r="V159" s="28"/>
    </row>
    <row r="160" spans="1:24" x14ac:dyDescent="0.25">
      <c r="A160" s="11">
        <v>4</v>
      </c>
      <c r="B160" s="9">
        <v>0.99399999999999999</v>
      </c>
      <c r="C160" s="9">
        <v>-30.189</v>
      </c>
      <c r="D160" s="9"/>
      <c r="E160" s="9"/>
      <c r="F160" s="9"/>
      <c r="G160" s="12"/>
      <c r="H160" s="9"/>
      <c r="I160" s="11">
        <v>4</v>
      </c>
      <c r="J160" s="18">
        <v>480</v>
      </c>
      <c r="K160" s="9">
        <v>472.36</v>
      </c>
      <c r="L160" s="19">
        <f t="shared" si="19"/>
        <v>0.98408333333333331</v>
      </c>
      <c r="M160" s="9">
        <v>-31.022600000000001</v>
      </c>
      <c r="N160" s="9"/>
      <c r="O160" s="9"/>
      <c r="P160" s="9"/>
      <c r="Q160" s="12"/>
      <c r="R160" s="9"/>
      <c r="S160" s="30">
        <f t="shared" si="20"/>
        <v>9.9765258215962615E-3</v>
      </c>
      <c r="T160" s="20">
        <f t="shared" si="21"/>
        <v>2.7612706614992235E-2</v>
      </c>
      <c r="U160" s="27"/>
      <c r="V160" s="28"/>
    </row>
    <row r="161" spans="1:24" x14ac:dyDescent="0.25">
      <c r="A161" s="11">
        <v>5</v>
      </c>
      <c r="B161" s="9">
        <v>0.98499999999999999</v>
      </c>
      <c r="C161" s="9">
        <v>-30.853999999999999</v>
      </c>
      <c r="D161" s="9"/>
      <c r="E161" s="9"/>
      <c r="F161" s="9"/>
      <c r="G161" s="12"/>
      <c r="H161" s="9"/>
      <c r="I161" s="11">
        <v>5</v>
      </c>
      <c r="J161" s="18">
        <v>480</v>
      </c>
      <c r="K161" s="9">
        <v>472.91</v>
      </c>
      <c r="L161" s="19">
        <f t="shared" si="19"/>
        <v>0.98522916666666671</v>
      </c>
      <c r="M161" s="9">
        <v>-30.9361</v>
      </c>
      <c r="N161" s="9"/>
      <c r="O161" s="9"/>
      <c r="P161" s="9"/>
      <c r="Q161" s="12"/>
      <c r="R161" s="9"/>
      <c r="S161" s="30">
        <f t="shared" si="20"/>
        <v>2.3265651438246162E-4</v>
      </c>
      <c r="T161" s="20">
        <f t="shared" si="21"/>
        <v>2.6609191676930221E-3</v>
      </c>
      <c r="U161" s="27"/>
      <c r="V161" s="28"/>
    </row>
    <row r="162" spans="1:24" x14ac:dyDescent="0.25">
      <c r="A162" s="11">
        <v>6</v>
      </c>
      <c r="B162" s="9">
        <v>0.95199999999999996</v>
      </c>
      <c r="C162" s="9">
        <v>-31.254000000000001</v>
      </c>
      <c r="D162" s="9"/>
      <c r="E162" s="9"/>
      <c r="F162" s="9"/>
      <c r="G162" s="12"/>
      <c r="H162" s="9"/>
      <c r="I162" s="11">
        <v>6</v>
      </c>
      <c r="J162" s="18">
        <v>480</v>
      </c>
      <c r="K162" s="9">
        <v>456.86</v>
      </c>
      <c r="L162" s="19">
        <f t="shared" si="19"/>
        <v>0.9517916666666667</v>
      </c>
      <c r="M162" s="9">
        <v>-31.368200000000002</v>
      </c>
      <c r="N162" s="9"/>
      <c r="O162" s="9"/>
      <c r="P162" s="9"/>
      <c r="Q162" s="12"/>
      <c r="R162" s="9"/>
      <c r="S162" s="30">
        <f t="shared" si="20"/>
        <v>2.1883753501392321E-4</v>
      </c>
      <c r="T162" s="20">
        <f t="shared" si="21"/>
        <v>3.6539322966660363E-3</v>
      </c>
      <c r="U162" s="27"/>
      <c r="V162" s="28"/>
    </row>
    <row r="163" spans="1:24" x14ac:dyDescent="0.25">
      <c r="A163" s="11">
        <v>7</v>
      </c>
      <c r="B163" s="9">
        <v>0.98499999999999999</v>
      </c>
      <c r="C163" s="9">
        <v>-0.127</v>
      </c>
      <c r="D163" s="9"/>
      <c r="E163" s="9"/>
      <c r="F163" s="9"/>
      <c r="G163" s="12"/>
      <c r="H163" s="9"/>
      <c r="I163" s="11">
        <v>7</v>
      </c>
      <c r="J163" s="18">
        <v>13800</v>
      </c>
      <c r="K163" s="9">
        <v>13599.73</v>
      </c>
      <c r="L163" s="19">
        <f t="shared" si="19"/>
        <v>0.9854876811594202</v>
      </c>
      <c r="M163" s="9">
        <v>-0.25919999999999999</v>
      </c>
      <c r="N163" s="9"/>
      <c r="O163" s="9"/>
      <c r="P163" s="9"/>
      <c r="Q163" s="12"/>
      <c r="R163" s="9"/>
      <c r="S163" s="30">
        <f t="shared" si="20"/>
        <v>4.9510777606113381E-4</v>
      </c>
      <c r="T163" s="20">
        <f t="shared" si="21"/>
        <v>1.0409448818897638</v>
      </c>
      <c r="U163" s="27"/>
      <c r="V163" s="28"/>
    </row>
    <row r="164" spans="1:24" x14ac:dyDescent="0.25">
      <c r="A164" s="11">
        <v>8</v>
      </c>
      <c r="B164" s="9">
        <v>0.98499999999999999</v>
      </c>
      <c r="C164" s="9">
        <v>-0.128</v>
      </c>
      <c r="D164" s="9"/>
      <c r="E164" s="9"/>
      <c r="F164" s="9"/>
      <c r="G164" s="12"/>
      <c r="H164" s="9"/>
      <c r="I164" s="11">
        <v>8</v>
      </c>
      <c r="J164" s="18">
        <v>13800</v>
      </c>
      <c r="K164" s="9">
        <v>13598</v>
      </c>
      <c r="L164" s="19">
        <f t="shared" si="19"/>
        <v>0.98536231884057968</v>
      </c>
      <c r="M164" s="9">
        <v>-0.25919999999999999</v>
      </c>
      <c r="N164" s="9"/>
      <c r="O164" s="9"/>
      <c r="P164" s="9"/>
      <c r="Q164" s="12"/>
      <c r="R164" s="9"/>
      <c r="S164" s="30">
        <f t="shared" si="20"/>
        <v>3.6783638637531935E-4</v>
      </c>
      <c r="T164" s="20">
        <f t="shared" si="21"/>
        <v>1.0249999999999999</v>
      </c>
      <c r="U164" s="27"/>
      <c r="V164" s="28"/>
    </row>
    <row r="165" spans="1:24" x14ac:dyDescent="0.25">
      <c r="A165" s="11">
        <v>9</v>
      </c>
      <c r="B165" s="9">
        <v>0.98299999999999998</v>
      </c>
      <c r="C165" s="9">
        <v>-30.277999999999999</v>
      </c>
      <c r="D165" s="9"/>
      <c r="E165" s="9"/>
      <c r="F165" s="9"/>
      <c r="G165" s="12"/>
      <c r="H165" s="9"/>
      <c r="I165" s="11">
        <v>9</v>
      </c>
      <c r="J165" s="18">
        <v>208</v>
      </c>
      <c r="K165" s="9">
        <v>202.82</v>
      </c>
      <c r="L165" s="19">
        <f t="shared" si="19"/>
        <v>0.97509615384615378</v>
      </c>
      <c r="M165" s="9">
        <v>-31.022600000000001</v>
      </c>
      <c r="N165" s="9"/>
      <c r="O165" s="9"/>
      <c r="P165" s="9"/>
      <c r="Q165" s="12"/>
      <c r="R165" s="9"/>
      <c r="S165" s="30">
        <f t="shared" si="20"/>
        <v>8.0405352531497509E-3</v>
      </c>
      <c r="T165" s="20">
        <f t="shared" si="21"/>
        <v>2.4592113085408613E-2</v>
      </c>
      <c r="U165" s="27"/>
      <c r="V165" s="28"/>
    </row>
    <row r="166" spans="1:24" x14ac:dyDescent="0.25">
      <c r="A166" s="11">
        <v>10</v>
      </c>
      <c r="B166" s="9">
        <v>0.98199999999999998</v>
      </c>
      <c r="C166" s="9">
        <v>-0.16400000000000001</v>
      </c>
      <c r="D166" s="9"/>
      <c r="E166" s="9"/>
      <c r="F166" s="9"/>
      <c r="G166" s="12"/>
      <c r="H166" s="9"/>
      <c r="I166" s="11">
        <v>10</v>
      </c>
      <c r="J166" s="18">
        <v>13800</v>
      </c>
      <c r="K166" s="9">
        <v>13555.21</v>
      </c>
      <c r="L166" s="19">
        <f t="shared" si="19"/>
        <v>0.98226159420289849</v>
      </c>
      <c r="M166" s="9">
        <v>-0.25919999999999999</v>
      </c>
      <c r="N166" s="9"/>
      <c r="O166" s="9"/>
      <c r="P166" s="9"/>
      <c r="Q166" s="12"/>
      <c r="R166" s="9"/>
      <c r="S166" s="30">
        <f t="shared" si="20"/>
        <v>2.6638920865428457E-4</v>
      </c>
      <c r="T166" s="20">
        <f t="shared" si="21"/>
        <v>0.58048780487804863</v>
      </c>
      <c r="U166" s="27"/>
      <c r="V166" s="28"/>
    </row>
    <row r="167" spans="1:24" x14ac:dyDescent="0.25">
      <c r="A167" s="11">
        <v>11</v>
      </c>
      <c r="B167" s="9">
        <v>0.96399999999999997</v>
      </c>
      <c r="C167" s="9">
        <v>-31.779</v>
      </c>
      <c r="D167" s="9"/>
      <c r="E167" s="9"/>
      <c r="F167" s="9"/>
      <c r="G167" s="12"/>
      <c r="H167" s="9"/>
      <c r="I167" s="11">
        <v>11</v>
      </c>
      <c r="J167" s="18">
        <v>4160</v>
      </c>
      <c r="K167" s="9">
        <v>4037.33</v>
      </c>
      <c r="L167" s="19">
        <f t="shared" si="19"/>
        <v>0.97051201923076924</v>
      </c>
      <c r="M167" s="9">
        <v>-31.368200000000002</v>
      </c>
      <c r="N167" s="9"/>
      <c r="O167" s="9"/>
      <c r="P167" s="9"/>
      <c r="Q167" s="12"/>
      <c r="R167" s="9"/>
      <c r="S167" s="30">
        <f t="shared" si="20"/>
        <v>6.7552066709224822E-3</v>
      </c>
      <c r="T167" s="20">
        <f t="shared" si="21"/>
        <v>1.292677554359792E-2</v>
      </c>
      <c r="U167" s="27"/>
      <c r="V167" s="28"/>
    </row>
    <row r="168" spans="1:24" x14ac:dyDescent="0.25">
      <c r="A168" s="11">
        <v>12</v>
      </c>
      <c r="B168" s="9">
        <v>0.95099999999999996</v>
      </c>
      <c r="C168" s="9">
        <v>-62.832999999999998</v>
      </c>
      <c r="D168" s="9"/>
      <c r="E168" s="9"/>
      <c r="F168" s="9"/>
      <c r="G168" s="12"/>
      <c r="H168" s="9"/>
      <c r="I168" s="11">
        <v>12</v>
      </c>
      <c r="J168" s="18">
        <v>480</v>
      </c>
      <c r="K168" s="9">
        <v>457.96</v>
      </c>
      <c r="L168" s="19">
        <f t="shared" si="19"/>
        <v>0.95408333333333328</v>
      </c>
      <c r="M168" s="9">
        <v>-62.736400000000003</v>
      </c>
      <c r="N168" s="9"/>
      <c r="O168" s="9"/>
      <c r="P168" s="9"/>
      <c r="Q168" s="12"/>
      <c r="R168" s="9"/>
      <c r="S168" s="30">
        <f t="shared" si="20"/>
        <v>3.242201191727999E-3</v>
      </c>
      <c r="T168" s="20">
        <f t="shared" si="21"/>
        <v>1.5374086865181534E-3</v>
      </c>
      <c r="U168" s="27"/>
      <c r="V168" s="28"/>
    </row>
    <row r="169" spans="1:24" x14ac:dyDescent="0.25">
      <c r="A169" s="11">
        <v>13</v>
      </c>
      <c r="B169" s="9">
        <v>0.95399999999999996</v>
      </c>
      <c r="C169" s="9">
        <v>-62.59</v>
      </c>
      <c r="D169" s="9"/>
      <c r="E169" s="9"/>
      <c r="F169" s="9"/>
      <c r="G169" s="12"/>
      <c r="H169" s="9"/>
      <c r="I169" s="11">
        <v>13</v>
      </c>
      <c r="J169" s="18">
        <v>480</v>
      </c>
      <c r="K169" s="9">
        <v>459.97</v>
      </c>
      <c r="L169" s="19">
        <f t="shared" si="19"/>
        <v>0.9582708333333334</v>
      </c>
      <c r="M169" s="9">
        <v>-62.390799999999999</v>
      </c>
      <c r="N169" s="9"/>
      <c r="O169" s="9"/>
      <c r="P169" s="9"/>
      <c r="Q169" s="12"/>
      <c r="R169" s="9"/>
      <c r="S169" s="30">
        <f t="shared" si="20"/>
        <v>4.4767645003495242E-3</v>
      </c>
      <c r="T169" s="20">
        <f t="shared" si="21"/>
        <v>3.1826170314747516E-3</v>
      </c>
      <c r="U169" s="27"/>
      <c r="V169" s="28"/>
    </row>
    <row r="170" spans="1:24" x14ac:dyDescent="0.25">
      <c r="A170" s="11">
        <v>14</v>
      </c>
      <c r="B170" s="9">
        <v>0.96299999999999997</v>
      </c>
      <c r="C170" s="9">
        <v>-31.79</v>
      </c>
      <c r="D170" s="9"/>
      <c r="E170" s="9"/>
      <c r="F170" s="9"/>
      <c r="G170" s="12"/>
      <c r="H170" s="9"/>
      <c r="I170" s="11">
        <v>14</v>
      </c>
      <c r="J170" s="18">
        <v>4160</v>
      </c>
      <c r="K170" s="9">
        <v>4033.56</v>
      </c>
      <c r="L170" s="19">
        <f t="shared" si="19"/>
        <v>0.96960576923076924</v>
      </c>
      <c r="M170" s="9">
        <v>-31.368200000000002</v>
      </c>
      <c r="N170" s="9"/>
      <c r="O170" s="9"/>
      <c r="P170" s="9"/>
      <c r="Q170" s="12"/>
      <c r="R170" s="9"/>
      <c r="S170" s="30">
        <f t="shared" si="20"/>
        <v>6.859573448358542E-3</v>
      </c>
      <c r="T170" s="20">
        <f t="shared" si="21"/>
        <v>1.3268323372129522E-2</v>
      </c>
      <c r="U170" s="27"/>
      <c r="V170" s="28"/>
    </row>
    <row r="171" spans="1:24" x14ac:dyDescent="0.25">
      <c r="A171" s="11">
        <v>15</v>
      </c>
      <c r="B171" s="9">
        <v>0.999</v>
      </c>
      <c r="C171" s="9">
        <v>0.1</v>
      </c>
      <c r="D171" s="9"/>
      <c r="E171" s="9"/>
      <c r="F171" s="9"/>
      <c r="G171" s="12"/>
      <c r="H171" s="9"/>
      <c r="I171" s="11">
        <v>15</v>
      </c>
      <c r="J171" s="18">
        <v>13800</v>
      </c>
      <c r="K171" s="9">
        <v>13788.99</v>
      </c>
      <c r="L171" s="19">
        <f t="shared" si="19"/>
        <v>0.99920217391304345</v>
      </c>
      <c r="M171" s="9">
        <v>0</v>
      </c>
      <c r="N171" s="9"/>
      <c r="O171" s="9"/>
      <c r="P171" s="9"/>
      <c r="Q171" s="12"/>
      <c r="R171" s="9"/>
      <c r="S171" s="30">
        <f t="shared" si="20"/>
        <v>2.0237628933277913E-4</v>
      </c>
      <c r="T171" s="20" t="s">
        <v>16</v>
      </c>
      <c r="U171" s="27"/>
      <c r="V171" s="28"/>
    </row>
    <row r="172" spans="1:24" x14ac:dyDescent="0.25">
      <c r="A172" s="11">
        <v>16</v>
      </c>
      <c r="B172" s="9">
        <v>1</v>
      </c>
      <c r="C172" s="9">
        <v>0.317</v>
      </c>
      <c r="D172" s="9">
        <v>1.5</v>
      </c>
      <c r="E172" s="9">
        <v>-1.1000000000000001</v>
      </c>
      <c r="F172" s="9"/>
      <c r="G172" s="12"/>
      <c r="H172" s="9"/>
      <c r="I172" s="11">
        <v>16</v>
      </c>
      <c r="J172" s="18">
        <v>13800</v>
      </c>
      <c r="K172" s="9">
        <v>13801.45</v>
      </c>
      <c r="L172" s="19">
        <f t="shared" si="19"/>
        <v>1.0001050724637681</v>
      </c>
      <c r="M172" s="9">
        <v>0.17280000000000001</v>
      </c>
      <c r="N172" s="9">
        <v>1.5004</v>
      </c>
      <c r="O172" s="9">
        <v>-1.0084</v>
      </c>
      <c r="P172" s="9"/>
      <c r="Q172" s="12"/>
      <c r="R172" s="9"/>
      <c r="S172" s="30">
        <f t="shared" si="20"/>
        <v>1.0507246376811885E-4</v>
      </c>
      <c r="T172" s="20">
        <f t="shared" ref="T172:T175" si="22">ABS((C172-M172)/C172)</f>
        <v>0.45488958990536277</v>
      </c>
      <c r="U172" s="20">
        <f>ABS((D172-N172)/D172)</f>
        <v>2.666666666666373E-4</v>
      </c>
      <c r="V172" s="21">
        <f>ABS((E172-O172)/E172)</f>
        <v>8.3272727272727387E-2</v>
      </c>
    </row>
    <row r="173" spans="1:24" x14ac:dyDescent="0.25">
      <c r="A173" s="11">
        <v>17</v>
      </c>
      <c r="B173" s="9">
        <v>0.999</v>
      </c>
      <c r="C173" s="9">
        <v>0.1</v>
      </c>
      <c r="D173" s="9"/>
      <c r="E173" s="9"/>
      <c r="F173" s="9"/>
      <c r="G173" s="12"/>
      <c r="H173" s="9"/>
      <c r="I173" s="11">
        <v>17</v>
      </c>
      <c r="J173" s="18">
        <v>13800</v>
      </c>
      <c r="K173" s="9">
        <v>13786.91</v>
      </c>
      <c r="L173" s="19">
        <f t="shared" si="19"/>
        <v>0.99905144927536227</v>
      </c>
      <c r="M173" s="9">
        <v>-8.6414000000000005E-2</v>
      </c>
      <c r="N173" s="9"/>
      <c r="O173" s="9"/>
      <c r="P173" s="9"/>
      <c r="Q173" s="12"/>
      <c r="R173" s="9"/>
      <c r="S173" s="30">
        <f t="shared" si="20"/>
        <v>5.1500776138408139E-5</v>
      </c>
      <c r="T173" s="20">
        <f t="shared" si="22"/>
        <v>1.8641400000000001</v>
      </c>
      <c r="U173" s="27"/>
      <c r="V173" s="28"/>
    </row>
    <row r="174" spans="1:24" x14ac:dyDescent="0.25">
      <c r="A174" s="11">
        <v>18</v>
      </c>
      <c r="B174" s="9">
        <v>0.998</v>
      </c>
      <c r="C174" s="9">
        <v>-29.934000000000001</v>
      </c>
      <c r="D174" s="9"/>
      <c r="E174" s="9"/>
      <c r="F174" s="9"/>
      <c r="G174" s="12"/>
      <c r="H174" s="9"/>
      <c r="I174" s="11">
        <v>18</v>
      </c>
      <c r="J174" s="18">
        <v>480</v>
      </c>
      <c r="K174" s="9">
        <v>479.19</v>
      </c>
      <c r="L174" s="19">
        <f t="shared" si="19"/>
        <v>0.99831250000000005</v>
      </c>
      <c r="M174" s="9">
        <v>-30.071999999999999</v>
      </c>
      <c r="N174" s="9"/>
      <c r="O174" s="9"/>
      <c r="P174" s="9"/>
      <c r="Q174" s="12"/>
      <c r="R174" s="9"/>
      <c r="S174" s="30">
        <f t="shared" si="20"/>
        <v>3.1312625250505896E-4</v>
      </c>
      <c r="T174" s="20">
        <f t="shared" si="22"/>
        <v>4.6101423130887323E-3</v>
      </c>
      <c r="U174" s="27"/>
      <c r="V174" s="28"/>
    </row>
    <row r="175" spans="1:24" x14ac:dyDescent="0.25">
      <c r="A175" s="11">
        <v>19</v>
      </c>
      <c r="B175" s="9">
        <v>0.93300000000000005</v>
      </c>
      <c r="C175" s="9">
        <v>-30.707000000000001</v>
      </c>
      <c r="D175" s="9"/>
      <c r="E175" s="9"/>
      <c r="F175" s="9"/>
      <c r="G175" s="12"/>
      <c r="H175" s="9"/>
      <c r="I175" s="11">
        <v>19</v>
      </c>
      <c r="J175" s="18">
        <v>480</v>
      </c>
      <c r="K175" s="9">
        <v>447.71</v>
      </c>
      <c r="L175" s="19">
        <f t="shared" si="19"/>
        <v>0.93272916666666661</v>
      </c>
      <c r="M175" s="9">
        <v>-30.849699999999999</v>
      </c>
      <c r="N175" s="9"/>
      <c r="O175" s="9"/>
      <c r="P175" s="9"/>
      <c r="Q175" s="12"/>
      <c r="R175" s="9"/>
      <c r="S175" s="30">
        <f t="shared" si="20"/>
        <v>2.9028224365856619E-4</v>
      </c>
      <c r="T175" s="20">
        <f t="shared" si="22"/>
        <v>4.6471488585663797E-3</v>
      </c>
      <c r="U175" s="27"/>
      <c r="V175" s="28"/>
    </row>
    <row r="176" spans="1:24" x14ac:dyDescent="0.25">
      <c r="A176" s="13"/>
      <c r="B176" s="14"/>
      <c r="C176" s="14"/>
      <c r="D176" s="14">
        <f>SUM(D157:D175)</f>
        <v>4.05</v>
      </c>
      <c r="E176" s="14">
        <f>SUM(E157:E175)</f>
        <v>1.7999999999999998</v>
      </c>
      <c r="F176" s="14"/>
      <c r="G176" s="15"/>
      <c r="H176" s="14"/>
      <c r="I176" s="13"/>
      <c r="J176" s="14"/>
      <c r="K176" s="14"/>
      <c r="L176" s="14"/>
      <c r="M176" s="14"/>
      <c r="N176" s="14">
        <f>SUM(N157:N175)</f>
        <v>4.0956999999999999</v>
      </c>
      <c r="O176" s="14">
        <f>SUM(O157:O175)</f>
        <v>1.7802000000000002</v>
      </c>
      <c r="P176" s="14"/>
      <c r="Q176" s="15"/>
      <c r="R176" s="14"/>
      <c r="S176" s="13"/>
      <c r="T176" s="14"/>
      <c r="U176" s="24">
        <f>ABS((D176-N176)/D176)</f>
        <v>1.128395061728397E-2</v>
      </c>
      <c r="V176" s="25">
        <f>ABS((E176-O176)/E176)</f>
        <v>1.0999999999999777E-2</v>
      </c>
      <c r="W176" s="46">
        <f>SQRT(D176^2+E176^2)</f>
        <v>4.4319860108082469</v>
      </c>
      <c r="X176" s="46">
        <f>SQRT(N176^2+O176^2)</f>
        <v>4.4658560803053202</v>
      </c>
    </row>
    <row r="179" spans="1:22" x14ac:dyDescent="0.25">
      <c r="A179" s="47" t="s">
        <v>46</v>
      </c>
      <c r="B179" s="48"/>
      <c r="C179" s="48"/>
      <c r="D179" s="48"/>
      <c r="E179" s="48"/>
      <c r="F179" s="48"/>
      <c r="G179" s="48"/>
      <c r="H179" s="48"/>
      <c r="I179" s="48"/>
      <c r="J179" s="48"/>
      <c r="K179" s="48"/>
      <c r="L179" s="48"/>
      <c r="M179" s="48"/>
      <c r="N179" s="48"/>
      <c r="O179" s="48"/>
      <c r="P179" s="48"/>
      <c r="Q179" s="48"/>
      <c r="R179" s="48"/>
      <c r="S179" s="48"/>
      <c r="T179" s="48"/>
      <c r="U179" s="48"/>
      <c r="V179" s="49"/>
    </row>
    <row r="180" spans="1:22" x14ac:dyDescent="0.25">
      <c r="A180" s="50" t="s">
        <v>73</v>
      </c>
      <c r="B180" s="51"/>
      <c r="C180" s="51"/>
      <c r="D180" s="51"/>
      <c r="E180" s="51"/>
      <c r="F180" s="51"/>
      <c r="G180" s="52"/>
      <c r="H180" s="9"/>
      <c r="I180" s="50" t="s">
        <v>10</v>
      </c>
      <c r="J180" s="51"/>
      <c r="K180" s="51"/>
      <c r="L180" s="51"/>
      <c r="M180" s="51"/>
      <c r="N180" s="51"/>
      <c r="O180" s="51"/>
      <c r="P180" s="51"/>
      <c r="Q180" s="52"/>
      <c r="R180" s="9"/>
      <c r="S180" s="50" t="s">
        <v>13</v>
      </c>
      <c r="T180" s="51"/>
      <c r="U180" s="51"/>
      <c r="V180" s="52"/>
    </row>
    <row r="181" spans="1:22" x14ac:dyDescent="0.25">
      <c r="A181" s="50"/>
      <c r="B181" s="51"/>
      <c r="C181" s="51"/>
      <c r="D181" s="51"/>
      <c r="E181" s="51"/>
      <c r="F181" s="51"/>
      <c r="G181" s="52"/>
      <c r="H181" s="9"/>
      <c r="I181" s="50"/>
      <c r="J181" s="51"/>
      <c r="K181" s="51"/>
      <c r="L181" s="51"/>
      <c r="M181" s="51"/>
      <c r="N181" s="51"/>
      <c r="O181" s="51"/>
      <c r="P181" s="51"/>
      <c r="Q181" s="52"/>
      <c r="R181" s="9"/>
      <c r="S181" s="50"/>
      <c r="T181" s="51"/>
      <c r="U181" s="51"/>
      <c r="V181" s="52"/>
    </row>
    <row r="182" spans="1:22" x14ac:dyDescent="0.25">
      <c r="A182" s="55" t="s">
        <v>0</v>
      </c>
      <c r="B182" s="53"/>
      <c r="C182" s="53"/>
      <c r="D182" s="53"/>
      <c r="E182" s="53"/>
      <c r="F182" s="53"/>
      <c r="G182" s="54"/>
      <c r="H182" s="9"/>
      <c r="I182" s="55" t="s">
        <v>0</v>
      </c>
      <c r="J182" s="53"/>
      <c r="K182" s="53"/>
      <c r="L182" s="53"/>
      <c r="M182" s="53"/>
      <c r="N182" s="53"/>
      <c r="O182" s="53"/>
      <c r="P182" s="53"/>
      <c r="Q182" s="54"/>
      <c r="R182" s="9"/>
      <c r="S182" s="55" t="s">
        <v>3</v>
      </c>
      <c r="T182" s="53"/>
      <c r="U182" s="9"/>
      <c r="V182" s="12"/>
    </row>
    <row r="183" spans="1:22" x14ac:dyDescent="0.25">
      <c r="A183" s="16" t="s">
        <v>1</v>
      </c>
      <c r="B183" s="53" t="s">
        <v>3</v>
      </c>
      <c r="C183" s="53"/>
      <c r="D183" s="53" t="s">
        <v>8</v>
      </c>
      <c r="E183" s="53"/>
      <c r="F183" s="53" t="s">
        <v>9</v>
      </c>
      <c r="G183" s="54"/>
      <c r="H183" s="9"/>
      <c r="I183" s="41" t="s">
        <v>1</v>
      </c>
      <c r="J183" s="53" t="s">
        <v>3</v>
      </c>
      <c r="K183" s="53"/>
      <c r="L183" s="53"/>
      <c r="M183" s="53"/>
      <c r="N183" s="53" t="s">
        <v>8</v>
      </c>
      <c r="O183" s="53"/>
      <c r="P183" s="53" t="s">
        <v>9</v>
      </c>
      <c r="Q183" s="54"/>
      <c r="R183" s="9"/>
      <c r="S183" s="50" t="s">
        <v>14</v>
      </c>
      <c r="T183" s="51" t="s">
        <v>15</v>
      </c>
      <c r="U183" s="9"/>
      <c r="V183" s="12"/>
    </row>
    <row r="184" spans="1:22" x14ac:dyDescent="0.25">
      <c r="A184" s="16" t="s">
        <v>2</v>
      </c>
      <c r="B184" s="17" t="s">
        <v>4</v>
      </c>
      <c r="C184" s="17" t="s">
        <v>5</v>
      </c>
      <c r="D184" s="17" t="s">
        <v>6</v>
      </c>
      <c r="E184" s="17" t="s">
        <v>7</v>
      </c>
      <c r="F184" s="17" t="s">
        <v>6</v>
      </c>
      <c r="G184" s="29" t="s">
        <v>7</v>
      </c>
      <c r="H184" s="9"/>
      <c r="I184" s="41" t="s">
        <v>2</v>
      </c>
      <c r="J184" s="9" t="s">
        <v>11</v>
      </c>
      <c r="K184" s="9" t="s">
        <v>12</v>
      </c>
      <c r="L184" s="39" t="s">
        <v>4</v>
      </c>
      <c r="M184" s="39" t="s">
        <v>5</v>
      </c>
      <c r="N184" s="39" t="s">
        <v>6</v>
      </c>
      <c r="O184" s="39" t="s">
        <v>7</v>
      </c>
      <c r="P184" s="39" t="s">
        <v>6</v>
      </c>
      <c r="Q184" s="40" t="s">
        <v>7</v>
      </c>
      <c r="R184" s="9"/>
      <c r="S184" s="50"/>
      <c r="T184" s="51"/>
      <c r="U184" s="9"/>
      <c r="V184" s="12"/>
    </row>
    <row r="185" spans="1:22" x14ac:dyDescent="0.25">
      <c r="A185" s="11">
        <v>1</v>
      </c>
      <c r="B185" s="9">
        <v>1</v>
      </c>
      <c r="C185" s="9">
        <v>0</v>
      </c>
      <c r="D185" s="9">
        <v>2.59</v>
      </c>
      <c r="E185" s="9">
        <v>3.08</v>
      </c>
      <c r="F185" s="9"/>
      <c r="G185" s="12"/>
      <c r="H185" s="9"/>
      <c r="I185" s="11">
        <v>1</v>
      </c>
      <c r="J185" s="18">
        <v>13800</v>
      </c>
      <c r="K185" s="9">
        <v>13800</v>
      </c>
      <c r="L185" s="19">
        <f>K185/J185</f>
        <v>1</v>
      </c>
      <c r="M185" s="9">
        <v>0</v>
      </c>
      <c r="N185" s="9">
        <v>2.5952999999999999</v>
      </c>
      <c r="O185" s="9">
        <v>2.7886000000000002</v>
      </c>
      <c r="P185" s="9"/>
      <c r="Q185" s="12"/>
      <c r="R185" s="9"/>
      <c r="S185" s="30">
        <f>ABS((B185-L185)/B185)</f>
        <v>0</v>
      </c>
      <c r="T185" s="20" t="s">
        <v>16</v>
      </c>
      <c r="U185" s="20">
        <f>ABS((D185-N185)/D185)</f>
        <v>2.0463320463320785E-3</v>
      </c>
      <c r="V185" s="21">
        <f>ABS((E185-O185)/E185)</f>
        <v>9.4610389610389575E-2</v>
      </c>
    </row>
    <row r="186" spans="1:22" x14ac:dyDescent="0.25">
      <c r="A186" s="11">
        <v>2</v>
      </c>
      <c r="B186" s="9">
        <v>0.998</v>
      </c>
      <c r="C186" s="9">
        <v>2.1999999999999999E-2</v>
      </c>
      <c r="D186" s="9"/>
      <c r="E186" s="9"/>
      <c r="F186" s="9"/>
      <c r="G186" s="12"/>
      <c r="H186" s="9"/>
      <c r="I186" s="11">
        <v>2</v>
      </c>
      <c r="J186" s="18">
        <v>13800</v>
      </c>
      <c r="K186" s="9">
        <v>13781.03</v>
      </c>
      <c r="L186" s="19">
        <f t="shared" ref="L186:L203" si="23">K186/J186</f>
        <v>0.99862536231884058</v>
      </c>
      <c r="M186" s="9">
        <v>-8.6400000000000005E-2</v>
      </c>
      <c r="N186" s="9"/>
      <c r="O186" s="9"/>
      <c r="P186" s="9"/>
      <c r="Q186" s="12"/>
      <c r="R186" s="9"/>
      <c r="S186" s="30">
        <f t="shared" ref="S186:S203" si="24">ABS((B186-L186)/B186)</f>
        <v>6.2661554994046422E-4</v>
      </c>
      <c r="T186" s="20">
        <f t="shared" ref="T186:T198" si="25">ABS((C186-M186)/C186)</f>
        <v>4.9272727272727277</v>
      </c>
      <c r="U186" s="27"/>
      <c r="V186" s="28"/>
    </row>
    <row r="187" spans="1:22" x14ac:dyDescent="0.25">
      <c r="A187" s="11">
        <v>3</v>
      </c>
      <c r="B187" s="9">
        <v>0.996</v>
      </c>
      <c r="C187" s="9">
        <v>-5.0000000000000001E-3</v>
      </c>
      <c r="D187" s="9"/>
      <c r="E187" s="9"/>
      <c r="F187" s="9"/>
      <c r="G187" s="12"/>
      <c r="H187" s="9"/>
      <c r="I187" s="11">
        <v>3</v>
      </c>
      <c r="J187" s="18">
        <v>13800</v>
      </c>
      <c r="K187" s="9">
        <v>13750.36</v>
      </c>
      <c r="L187" s="19">
        <f t="shared" si="23"/>
        <v>0.99640289855072472</v>
      </c>
      <c r="M187" s="9">
        <v>-0.17280000000000001</v>
      </c>
      <c r="N187" s="9"/>
      <c r="O187" s="9"/>
      <c r="P187" s="9"/>
      <c r="Q187" s="12"/>
      <c r="R187" s="9"/>
      <c r="S187" s="30">
        <f t="shared" si="24"/>
        <v>4.0451661719350247E-4</v>
      </c>
      <c r="T187" s="20">
        <f t="shared" si="25"/>
        <v>33.56</v>
      </c>
      <c r="U187" s="27"/>
      <c r="V187" s="28"/>
    </row>
    <row r="188" spans="1:22" x14ac:dyDescent="0.25">
      <c r="A188" s="11">
        <v>4</v>
      </c>
      <c r="B188" s="9">
        <v>0.99299999999999999</v>
      </c>
      <c r="C188" s="9">
        <v>-30.186</v>
      </c>
      <c r="D188" s="9"/>
      <c r="E188" s="9"/>
      <c r="F188" s="9"/>
      <c r="G188" s="12"/>
      <c r="H188" s="9"/>
      <c r="I188" s="11">
        <v>4</v>
      </c>
      <c r="J188" s="18">
        <v>480</v>
      </c>
      <c r="K188" s="9">
        <v>472.36</v>
      </c>
      <c r="L188" s="19">
        <f t="shared" si="23"/>
        <v>0.98408333333333331</v>
      </c>
      <c r="M188" s="9">
        <v>-31.022600000000001</v>
      </c>
      <c r="N188" s="9"/>
      <c r="O188" s="9"/>
      <c r="P188" s="9"/>
      <c r="Q188" s="12"/>
      <c r="R188" s="9"/>
      <c r="S188" s="30">
        <f t="shared" si="24"/>
        <v>8.9795233299765197E-3</v>
      </c>
      <c r="T188" s="20">
        <f t="shared" si="25"/>
        <v>2.7714834691578899E-2</v>
      </c>
      <c r="U188" s="27"/>
      <c r="V188" s="28"/>
    </row>
    <row r="189" spans="1:22" x14ac:dyDescent="0.25">
      <c r="A189" s="11">
        <v>5</v>
      </c>
      <c r="B189" s="9">
        <v>0.98499999999999999</v>
      </c>
      <c r="C189" s="9">
        <v>-30.852</v>
      </c>
      <c r="D189" s="9"/>
      <c r="E189" s="9"/>
      <c r="F189" s="9"/>
      <c r="G189" s="12"/>
      <c r="H189" s="9"/>
      <c r="I189" s="11">
        <v>5</v>
      </c>
      <c r="J189" s="18">
        <v>480</v>
      </c>
      <c r="K189" s="9">
        <v>472.91</v>
      </c>
      <c r="L189" s="19">
        <f t="shared" si="23"/>
        <v>0.98522916666666671</v>
      </c>
      <c r="M189" s="9">
        <v>-30.9361</v>
      </c>
      <c r="N189" s="9"/>
      <c r="O189" s="9"/>
      <c r="P189" s="9"/>
      <c r="Q189" s="12"/>
      <c r="R189" s="9"/>
      <c r="S189" s="30">
        <f t="shared" si="24"/>
        <v>2.3265651438246162E-4</v>
      </c>
      <c r="T189" s="20">
        <f t="shared" si="25"/>
        <v>2.7259172825100284E-3</v>
      </c>
      <c r="U189" s="27"/>
      <c r="V189" s="28"/>
    </row>
    <row r="190" spans="1:22" x14ac:dyDescent="0.25">
      <c r="A190" s="11">
        <v>6</v>
      </c>
      <c r="B190" s="9">
        <v>0.95199999999999996</v>
      </c>
      <c r="C190" s="9">
        <v>-31.251999999999999</v>
      </c>
      <c r="D190" s="9"/>
      <c r="E190" s="9"/>
      <c r="F190" s="9"/>
      <c r="G190" s="12"/>
      <c r="H190" s="9"/>
      <c r="I190" s="11">
        <v>6</v>
      </c>
      <c r="J190" s="18">
        <v>480</v>
      </c>
      <c r="K190" s="9">
        <v>456.86</v>
      </c>
      <c r="L190" s="19">
        <f t="shared" si="23"/>
        <v>0.9517916666666667</v>
      </c>
      <c r="M190" s="9">
        <v>-31.368200000000002</v>
      </c>
      <c r="N190" s="9"/>
      <c r="O190" s="9"/>
      <c r="P190" s="9"/>
      <c r="Q190" s="12"/>
      <c r="R190" s="9"/>
      <c r="S190" s="30">
        <f t="shared" si="24"/>
        <v>2.1883753501392321E-4</v>
      </c>
      <c r="T190" s="20">
        <f t="shared" si="25"/>
        <v>3.7181620376296799E-3</v>
      </c>
      <c r="U190" s="27"/>
      <c r="V190" s="28"/>
    </row>
    <row r="191" spans="1:22" x14ac:dyDescent="0.25">
      <c r="A191" s="11">
        <v>7</v>
      </c>
      <c r="B191" s="9">
        <v>0.98499999999999999</v>
      </c>
      <c r="C191" s="9">
        <v>-0.106</v>
      </c>
      <c r="D191" s="9"/>
      <c r="E191" s="9"/>
      <c r="F191" s="9"/>
      <c r="G191" s="12"/>
      <c r="H191" s="9"/>
      <c r="I191" s="11">
        <v>7</v>
      </c>
      <c r="J191" s="18">
        <v>13800</v>
      </c>
      <c r="K191" s="9">
        <v>13599.73</v>
      </c>
      <c r="L191" s="19">
        <f t="shared" si="23"/>
        <v>0.9854876811594202</v>
      </c>
      <c r="M191" s="9">
        <v>-0.25919999999999999</v>
      </c>
      <c r="N191" s="9"/>
      <c r="O191" s="9"/>
      <c r="P191" s="9"/>
      <c r="Q191" s="12"/>
      <c r="R191" s="9"/>
      <c r="S191" s="30">
        <f t="shared" si="24"/>
        <v>4.9510777606113381E-4</v>
      </c>
      <c r="T191" s="20">
        <f t="shared" si="25"/>
        <v>1.4452830188679247</v>
      </c>
      <c r="U191" s="27"/>
      <c r="V191" s="28"/>
    </row>
    <row r="192" spans="1:22" x14ac:dyDescent="0.25">
      <c r="A192" s="11">
        <v>8</v>
      </c>
      <c r="B192" s="9">
        <v>0.98499999999999999</v>
      </c>
      <c r="C192" s="9">
        <v>-0.108</v>
      </c>
      <c r="D192" s="9"/>
      <c r="E192" s="9"/>
      <c r="F192" s="9"/>
      <c r="G192" s="12"/>
      <c r="H192" s="9"/>
      <c r="I192" s="11">
        <v>8</v>
      </c>
      <c r="J192" s="18">
        <v>13800</v>
      </c>
      <c r="K192" s="9">
        <v>13598</v>
      </c>
      <c r="L192" s="19">
        <f t="shared" si="23"/>
        <v>0.98536231884057968</v>
      </c>
      <c r="M192" s="9">
        <v>-0.25919999999999999</v>
      </c>
      <c r="N192" s="9"/>
      <c r="O192" s="9"/>
      <c r="P192" s="9"/>
      <c r="Q192" s="12"/>
      <c r="R192" s="9"/>
      <c r="S192" s="30">
        <f t="shared" si="24"/>
        <v>3.6783638637531935E-4</v>
      </c>
      <c r="T192" s="20">
        <f t="shared" si="25"/>
        <v>1.4000000000000001</v>
      </c>
      <c r="U192" s="27"/>
      <c r="V192" s="28"/>
    </row>
    <row r="193" spans="1:24" x14ac:dyDescent="0.25">
      <c r="A193" s="11">
        <v>9</v>
      </c>
      <c r="B193" s="9">
        <v>0.98299999999999998</v>
      </c>
      <c r="C193" s="9">
        <v>-30.257000000000001</v>
      </c>
      <c r="D193" s="9"/>
      <c r="E193" s="9"/>
      <c r="F193" s="9"/>
      <c r="G193" s="12"/>
      <c r="H193" s="9"/>
      <c r="I193" s="11">
        <v>9</v>
      </c>
      <c r="J193" s="18">
        <v>208</v>
      </c>
      <c r="K193" s="9">
        <v>202.82</v>
      </c>
      <c r="L193" s="19">
        <f t="shared" si="23"/>
        <v>0.97509615384615378</v>
      </c>
      <c r="M193" s="9">
        <v>-31.022600000000001</v>
      </c>
      <c r="N193" s="9"/>
      <c r="O193" s="9"/>
      <c r="P193" s="9"/>
      <c r="Q193" s="12"/>
      <c r="R193" s="9"/>
      <c r="S193" s="30">
        <f t="shared" si="24"/>
        <v>8.0405352531497509E-3</v>
      </c>
      <c r="T193" s="20">
        <f t="shared" si="25"/>
        <v>2.5303235614899004E-2</v>
      </c>
      <c r="U193" s="27"/>
      <c r="V193" s="28"/>
    </row>
    <row r="194" spans="1:24" x14ac:dyDescent="0.25">
      <c r="A194" s="11">
        <v>10</v>
      </c>
      <c r="B194" s="9">
        <v>0.98099999999999998</v>
      </c>
      <c r="C194" s="9">
        <v>-0.13700000000000001</v>
      </c>
      <c r="D194" s="9"/>
      <c r="E194" s="9"/>
      <c r="F194" s="9"/>
      <c r="G194" s="12"/>
      <c r="H194" s="9"/>
      <c r="I194" s="11">
        <v>10</v>
      </c>
      <c r="J194" s="18">
        <v>13800</v>
      </c>
      <c r="K194" s="9">
        <v>13555.21</v>
      </c>
      <c r="L194" s="19">
        <f t="shared" si="23"/>
        <v>0.98226159420289849</v>
      </c>
      <c r="M194" s="9">
        <v>-0.25919999999999999</v>
      </c>
      <c r="N194" s="9"/>
      <c r="O194" s="9"/>
      <c r="P194" s="9"/>
      <c r="Q194" s="12"/>
      <c r="R194" s="9"/>
      <c r="S194" s="30">
        <f t="shared" si="24"/>
        <v>1.2860287491320167E-3</v>
      </c>
      <c r="T194" s="20">
        <f t="shared" si="25"/>
        <v>0.89197080291970776</v>
      </c>
      <c r="U194" s="27"/>
      <c r="V194" s="28"/>
    </row>
    <row r="195" spans="1:24" x14ac:dyDescent="0.25">
      <c r="A195" s="11">
        <v>11</v>
      </c>
      <c r="B195" s="9">
        <v>0.96399999999999997</v>
      </c>
      <c r="C195" s="9">
        <v>-31.753</v>
      </c>
      <c r="D195" s="9"/>
      <c r="E195" s="9"/>
      <c r="F195" s="9"/>
      <c r="G195" s="12"/>
      <c r="H195" s="9"/>
      <c r="I195" s="11">
        <v>11</v>
      </c>
      <c r="J195" s="18">
        <v>4160</v>
      </c>
      <c r="K195" s="9">
        <v>4037.33</v>
      </c>
      <c r="L195" s="19">
        <f t="shared" si="23"/>
        <v>0.97051201923076924</v>
      </c>
      <c r="M195" s="9">
        <v>-31.368200000000002</v>
      </c>
      <c r="N195" s="9"/>
      <c r="O195" s="9"/>
      <c r="P195" s="9"/>
      <c r="Q195" s="12"/>
      <c r="R195" s="9"/>
      <c r="S195" s="30">
        <f t="shared" si="24"/>
        <v>6.7552066709224822E-3</v>
      </c>
      <c r="T195" s="20">
        <f t="shared" si="25"/>
        <v>1.2118539980474238E-2</v>
      </c>
      <c r="U195" s="27"/>
      <c r="V195" s="28"/>
    </row>
    <row r="196" spans="1:24" x14ac:dyDescent="0.25">
      <c r="A196" s="11">
        <v>12</v>
      </c>
      <c r="B196" s="9">
        <v>0.95099999999999996</v>
      </c>
      <c r="C196" s="9">
        <v>-62.807000000000002</v>
      </c>
      <c r="D196" s="9"/>
      <c r="E196" s="9"/>
      <c r="F196" s="9"/>
      <c r="G196" s="12"/>
      <c r="H196" s="9"/>
      <c r="I196" s="11">
        <v>12</v>
      </c>
      <c r="J196" s="18">
        <v>480</v>
      </c>
      <c r="K196" s="9">
        <v>457.96</v>
      </c>
      <c r="L196" s="19">
        <f t="shared" si="23"/>
        <v>0.95408333333333328</v>
      </c>
      <c r="M196" s="9">
        <v>-62.736400000000003</v>
      </c>
      <c r="N196" s="9"/>
      <c r="O196" s="9"/>
      <c r="P196" s="9"/>
      <c r="Q196" s="12"/>
      <c r="R196" s="9"/>
      <c r="S196" s="30">
        <f t="shared" si="24"/>
        <v>3.242201191727999E-3</v>
      </c>
      <c r="T196" s="20">
        <f t="shared" si="25"/>
        <v>1.1240785262789002E-3</v>
      </c>
      <c r="U196" s="27"/>
      <c r="V196" s="28"/>
    </row>
    <row r="197" spans="1:24" x14ac:dyDescent="0.25">
      <c r="A197" s="11">
        <v>13</v>
      </c>
      <c r="B197" s="9">
        <v>0.95399999999999996</v>
      </c>
      <c r="C197" s="9">
        <v>-62.563000000000002</v>
      </c>
      <c r="D197" s="9"/>
      <c r="E197" s="9"/>
      <c r="F197" s="9"/>
      <c r="G197" s="12"/>
      <c r="H197" s="9"/>
      <c r="I197" s="11">
        <v>13</v>
      </c>
      <c r="J197" s="18">
        <v>480</v>
      </c>
      <c r="K197" s="9">
        <v>459.97</v>
      </c>
      <c r="L197" s="19">
        <f t="shared" si="23"/>
        <v>0.9582708333333334</v>
      </c>
      <c r="M197" s="9">
        <v>-62.390799999999999</v>
      </c>
      <c r="N197" s="9"/>
      <c r="O197" s="9"/>
      <c r="P197" s="9"/>
      <c r="Q197" s="12"/>
      <c r="R197" s="9"/>
      <c r="S197" s="30">
        <f t="shared" si="24"/>
        <v>4.4767645003495242E-3</v>
      </c>
      <c r="T197" s="20">
        <f t="shared" si="25"/>
        <v>2.7524255550405779E-3</v>
      </c>
      <c r="U197" s="27"/>
      <c r="V197" s="28"/>
    </row>
    <row r="198" spans="1:24" x14ac:dyDescent="0.25">
      <c r="A198" s="11">
        <v>14</v>
      </c>
      <c r="B198" s="9">
        <v>0.96299999999999997</v>
      </c>
      <c r="C198" s="9">
        <v>-31.763999999999999</v>
      </c>
      <c r="D198" s="9"/>
      <c r="E198" s="9"/>
      <c r="F198" s="9"/>
      <c r="G198" s="12"/>
      <c r="H198" s="9"/>
      <c r="I198" s="11">
        <v>14</v>
      </c>
      <c r="J198" s="18">
        <v>4160</v>
      </c>
      <c r="K198" s="9">
        <v>4033.56</v>
      </c>
      <c r="L198" s="19">
        <f t="shared" si="23"/>
        <v>0.96960576923076924</v>
      </c>
      <c r="M198" s="9">
        <v>-31.368200000000002</v>
      </c>
      <c r="N198" s="9"/>
      <c r="O198" s="9"/>
      <c r="P198" s="9"/>
      <c r="Q198" s="12"/>
      <c r="R198" s="9"/>
      <c r="S198" s="30">
        <f t="shared" si="24"/>
        <v>6.859573448358542E-3</v>
      </c>
      <c r="T198" s="20">
        <f t="shared" si="25"/>
        <v>1.2460647273643046E-2</v>
      </c>
      <c r="U198" s="27"/>
      <c r="V198" s="28"/>
    </row>
    <row r="199" spans="1:24" x14ac:dyDescent="0.25">
      <c r="A199" s="11">
        <v>15</v>
      </c>
      <c r="B199" s="9">
        <v>0.999</v>
      </c>
      <c r="C199" s="9">
        <v>0.104</v>
      </c>
      <c r="D199" s="9"/>
      <c r="E199" s="9"/>
      <c r="F199" s="9"/>
      <c r="G199" s="12"/>
      <c r="H199" s="9"/>
      <c r="I199" s="11">
        <v>15</v>
      </c>
      <c r="J199" s="18">
        <v>13800</v>
      </c>
      <c r="K199" s="9">
        <v>13788.99</v>
      </c>
      <c r="L199" s="19">
        <f t="shared" si="23"/>
        <v>0.99920217391304345</v>
      </c>
      <c r="M199" s="9">
        <v>0</v>
      </c>
      <c r="N199" s="9"/>
      <c r="O199" s="9"/>
      <c r="P199" s="9"/>
      <c r="Q199" s="12"/>
      <c r="R199" s="9"/>
      <c r="S199" s="30">
        <f t="shared" si="24"/>
        <v>2.0237628933277913E-4</v>
      </c>
      <c r="T199" s="20" t="s">
        <v>16</v>
      </c>
      <c r="U199" s="27"/>
      <c r="V199" s="28"/>
    </row>
    <row r="200" spans="1:24" x14ac:dyDescent="0.25">
      <c r="A200" s="11">
        <v>16</v>
      </c>
      <c r="B200" s="9">
        <v>1</v>
      </c>
      <c r="C200" s="9">
        <v>0.315</v>
      </c>
      <c r="D200" s="9">
        <v>1.5</v>
      </c>
      <c r="E200" s="9">
        <v>-0.97</v>
      </c>
      <c r="F200" s="9"/>
      <c r="G200" s="12"/>
      <c r="H200" s="9"/>
      <c r="I200" s="11">
        <v>16</v>
      </c>
      <c r="J200" s="18">
        <v>13800</v>
      </c>
      <c r="K200" s="9">
        <v>13801.45</v>
      </c>
      <c r="L200" s="19">
        <f t="shared" si="23"/>
        <v>1.0001050724637681</v>
      </c>
      <c r="M200" s="9">
        <v>0.17280000000000001</v>
      </c>
      <c r="N200" s="9">
        <v>1.5004</v>
      </c>
      <c r="O200" s="9">
        <v>-1.0084</v>
      </c>
      <c r="P200" s="9"/>
      <c r="Q200" s="12"/>
      <c r="R200" s="9"/>
      <c r="S200" s="30">
        <f t="shared" si="24"/>
        <v>1.0507246376811885E-4</v>
      </c>
      <c r="T200" s="20">
        <f t="shared" ref="T200:T203" si="26">ABS((C200-M200)/C200)</f>
        <v>0.4514285714285714</v>
      </c>
      <c r="U200" s="20">
        <f>ABS((D200-N200)/D200)</f>
        <v>2.666666666666373E-4</v>
      </c>
      <c r="V200" s="21">
        <f>ABS((E200-O200)/E200)</f>
        <v>3.9587628865979371E-2</v>
      </c>
    </row>
    <row r="201" spans="1:24" x14ac:dyDescent="0.25">
      <c r="A201" s="11">
        <v>17</v>
      </c>
      <c r="B201" s="9">
        <v>0.999</v>
      </c>
      <c r="C201" s="9">
        <v>0.10299999999999999</v>
      </c>
      <c r="D201" s="9"/>
      <c r="E201" s="9"/>
      <c r="F201" s="9"/>
      <c r="G201" s="12"/>
      <c r="H201" s="9"/>
      <c r="I201" s="11">
        <v>17</v>
      </c>
      <c r="J201" s="18">
        <v>13800</v>
      </c>
      <c r="K201" s="9">
        <v>13786.91</v>
      </c>
      <c r="L201" s="19">
        <f t="shared" si="23"/>
        <v>0.99905144927536227</v>
      </c>
      <c r="M201" s="9">
        <v>-8.6414000000000005E-2</v>
      </c>
      <c r="N201" s="9"/>
      <c r="O201" s="9"/>
      <c r="P201" s="9"/>
      <c r="Q201" s="12"/>
      <c r="R201" s="9"/>
      <c r="S201" s="30">
        <f t="shared" si="24"/>
        <v>5.1500776138408139E-5</v>
      </c>
      <c r="T201" s="20">
        <f t="shared" si="26"/>
        <v>1.8389708737864079</v>
      </c>
      <c r="U201" s="27"/>
      <c r="V201" s="28"/>
    </row>
    <row r="202" spans="1:24" x14ac:dyDescent="0.25">
      <c r="A202" s="11">
        <v>18</v>
      </c>
      <c r="B202" s="9">
        <v>0.998</v>
      </c>
      <c r="C202" s="9">
        <v>-29.931000000000001</v>
      </c>
      <c r="D202" s="9"/>
      <c r="E202" s="9"/>
      <c r="F202" s="9"/>
      <c r="G202" s="12"/>
      <c r="H202" s="9"/>
      <c r="I202" s="11">
        <v>18</v>
      </c>
      <c r="J202" s="18">
        <v>480</v>
      </c>
      <c r="K202" s="9">
        <v>479.19</v>
      </c>
      <c r="L202" s="19">
        <f t="shared" si="23"/>
        <v>0.99831250000000005</v>
      </c>
      <c r="M202" s="9">
        <v>-30.071999999999999</v>
      </c>
      <c r="N202" s="9"/>
      <c r="O202" s="9"/>
      <c r="P202" s="9"/>
      <c r="Q202" s="12"/>
      <c r="R202" s="9"/>
      <c r="S202" s="30">
        <f t="shared" si="24"/>
        <v>3.1312625250505896E-4</v>
      </c>
      <c r="T202" s="20">
        <f t="shared" si="26"/>
        <v>4.7108349203166698E-3</v>
      </c>
      <c r="U202" s="27"/>
      <c r="V202" s="28"/>
    </row>
    <row r="203" spans="1:24" x14ac:dyDescent="0.25">
      <c r="A203" s="11">
        <v>19</v>
      </c>
      <c r="B203" s="9">
        <v>0.93200000000000005</v>
      </c>
      <c r="C203" s="9">
        <v>-30.704000000000001</v>
      </c>
      <c r="D203" s="9"/>
      <c r="E203" s="9"/>
      <c r="F203" s="9"/>
      <c r="G203" s="12"/>
      <c r="H203" s="9"/>
      <c r="I203" s="11">
        <v>19</v>
      </c>
      <c r="J203" s="18">
        <v>480</v>
      </c>
      <c r="K203" s="9">
        <v>447.71</v>
      </c>
      <c r="L203" s="19">
        <f t="shared" si="23"/>
        <v>0.93272916666666661</v>
      </c>
      <c r="M203" s="9">
        <v>-30.849699999999999</v>
      </c>
      <c r="N203" s="9"/>
      <c r="O203" s="9"/>
      <c r="P203" s="9"/>
      <c r="Q203" s="12"/>
      <c r="R203" s="9"/>
      <c r="S203" s="30">
        <f t="shared" si="24"/>
        <v>7.8236766809716587E-4</v>
      </c>
      <c r="T203" s="20">
        <f t="shared" si="26"/>
        <v>4.7453100573214549E-3</v>
      </c>
      <c r="U203" s="27"/>
      <c r="V203" s="28"/>
    </row>
    <row r="204" spans="1:24" x14ac:dyDescent="0.25">
      <c r="A204" s="13"/>
      <c r="B204" s="14"/>
      <c r="C204" s="14"/>
      <c r="D204" s="14">
        <f>SUM(D185:D203)</f>
        <v>4.09</v>
      </c>
      <c r="E204" s="14">
        <f>SUM(E185:E203)</f>
        <v>2.1100000000000003</v>
      </c>
      <c r="F204" s="14"/>
      <c r="G204" s="15"/>
      <c r="H204" s="14"/>
      <c r="I204" s="13"/>
      <c r="J204" s="14"/>
      <c r="K204" s="14"/>
      <c r="L204" s="14"/>
      <c r="M204" s="14"/>
      <c r="N204" s="14">
        <f>SUM(N185:N203)</f>
        <v>4.0956999999999999</v>
      </c>
      <c r="O204" s="14">
        <f>SUM(O185:O203)</f>
        <v>1.7802000000000002</v>
      </c>
      <c r="P204" s="14"/>
      <c r="Q204" s="15"/>
      <c r="R204" s="14"/>
      <c r="S204" s="13"/>
      <c r="T204" s="14"/>
      <c r="U204" s="24">
        <f>ABS((D204-N204)/D204)</f>
        <v>1.3936430317848505E-3</v>
      </c>
      <c r="V204" s="25">
        <f>ABS((E204-O204)/E204)</f>
        <v>0.15630331753554505</v>
      </c>
      <c r="W204" s="46">
        <f>SQRT(D204^2+E204^2)</f>
        <v>4.6021951284142659</v>
      </c>
      <c r="X204" s="46">
        <f>SQRT(N204^2+O204^2)</f>
        <v>4.4658560803053202</v>
      </c>
    </row>
    <row r="207" spans="1:24" x14ac:dyDescent="0.25">
      <c r="A207" s="47" t="s">
        <v>44</v>
      </c>
      <c r="B207" s="48"/>
      <c r="C207" s="48"/>
      <c r="D207" s="48"/>
      <c r="E207" s="48"/>
      <c r="F207" s="48"/>
      <c r="G207" s="48"/>
      <c r="H207" s="48"/>
      <c r="I207" s="48"/>
      <c r="J207" s="48"/>
      <c r="K207" s="48"/>
      <c r="L207" s="48"/>
      <c r="M207" s="48"/>
      <c r="N207" s="48"/>
      <c r="O207" s="48"/>
      <c r="P207" s="48"/>
      <c r="Q207" s="48"/>
      <c r="R207" s="48"/>
      <c r="S207" s="48"/>
      <c r="T207" s="48"/>
      <c r="U207" s="48"/>
      <c r="V207" s="49"/>
    </row>
    <row r="208" spans="1:24" x14ac:dyDescent="0.25">
      <c r="A208" s="50" t="s">
        <v>29</v>
      </c>
      <c r="B208" s="51"/>
      <c r="C208" s="51"/>
      <c r="D208" s="51"/>
      <c r="E208" s="51"/>
      <c r="F208" s="51"/>
      <c r="G208" s="52"/>
      <c r="H208" s="9"/>
      <c r="I208" s="50" t="s">
        <v>10</v>
      </c>
      <c r="J208" s="51"/>
      <c r="K208" s="51"/>
      <c r="L208" s="51"/>
      <c r="M208" s="51"/>
      <c r="N208" s="51"/>
      <c r="O208" s="51"/>
      <c r="P208" s="51"/>
      <c r="Q208" s="52"/>
      <c r="R208" s="9"/>
      <c r="S208" s="50" t="s">
        <v>13</v>
      </c>
      <c r="T208" s="51"/>
      <c r="U208" s="51"/>
      <c r="V208" s="52"/>
    </row>
    <row r="209" spans="1:22" x14ac:dyDescent="0.25">
      <c r="A209" s="50"/>
      <c r="B209" s="51"/>
      <c r="C209" s="51"/>
      <c r="D209" s="51"/>
      <c r="E209" s="51"/>
      <c r="F209" s="51"/>
      <c r="G209" s="52"/>
      <c r="H209" s="9"/>
      <c r="I209" s="50"/>
      <c r="J209" s="51"/>
      <c r="K209" s="51"/>
      <c r="L209" s="51"/>
      <c r="M209" s="51"/>
      <c r="N209" s="51"/>
      <c r="O209" s="51"/>
      <c r="P209" s="51"/>
      <c r="Q209" s="52"/>
      <c r="R209" s="9"/>
      <c r="S209" s="50"/>
      <c r="T209" s="51"/>
      <c r="U209" s="51"/>
      <c r="V209" s="52"/>
    </row>
    <row r="210" spans="1:22" x14ac:dyDescent="0.25">
      <c r="A210" s="55" t="s">
        <v>0</v>
      </c>
      <c r="B210" s="53"/>
      <c r="C210" s="53"/>
      <c r="D210" s="53"/>
      <c r="E210" s="53"/>
      <c r="F210" s="53"/>
      <c r="G210" s="54"/>
      <c r="H210" s="9"/>
      <c r="I210" s="55" t="s">
        <v>0</v>
      </c>
      <c r="J210" s="53"/>
      <c r="K210" s="53"/>
      <c r="L210" s="53"/>
      <c r="M210" s="53"/>
      <c r="N210" s="53"/>
      <c r="O210" s="53"/>
      <c r="P210" s="53"/>
      <c r="Q210" s="54"/>
      <c r="R210" s="9"/>
      <c r="S210" s="55" t="s">
        <v>3</v>
      </c>
      <c r="T210" s="53"/>
      <c r="U210" s="9"/>
      <c r="V210" s="12"/>
    </row>
    <row r="211" spans="1:22" x14ac:dyDescent="0.25">
      <c r="A211" s="44" t="s">
        <v>1</v>
      </c>
      <c r="B211" s="53" t="s">
        <v>3</v>
      </c>
      <c r="C211" s="53"/>
      <c r="D211" s="53" t="s">
        <v>8</v>
      </c>
      <c r="E211" s="53"/>
      <c r="F211" s="53" t="s">
        <v>9</v>
      </c>
      <c r="G211" s="54"/>
      <c r="H211" s="9"/>
      <c r="I211" s="41" t="s">
        <v>1</v>
      </c>
      <c r="J211" s="53" t="s">
        <v>3</v>
      </c>
      <c r="K211" s="53"/>
      <c r="L211" s="53"/>
      <c r="M211" s="53"/>
      <c r="N211" s="53" t="s">
        <v>8</v>
      </c>
      <c r="O211" s="53"/>
      <c r="P211" s="53" t="s">
        <v>9</v>
      </c>
      <c r="Q211" s="54"/>
      <c r="R211" s="9"/>
      <c r="S211" s="50" t="s">
        <v>14</v>
      </c>
      <c r="T211" s="51" t="s">
        <v>15</v>
      </c>
      <c r="U211" s="9"/>
      <c r="V211" s="12"/>
    </row>
    <row r="212" spans="1:22" x14ac:dyDescent="0.25">
      <c r="A212" s="44" t="s">
        <v>2</v>
      </c>
      <c r="B212" s="42" t="s">
        <v>4</v>
      </c>
      <c r="C212" s="42" t="s">
        <v>5</v>
      </c>
      <c r="D212" s="42" t="s">
        <v>6</v>
      </c>
      <c r="E212" s="42" t="s">
        <v>7</v>
      </c>
      <c r="F212" s="42" t="s">
        <v>6</v>
      </c>
      <c r="G212" s="43" t="s">
        <v>7</v>
      </c>
      <c r="H212" s="9"/>
      <c r="I212" s="41" t="s">
        <v>2</v>
      </c>
      <c r="J212" s="9" t="s">
        <v>11</v>
      </c>
      <c r="K212" s="9" t="s">
        <v>12</v>
      </c>
      <c r="L212" s="39" t="s">
        <v>4</v>
      </c>
      <c r="M212" s="39" t="s">
        <v>5</v>
      </c>
      <c r="N212" s="39" t="s">
        <v>6</v>
      </c>
      <c r="O212" s="39" t="s">
        <v>7</v>
      </c>
      <c r="P212" s="39" t="s">
        <v>6</v>
      </c>
      <c r="Q212" s="40" t="s">
        <v>7</v>
      </c>
      <c r="R212" s="9"/>
      <c r="S212" s="50"/>
      <c r="T212" s="51"/>
      <c r="U212" s="9"/>
      <c r="V212" s="12"/>
    </row>
    <row r="213" spans="1:22" x14ac:dyDescent="0.25">
      <c r="A213" s="11">
        <v>1</v>
      </c>
      <c r="B213" s="9">
        <v>1</v>
      </c>
      <c r="C213" s="9">
        <v>0</v>
      </c>
      <c r="D213" s="9">
        <v>2.59</v>
      </c>
      <c r="E213" s="9">
        <v>2.89</v>
      </c>
      <c r="F213" s="9"/>
      <c r="G213" s="12"/>
      <c r="H213" s="9"/>
      <c r="I213" s="11">
        <v>1</v>
      </c>
      <c r="J213" s="18">
        <v>13800</v>
      </c>
      <c r="K213" s="9">
        <v>13800</v>
      </c>
      <c r="L213" s="19">
        <f>K213/J213</f>
        <v>1</v>
      </c>
      <c r="M213" s="9">
        <v>0</v>
      </c>
      <c r="N213" s="9">
        <v>2.5952999999999999</v>
      </c>
      <c r="O213" s="9">
        <v>2.7886000000000002</v>
      </c>
      <c r="P213" s="9"/>
      <c r="Q213" s="12"/>
      <c r="R213" s="9"/>
      <c r="S213" s="30">
        <f>ABS((B213-L213)/B213)</f>
        <v>0</v>
      </c>
      <c r="T213" s="20" t="s">
        <v>16</v>
      </c>
      <c r="U213" s="20">
        <f>ABS((D213-N213)/D213)</f>
        <v>2.0463320463320785E-3</v>
      </c>
      <c r="V213" s="21">
        <f>ABS((E213-O213)/E213)</f>
        <v>3.5086505190311396E-2</v>
      </c>
    </row>
    <row r="214" spans="1:22" x14ac:dyDescent="0.25">
      <c r="A214" s="11">
        <v>2</v>
      </c>
      <c r="B214" s="9">
        <v>0.998</v>
      </c>
      <c r="C214" s="9">
        <v>1.7999999999999999E-2</v>
      </c>
      <c r="D214" s="9"/>
      <c r="E214" s="9"/>
      <c r="F214" s="9"/>
      <c r="G214" s="12"/>
      <c r="H214" s="9"/>
      <c r="I214" s="11">
        <v>2</v>
      </c>
      <c r="J214" s="18">
        <v>13800</v>
      </c>
      <c r="K214" s="9">
        <v>13781.03</v>
      </c>
      <c r="L214" s="19">
        <f t="shared" ref="L214:L231" si="27">K214/J214</f>
        <v>0.99862536231884058</v>
      </c>
      <c r="M214" s="9">
        <v>-8.6400000000000005E-2</v>
      </c>
      <c r="N214" s="9"/>
      <c r="O214" s="9"/>
      <c r="P214" s="9"/>
      <c r="Q214" s="12"/>
      <c r="R214" s="9"/>
      <c r="S214" s="30">
        <f t="shared" ref="S214:S231" si="28">ABS((B214-L214)/B214)</f>
        <v>6.2661554994046422E-4</v>
      </c>
      <c r="T214" s="20">
        <f t="shared" ref="T214:T226" si="29">ABS((C214-M214)/C214)</f>
        <v>5.8000000000000007</v>
      </c>
      <c r="U214" s="27"/>
      <c r="V214" s="28"/>
    </row>
    <row r="215" spans="1:22" x14ac:dyDescent="0.25">
      <c r="A215" s="11">
        <v>3</v>
      </c>
      <c r="B215" s="9">
        <v>0.996</v>
      </c>
      <c r="C215" s="9">
        <v>-8.9999999999999993E-3</v>
      </c>
      <c r="D215" s="9"/>
      <c r="E215" s="9"/>
      <c r="F215" s="9"/>
      <c r="G215" s="12"/>
      <c r="H215" s="9"/>
      <c r="I215" s="11">
        <v>3</v>
      </c>
      <c r="J215" s="18">
        <v>13800</v>
      </c>
      <c r="K215" s="9">
        <v>13750.36</v>
      </c>
      <c r="L215" s="19">
        <f t="shared" si="27"/>
        <v>0.99640289855072472</v>
      </c>
      <c r="M215" s="9">
        <v>-0.17280000000000001</v>
      </c>
      <c r="N215" s="9"/>
      <c r="O215" s="9"/>
      <c r="P215" s="9"/>
      <c r="Q215" s="12"/>
      <c r="R215" s="9"/>
      <c r="S215" s="30">
        <f t="shared" si="28"/>
        <v>4.0451661719350247E-4</v>
      </c>
      <c r="T215" s="20">
        <f t="shared" si="29"/>
        <v>18.200000000000003</v>
      </c>
      <c r="U215" s="27"/>
      <c r="V215" s="28"/>
    </row>
    <row r="216" spans="1:22" x14ac:dyDescent="0.25">
      <c r="A216" s="11">
        <v>4</v>
      </c>
      <c r="B216" s="9">
        <v>0.99399999999999999</v>
      </c>
      <c r="C216" s="9">
        <v>-30.19</v>
      </c>
      <c r="D216" s="9"/>
      <c r="E216" s="9"/>
      <c r="F216" s="9"/>
      <c r="G216" s="12"/>
      <c r="H216" s="9"/>
      <c r="I216" s="11">
        <v>4</v>
      </c>
      <c r="J216" s="18">
        <v>480</v>
      </c>
      <c r="K216" s="9">
        <v>472.36</v>
      </c>
      <c r="L216" s="19">
        <f t="shared" si="27"/>
        <v>0.98408333333333331</v>
      </c>
      <c r="M216" s="9">
        <v>-31.022600000000001</v>
      </c>
      <c r="N216" s="9"/>
      <c r="O216" s="9"/>
      <c r="P216" s="9"/>
      <c r="Q216" s="12"/>
      <c r="R216" s="9"/>
      <c r="S216" s="30">
        <f t="shared" si="28"/>
        <v>9.9765258215962615E-3</v>
      </c>
      <c r="T216" s="20">
        <f t="shared" si="29"/>
        <v>2.7578668433256022E-2</v>
      </c>
      <c r="U216" s="27"/>
      <c r="V216" s="28"/>
    </row>
    <row r="217" spans="1:22" x14ac:dyDescent="0.25">
      <c r="A217" s="11">
        <v>5</v>
      </c>
      <c r="B217" s="9">
        <v>0.98499999999999999</v>
      </c>
      <c r="C217" s="9">
        <v>-30.855</v>
      </c>
      <c r="D217" s="9"/>
      <c r="E217" s="9"/>
      <c r="F217" s="9"/>
      <c r="G217" s="12"/>
      <c r="H217" s="9"/>
      <c r="I217" s="11">
        <v>5</v>
      </c>
      <c r="J217" s="18">
        <v>480</v>
      </c>
      <c r="K217" s="9">
        <v>472.91</v>
      </c>
      <c r="L217" s="19">
        <f t="shared" si="27"/>
        <v>0.98522916666666671</v>
      </c>
      <c r="M217" s="9">
        <v>-30.9361</v>
      </c>
      <c r="N217" s="9"/>
      <c r="O217" s="9"/>
      <c r="P217" s="9"/>
      <c r="Q217" s="12"/>
      <c r="R217" s="9"/>
      <c r="S217" s="30">
        <f t="shared" si="28"/>
        <v>2.3265651438246162E-4</v>
      </c>
      <c r="T217" s="20">
        <f t="shared" si="29"/>
        <v>2.6284232701344768E-3</v>
      </c>
      <c r="U217" s="27"/>
      <c r="V217" s="28"/>
    </row>
    <row r="218" spans="1:22" x14ac:dyDescent="0.25">
      <c r="A218" s="11">
        <v>6</v>
      </c>
      <c r="B218" s="9">
        <v>0.95199999999999996</v>
      </c>
      <c r="C218" s="9">
        <v>-31.254999999999999</v>
      </c>
      <c r="D218" s="9"/>
      <c r="E218" s="9"/>
      <c r="F218" s="9"/>
      <c r="G218" s="12"/>
      <c r="H218" s="9"/>
      <c r="I218" s="11">
        <v>6</v>
      </c>
      <c r="J218" s="18">
        <v>480</v>
      </c>
      <c r="K218" s="9">
        <v>456.86</v>
      </c>
      <c r="L218" s="19">
        <f t="shared" si="27"/>
        <v>0.9517916666666667</v>
      </c>
      <c r="M218" s="9">
        <v>-31.368200000000002</v>
      </c>
      <c r="N218" s="9"/>
      <c r="O218" s="9"/>
      <c r="P218" s="9"/>
      <c r="Q218" s="12"/>
      <c r="R218" s="9"/>
      <c r="S218" s="30">
        <f t="shared" si="28"/>
        <v>2.1883753501392321E-4</v>
      </c>
      <c r="T218" s="20">
        <f t="shared" si="29"/>
        <v>3.6218205087186896E-3</v>
      </c>
      <c r="U218" s="27"/>
      <c r="V218" s="28"/>
    </row>
    <row r="219" spans="1:22" x14ac:dyDescent="0.25">
      <c r="A219" s="11">
        <v>7</v>
      </c>
      <c r="B219" s="9">
        <v>0.98499999999999999</v>
      </c>
      <c r="C219" s="9">
        <v>-0.13</v>
      </c>
      <c r="D219" s="9"/>
      <c r="E219" s="9"/>
      <c r="F219" s="9"/>
      <c r="G219" s="12"/>
      <c r="H219" s="9"/>
      <c r="I219" s="11">
        <v>7</v>
      </c>
      <c r="J219" s="18">
        <v>13800</v>
      </c>
      <c r="K219" s="9">
        <v>13599.73</v>
      </c>
      <c r="L219" s="19">
        <f t="shared" si="27"/>
        <v>0.9854876811594202</v>
      </c>
      <c r="M219" s="9">
        <v>-0.25919999999999999</v>
      </c>
      <c r="N219" s="9"/>
      <c r="O219" s="9"/>
      <c r="P219" s="9"/>
      <c r="Q219" s="12"/>
      <c r="R219" s="9"/>
      <c r="S219" s="30">
        <f t="shared" si="28"/>
        <v>4.9510777606113381E-4</v>
      </c>
      <c r="T219" s="20">
        <f t="shared" si="29"/>
        <v>0.99384615384615371</v>
      </c>
      <c r="U219" s="27"/>
      <c r="V219" s="28"/>
    </row>
    <row r="220" spans="1:22" x14ac:dyDescent="0.25">
      <c r="A220" s="11">
        <v>8</v>
      </c>
      <c r="B220" s="9">
        <v>0.98499999999999999</v>
      </c>
      <c r="C220" s="9">
        <v>-0.13200000000000001</v>
      </c>
      <c r="D220" s="9"/>
      <c r="E220" s="9"/>
      <c r="F220" s="9"/>
      <c r="G220" s="12"/>
      <c r="H220" s="9"/>
      <c r="I220" s="11">
        <v>8</v>
      </c>
      <c r="J220" s="18">
        <v>13800</v>
      </c>
      <c r="K220" s="9">
        <v>13598</v>
      </c>
      <c r="L220" s="19">
        <f t="shared" si="27"/>
        <v>0.98536231884057968</v>
      </c>
      <c r="M220" s="9">
        <v>-0.25919999999999999</v>
      </c>
      <c r="N220" s="9"/>
      <c r="O220" s="9"/>
      <c r="P220" s="9"/>
      <c r="Q220" s="12"/>
      <c r="R220" s="9"/>
      <c r="S220" s="30">
        <f t="shared" si="28"/>
        <v>3.6783638637531935E-4</v>
      </c>
      <c r="T220" s="20">
        <f t="shared" si="29"/>
        <v>0.9636363636363634</v>
      </c>
      <c r="U220" s="27"/>
      <c r="V220" s="28"/>
    </row>
    <row r="221" spans="1:22" x14ac:dyDescent="0.25">
      <c r="A221" s="11">
        <v>9</v>
      </c>
      <c r="B221" s="9">
        <v>0.98299999999999998</v>
      </c>
      <c r="C221" s="9">
        <v>-30.280999999999999</v>
      </c>
      <c r="D221" s="9"/>
      <c r="E221" s="9"/>
      <c r="F221" s="9"/>
      <c r="G221" s="12"/>
      <c r="H221" s="9"/>
      <c r="I221" s="11">
        <v>9</v>
      </c>
      <c r="J221" s="18">
        <v>208</v>
      </c>
      <c r="K221" s="9">
        <v>202.82</v>
      </c>
      <c r="L221" s="19">
        <f t="shared" si="27"/>
        <v>0.97509615384615378</v>
      </c>
      <c r="M221" s="9">
        <v>-31.022600000000001</v>
      </c>
      <c r="N221" s="9"/>
      <c r="O221" s="9"/>
      <c r="P221" s="9"/>
      <c r="Q221" s="12"/>
      <c r="R221" s="9"/>
      <c r="S221" s="30">
        <f t="shared" si="28"/>
        <v>8.0405352531497509E-3</v>
      </c>
      <c r="T221" s="20">
        <f t="shared" si="29"/>
        <v>2.4490604669594858E-2</v>
      </c>
      <c r="U221" s="27"/>
      <c r="V221" s="28"/>
    </row>
    <row r="222" spans="1:22" x14ac:dyDescent="0.25">
      <c r="A222" s="11">
        <v>10</v>
      </c>
      <c r="B222" s="9">
        <v>0.98199999999999998</v>
      </c>
      <c r="C222" s="9">
        <v>-0.16700000000000001</v>
      </c>
      <c r="D222" s="9"/>
      <c r="E222" s="9"/>
      <c r="F222" s="9"/>
      <c r="G222" s="12"/>
      <c r="H222" s="9"/>
      <c r="I222" s="11">
        <v>10</v>
      </c>
      <c r="J222" s="18">
        <v>13800</v>
      </c>
      <c r="K222" s="9">
        <v>13555.21</v>
      </c>
      <c r="L222" s="19">
        <f t="shared" si="27"/>
        <v>0.98226159420289849</v>
      </c>
      <c r="M222" s="9">
        <v>-0.25919999999999999</v>
      </c>
      <c r="N222" s="9"/>
      <c r="O222" s="9"/>
      <c r="P222" s="9"/>
      <c r="Q222" s="12"/>
      <c r="R222" s="9"/>
      <c r="S222" s="30">
        <f t="shared" si="28"/>
        <v>2.6638920865428457E-4</v>
      </c>
      <c r="T222" s="20">
        <f t="shared" si="29"/>
        <v>0.55209580838323336</v>
      </c>
      <c r="U222" s="27"/>
      <c r="V222" s="28"/>
    </row>
    <row r="223" spans="1:22" x14ac:dyDescent="0.25">
      <c r="A223" s="11">
        <v>11</v>
      </c>
      <c r="B223" s="9">
        <v>0.96399999999999997</v>
      </c>
      <c r="C223" s="9">
        <v>-31.783000000000001</v>
      </c>
      <c r="D223" s="9"/>
      <c r="E223" s="9"/>
      <c r="F223" s="9"/>
      <c r="G223" s="12"/>
      <c r="H223" s="9"/>
      <c r="I223" s="11">
        <v>11</v>
      </c>
      <c r="J223" s="18">
        <v>4160</v>
      </c>
      <c r="K223" s="9">
        <v>4037.33</v>
      </c>
      <c r="L223" s="19">
        <f t="shared" si="27"/>
        <v>0.97051201923076924</v>
      </c>
      <c r="M223" s="9">
        <v>-31.368200000000002</v>
      </c>
      <c r="N223" s="9"/>
      <c r="O223" s="9"/>
      <c r="P223" s="9"/>
      <c r="Q223" s="12"/>
      <c r="R223" s="9"/>
      <c r="S223" s="30">
        <f t="shared" si="28"/>
        <v>6.7552066709224822E-3</v>
      </c>
      <c r="T223" s="20">
        <f t="shared" si="29"/>
        <v>1.3051002108045169E-2</v>
      </c>
      <c r="U223" s="27"/>
      <c r="V223" s="28"/>
    </row>
    <row r="224" spans="1:22" x14ac:dyDescent="0.25">
      <c r="A224" s="11">
        <v>12</v>
      </c>
      <c r="B224" s="9">
        <v>0.95099999999999996</v>
      </c>
      <c r="C224" s="9">
        <v>-62.837000000000003</v>
      </c>
      <c r="D224" s="9"/>
      <c r="E224" s="9"/>
      <c r="F224" s="9"/>
      <c r="G224" s="12"/>
      <c r="H224" s="9"/>
      <c r="I224" s="11">
        <v>12</v>
      </c>
      <c r="J224" s="18">
        <v>480</v>
      </c>
      <c r="K224" s="9">
        <v>457.96</v>
      </c>
      <c r="L224" s="19">
        <f t="shared" si="27"/>
        <v>0.95408333333333328</v>
      </c>
      <c r="M224" s="9">
        <v>-62.736400000000003</v>
      </c>
      <c r="N224" s="9"/>
      <c r="O224" s="9"/>
      <c r="P224" s="9"/>
      <c r="Q224" s="12"/>
      <c r="R224" s="9"/>
      <c r="S224" s="30">
        <f t="shared" si="28"/>
        <v>3.242201191727999E-3</v>
      </c>
      <c r="T224" s="20">
        <f t="shared" si="29"/>
        <v>1.6009675827935773E-3</v>
      </c>
      <c r="U224" s="27"/>
      <c r="V224" s="28"/>
    </row>
    <row r="225" spans="1:24" x14ac:dyDescent="0.25">
      <c r="A225" s="11">
        <v>13</v>
      </c>
      <c r="B225" s="9">
        <v>0.95399999999999996</v>
      </c>
      <c r="C225" s="9">
        <v>-62.593000000000004</v>
      </c>
      <c r="D225" s="9"/>
      <c r="E225" s="9"/>
      <c r="F225" s="9"/>
      <c r="G225" s="12"/>
      <c r="H225" s="9"/>
      <c r="I225" s="11">
        <v>13</v>
      </c>
      <c r="J225" s="18">
        <v>480</v>
      </c>
      <c r="K225" s="9">
        <v>459.97</v>
      </c>
      <c r="L225" s="19">
        <f t="shared" si="27"/>
        <v>0.9582708333333334</v>
      </c>
      <c r="M225" s="9">
        <v>-62.390799999999999</v>
      </c>
      <c r="N225" s="9"/>
      <c r="O225" s="9"/>
      <c r="P225" s="9"/>
      <c r="Q225" s="12"/>
      <c r="R225" s="9"/>
      <c r="S225" s="30">
        <f t="shared" si="28"/>
        <v>4.4767645003495242E-3</v>
      </c>
      <c r="T225" s="20">
        <f t="shared" si="29"/>
        <v>3.2303931749557428E-3</v>
      </c>
      <c r="U225" s="27"/>
      <c r="V225" s="28"/>
    </row>
    <row r="226" spans="1:24" x14ac:dyDescent="0.25">
      <c r="A226" s="11">
        <v>14</v>
      </c>
      <c r="B226" s="9">
        <v>0.96299999999999997</v>
      </c>
      <c r="C226" s="9">
        <v>-31.794</v>
      </c>
      <c r="D226" s="9"/>
      <c r="E226" s="9"/>
      <c r="F226" s="9"/>
      <c r="G226" s="12"/>
      <c r="H226" s="9"/>
      <c r="I226" s="11">
        <v>14</v>
      </c>
      <c r="J226" s="18">
        <v>4160</v>
      </c>
      <c r="K226" s="9">
        <v>4033.56</v>
      </c>
      <c r="L226" s="19">
        <f t="shared" si="27"/>
        <v>0.96960576923076924</v>
      </c>
      <c r="M226" s="9">
        <v>-31.368200000000002</v>
      </c>
      <c r="N226" s="9"/>
      <c r="O226" s="9"/>
      <c r="P226" s="9"/>
      <c r="Q226" s="12"/>
      <c r="R226" s="9"/>
      <c r="S226" s="30">
        <f t="shared" si="28"/>
        <v>6.859573448358542E-3</v>
      </c>
      <c r="T226" s="20">
        <f t="shared" si="29"/>
        <v>1.3392463986915733E-2</v>
      </c>
      <c r="U226" s="27"/>
      <c r="V226" s="28"/>
    </row>
    <row r="227" spans="1:24" x14ac:dyDescent="0.25">
      <c r="A227" s="11">
        <v>15</v>
      </c>
      <c r="B227" s="9">
        <v>0.999</v>
      </c>
      <c r="C227" s="9">
        <v>9.9000000000000005E-2</v>
      </c>
      <c r="D227" s="9"/>
      <c r="E227" s="9"/>
      <c r="F227" s="9"/>
      <c r="G227" s="12"/>
      <c r="H227" s="9"/>
      <c r="I227" s="11">
        <v>15</v>
      </c>
      <c r="J227" s="18">
        <v>13800</v>
      </c>
      <c r="K227" s="9">
        <v>13788.99</v>
      </c>
      <c r="L227" s="19">
        <f t="shared" si="27"/>
        <v>0.99920217391304345</v>
      </c>
      <c r="M227" s="9">
        <v>0</v>
      </c>
      <c r="N227" s="9"/>
      <c r="O227" s="9"/>
      <c r="P227" s="9"/>
      <c r="Q227" s="12"/>
      <c r="R227" s="9"/>
      <c r="S227" s="30">
        <f t="shared" si="28"/>
        <v>2.0237628933277913E-4</v>
      </c>
      <c r="T227" s="20" t="s">
        <v>16</v>
      </c>
      <c r="U227" s="27"/>
      <c r="V227" s="28"/>
    </row>
    <row r="228" spans="1:24" x14ac:dyDescent="0.25">
      <c r="A228" s="11">
        <v>16</v>
      </c>
      <c r="B228" s="9">
        <v>1</v>
      </c>
      <c r="C228" s="9">
        <v>0.315</v>
      </c>
      <c r="D228" s="9">
        <v>1.5</v>
      </c>
      <c r="E228" s="9">
        <v>-1.0900000000000001</v>
      </c>
      <c r="F228" s="9"/>
      <c r="G228" s="12"/>
      <c r="H228" s="9"/>
      <c r="I228" s="11">
        <v>16</v>
      </c>
      <c r="J228" s="18">
        <v>13800</v>
      </c>
      <c r="K228" s="9">
        <v>13801.45</v>
      </c>
      <c r="L228" s="19">
        <f t="shared" si="27"/>
        <v>1.0001050724637681</v>
      </c>
      <c r="M228" s="9">
        <v>0.17280000000000001</v>
      </c>
      <c r="N228" s="9">
        <v>1.5004</v>
      </c>
      <c r="O228" s="9">
        <v>-1.0084</v>
      </c>
      <c r="P228" s="9"/>
      <c r="Q228" s="12"/>
      <c r="R228" s="9"/>
      <c r="S228" s="30">
        <f t="shared" si="28"/>
        <v>1.0507246376811885E-4</v>
      </c>
      <c r="T228" s="20">
        <f t="shared" ref="T228:T231" si="30">ABS((C228-M228)/C228)</f>
        <v>0.4514285714285714</v>
      </c>
      <c r="U228" s="20">
        <f>ABS((D228-N228)/D228)</f>
        <v>2.666666666666373E-4</v>
      </c>
      <c r="V228" s="21">
        <f>ABS((E228-O228)/E228)</f>
        <v>7.4862385321101024E-2</v>
      </c>
    </row>
    <row r="229" spans="1:24" x14ac:dyDescent="0.25">
      <c r="A229" s="11">
        <v>17</v>
      </c>
      <c r="B229" s="9">
        <v>0.999</v>
      </c>
      <c r="C229" s="9">
        <v>9.8000000000000004E-2</v>
      </c>
      <c r="D229" s="9"/>
      <c r="E229" s="9"/>
      <c r="F229" s="9"/>
      <c r="G229" s="12"/>
      <c r="H229" s="9"/>
      <c r="I229" s="11">
        <v>17</v>
      </c>
      <c r="J229" s="18">
        <v>13800</v>
      </c>
      <c r="K229" s="9">
        <v>13786.91</v>
      </c>
      <c r="L229" s="19">
        <f t="shared" si="27"/>
        <v>0.99905144927536227</v>
      </c>
      <c r="M229" s="9">
        <v>-8.6414000000000005E-2</v>
      </c>
      <c r="N229" s="9"/>
      <c r="O229" s="9"/>
      <c r="P229" s="9"/>
      <c r="Q229" s="12"/>
      <c r="R229" s="9"/>
      <c r="S229" s="30">
        <f t="shared" si="28"/>
        <v>5.1500776138408139E-5</v>
      </c>
      <c r="T229" s="20">
        <f t="shared" si="30"/>
        <v>1.8817755102040818</v>
      </c>
      <c r="U229" s="27"/>
      <c r="V229" s="28"/>
    </row>
    <row r="230" spans="1:24" x14ac:dyDescent="0.25">
      <c r="A230" s="11">
        <v>18</v>
      </c>
      <c r="B230" s="9">
        <v>0.998</v>
      </c>
      <c r="C230" s="9">
        <v>-29.934999999999999</v>
      </c>
      <c r="D230" s="9"/>
      <c r="E230" s="9"/>
      <c r="F230" s="9"/>
      <c r="G230" s="12"/>
      <c r="H230" s="9"/>
      <c r="I230" s="11">
        <v>18</v>
      </c>
      <c r="J230" s="18">
        <v>480</v>
      </c>
      <c r="K230" s="9">
        <v>479.19</v>
      </c>
      <c r="L230" s="19">
        <f t="shared" si="27"/>
        <v>0.99831250000000005</v>
      </c>
      <c r="M230" s="9">
        <v>-30.071999999999999</v>
      </c>
      <c r="N230" s="9"/>
      <c r="O230" s="9"/>
      <c r="P230" s="9"/>
      <c r="Q230" s="12"/>
      <c r="R230" s="9"/>
      <c r="S230" s="30">
        <f t="shared" si="28"/>
        <v>3.1312625250505896E-4</v>
      </c>
      <c r="T230" s="20">
        <f t="shared" si="30"/>
        <v>4.5765825956238671E-3</v>
      </c>
      <c r="U230" s="27"/>
      <c r="V230" s="28"/>
    </row>
    <row r="231" spans="1:24" x14ac:dyDescent="0.25">
      <c r="A231" s="11">
        <v>19</v>
      </c>
      <c r="B231" s="9">
        <v>0.93300000000000005</v>
      </c>
      <c r="C231" s="9">
        <v>-30.709</v>
      </c>
      <c r="D231" s="9"/>
      <c r="E231" s="9"/>
      <c r="F231" s="9"/>
      <c r="G231" s="12"/>
      <c r="H231" s="9"/>
      <c r="I231" s="11">
        <v>19</v>
      </c>
      <c r="J231" s="18">
        <v>480</v>
      </c>
      <c r="K231" s="9">
        <v>447.71</v>
      </c>
      <c r="L231" s="19">
        <f t="shared" si="27"/>
        <v>0.93272916666666661</v>
      </c>
      <c r="M231" s="9">
        <v>-30.849699999999999</v>
      </c>
      <c r="N231" s="9"/>
      <c r="O231" s="9"/>
      <c r="P231" s="9"/>
      <c r="Q231" s="12"/>
      <c r="R231" s="9"/>
      <c r="S231" s="30">
        <f t="shared" si="28"/>
        <v>2.9028224365856619E-4</v>
      </c>
      <c r="T231" s="20">
        <f t="shared" si="30"/>
        <v>4.5817187143833713E-3</v>
      </c>
      <c r="U231" s="27"/>
      <c r="V231" s="28"/>
    </row>
    <row r="232" spans="1:24" x14ac:dyDescent="0.25">
      <c r="A232" s="13"/>
      <c r="B232" s="14"/>
      <c r="C232" s="14"/>
      <c r="D232" s="14">
        <f>SUM(D213:D231)</f>
        <v>4.09</v>
      </c>
      <c r="E232" s="14">
        <f>SUM(E213:E231)</f>
        <v>1.8</v>
      </c>
      <c r="F232" s="14"/>
      <c r="G232" s="15"/>
      <c r="H232" s="14"/>
      <c r="I232" s="13"/>
      <c r="J232" s="14"/>
      <c r="K232" s="14"/>
      <c r="L232" s="14"/>
      <c r="M232" s="14"/>
      <c r="N232" s="14">
        <f>SUM(N213:N231)</f>
        <v>4.0956999999999999</v>
      </c>
      <c r="O232" s="14">
        <f>SUM(O213:O231)</f>
        <v>1.7802000000000002</v>
      </c>
      <c r="P232" s="14"/>
      <c r="Q232" s="15"/>
      <c r="R232" s="14"/>
      <c r="S232" s="13"/>
      <c r="T232" s="14"/>
      <c r="U232" s="24">
        <f>ABS((D232-N232)/D232)</f>
        <v>1.3936430317848505E-3</v>
      </c>
      <c r="V232" s="25">
        <f>ABS((E232-O232)/E232)</f>
        <v>1.0999999999999899E-2</v>
      </c>
      <c r="W232" s="46">
        <f>SQRT(D232^2+E232^2)</f>
        <v>4.4685680032869586</v>
      </c>
      <c r="X232" s="46">
        <f>SQRT(N232^2+O232^2)</f>
        <v>4.4658560803053202</v>
      </c>
    </row>
  </sheetData>
  <mergeCells count="122">
    <mergeCell ref="P211:Q211"/>
    <mergeCell ref="S211:S212"/>
    <mergeCell ref="T211:T212"/>
    <mergeCell ref="B1:O1"/>
    <mergeCell ref="B2:O2"/>
    <mergeCell ref="B3:O3"/>
    <mergeCell ref="B4:O4"/>
    <mergeCell ref="B5:O5"/>
    <mergeCell ref="B7:G7"/>
    <mergeCell ref="B8:G8"/>
    <mergeCell ref="B211:C211"/>
    <mergeCell ref="D211:E211"/>
    <mergeCell ref="F211:G211"/>
    <mergeCell ref="J211:M211"/>
    <mergeCell ref="N211:O211"/>
    <mergeCell ref="A207:V207"/>
    <mergeCell ref="A208:G209"/>
    <mergeCell ref="I208:Q209"/>
    <mergeCell ref="S208:V209"/>
    <mergeCell ref="A210:G210"/>
    <mergeCell ref="I210:Q210"/>
    <mergeCell ref="S210:T210"/>
    <mergeCell ref="A182:G182"/>
    <mergeCell ref="I182:Q182"/>
    <mergeCell ref="S182:T182"/>
    <mergeCell ref="B183:C183"/>
    <mergeCell ref="D183:E183"/>
    <mergeCell ref="F183:G183"/>
    <mergeCell ref="J183:M183"/>
    <mergeCell ref="N183:O183"/>
    <mergeCell ref="P183:Q183"/>
    <mergeCell ref="S183:S184"/>
    <mergeCell ref="T183:T184"/>
    <mergeCell ref="P155:Q155"/>
    <mergeCell ref="S155:S156"/>
    <mergeCell ref="T155:T156"/>
    <mergeCell ref="A179:V179"/>
    <mergeCell ref="A180:G181"/>
    <mergeCell ref="I180:Q181"/>
    <mergeCell ref="S180:V181"/>
    <mergeCell ref="B155:C155"/>
    <mergeCell ref="D155:E155"/>
    <mergeCell ref="F155:G155"/>
    <mergeCell ref="J155:M155"/>
    <mergeCell ref="N155:O155"/>
    <mergeCell ref="A151:V151"/>
    <mergeCell ref="A152:G153"/>
    <mergeCell ref="I152:Q153"/>
    <mergeCell ref="S152:V153"/>
    <mergeCell ref="A154:G154"/>
    <mergeCell ref="I154:Q154"/>
    <mergeCell ref="S154:T154"/>
    <mergeCell ref="A126:G126"/>
    <mergeCell ref="I126:Q126"/>
    <mergeCell ref="S126:T126"/>
    <mergeCell ref="B127:C127"/>
    <mergeCell ref="D127:E127"/>
    <mergeCell ref="F127:G127"/>
    <mergeCell ref="J127:M127"/>
    <mergeCell ref="N127:O127"/>
    <mergeCell ref="P127:Q127"/>
    <mergeCell ref="S127:S128"/>
    <mergeCell ref="T127:T128"/>
    <mergeCell ref="S42:T42"/>
    <mergeCell ref="A123:V123"/>
    <mergeCell ref="A124:G125"/>
    <mergeCell ref="I124:Q125"/>
    <mergeCell ref="S124:V125"/>
    <mergeCell ref="P43:Q43"/>
    <mergeCell ref="A40:G41"/>
    <mergeCell ref="I40:Q41"/>
    <mergeCell ref="A42:G42"/>
    <mergeCell ref="I42:Q42"/>
    <mergeCell ref="B43:C43"/>
    <mergeCell ref="D43:E43"/>
    <mergeCell ref="F43:G43"/>
    <mergeCell ref="J43:M43"/>
    <mergeCell ref="N43:O43"/>
    <mergeCell ref="A70:G70"/>
    <mergeCell ref="B71:C71"/>
    <mergeCell ref="D71:E71"/>
    <mergeCell ref="F71:G71"/>
    <mergeCell ref="I70:Q70"/>
    <mergeCell ref="S70:T70"/>
    <mergeCell ref="S96:V97"/>
    <mergeCell ref="S99:S100"/>
    <mergeCell ref="T99:T100"/>
    <mergeCell ref="B99:C99"/>
    <mergeCell ref="D99:E99"/>
    <mergeCell ref="F99:G99"/>
    <mergeCell ref="J99:M99"/>
    <mergeCell ref="N99:O99"/>
    <mergeCell ref="P99:Q99"/>
    <mergeCell ref="A96:G97"/>
    <mergeCell ref="I96:Q97"/>
    <mergeCell ref="A98:G98"/>
    <mergeCell ref="I98:Q98"/>
    <mergeCell ref="S98:T98"/>
    <mergeCell ref="A11:V11"/>
    <mergeCell ref="A95:V95"/>
    <mergeCell ref="A68:G69"/>
    <mergeCell ref="I68:Q69"/>
    <mergeCell ref="A67:V67"/>
    <mergeCell ref="S40:V41"/>
    <mergeCell ref="S68:V69"/>
    <mergeCell ref="J15:M15"/>
    <mergeCell ref="N15:O15"/>
    <mergeCell ref="P15:Q15"/>
    <mergeCell ref="S15:S16"/>
    <mergeCell ref="T15:T16"/>
    <mergeCell ref="S43:S44"/>
    <mergeCell ref="T43:T44"/>
    <mergeCell ref="A12:G13"/>
    <mergeCell ref="A14:G14"/>
    <mergeCell ref="B15:C15"/>
    <mergeCell ref="D15:E15"/>
    <mergeCell ref="F15:G15"/>
    <mergeCell ref="I12:Q13"/>
    <mergeCell ref="I14:Q14"/>
    <mergeCell ref="S12:V13"/>
    <mergeCell ref="S14:T14"/>
    <mergeCell ref="A39:V39"/>
  </mergeCells>
  <conditionalFormatting sqref="S45:S63">
    <cfRule type="colorScale" priority="62">
      <colorScale>
        <cfvo type="min"/>
        <cfvo type="percentile" val="50"/>
        <cfvo type="max"/>
        <color rgb="FF63BE7B"/>
        <color rgb="FFFFEB84"/>
        <color rgb="FFF8696B"/>
      </colorScale>
    </cfRule>
  </conditionalFormatting>
  <conditionalFormatting sqref="T45:T63">
    <cfRule type="colorScale" priority="61">
      <colorScale>
        <cfvo type="min"/>
        <cfvo type="percentile" val="50"/>
        <cfvo type="max"/>
        <color rgb="FF63BE7B"/>
        <color rgb="FFFFEB84"/>
        <color rgb="FFF8696B"/>
      </colorScale>
    </cfRule>
  </conditionalFormatting>
  <conditionalFormatting sqref="S17:S35">
    <cfRule type="colorScale" priority="60">
      <colorScale>
        <cfvo type="min"/>
        <cfvo type="percentile" val="50"/>
        <cfvo type="max"/>
        <color rgb="FF63BE7B"/>
        <color rgb="FFFFEB84"/>
        <color rgb="FFF8696B"/>
      </colorScale>
    </cfRule>
  </conditionalFormatting>
  <conditionalFormatting sqref="T17:T35">
    <cfRule type="colorScale" priority="59">
      <colorScale>
        <cfvo type="min"/>
        <cfvo type="percentile" val="50"/>
        <cfvo type="max"/>
        <color rgb="FF63BE7B"/>
        <color rgb="FFFFEB84"/>
        <color rgb="FFF8696B"/>
      </colorScale>
    </cfRule>
  </conditionalFormatting>
  <conditionalFormatting sqref="S101:S119">
    <cfRule type="colorScale" priority="58">
      <colorScale>
        <cfvo type="min"/>
        <cfvo type="percentile" val="50"/>
        <cfvo type="max"/>
        <color rgb="FF63BE7B"/>
        <color rgb="FFFFEB84"/>
        <color rgb="FFF8696B"/>
      </colorScale>
    </cfRule>
  </conditionalFormatting>
  <conditionalFormatting sqref="T101:T119">
    <cfRule type="colorScale" priority="57">
      <colorScale>
        <cfvo type="min"/>
        <cfvo type="percentile" val="50"/>
        <cfvo type="max"/>
        <color rgb="FF63BE7B"/>
        <color rgb="FFFFEB84"/>
        <color rgb="FFF8696B"/>
      </colorScale>
    </cfRule>
  </conditionalFormatting>
  <conditionalFormatting sqref="S73:S91">
    <cfRule type="colorScale" priority="56">
      <colorScale>
        <cfvo type="min"/>
        <cfvo type="percentile" val="50"/>
        <cfvo type="max"/>
        <color rgb="FF63BE7B"/>
        <color rgb="FFFFEB84"/>
        <color rgb="FFF8696B"/>
      </colorScale>
    </cfRule>
  </conditionalFormatting>
  <conditionalFormatting sqref="T73:T91">
    <cfRule type="colorScale" priority="55">
      <colorScale>
        <cfvo type="min"/>
        <cfvo type="percentile" val="50"/>
        <cfvo type="max"/>
        <color rgb="FF63BE7B"/>
        <color rgb="FFFFEB84"/>
        <color rgb="FFF8696B"/>
      </colorScale>
    </cfRule>
  </conditionalFormatting>
  <conditionalFormatting sqref="U17">
    <cfRule type="colorScale" priority="54">
      <colorScale>
        <cfvo type="min"/>
        <cfvo type="percentile" val="50"/>
        <cfvo type="max"/>
        <color rgb="FF63BE7B"/>
        <color rgb="FFFFEB84"/>
        <color rgb="FFF8696B"/>
      </colorScale>
    </cfRule>
  </conditionalFormatting>
  <conditionalFormatting sqref="V17">
    <cfRule type="colorScale" priority="53">
      <colorScale>
        <cfvo type="min"/>
        <cfvo type="percentile" val="50"/>
        <cfvo type="max"/>
        <color rgb="FF63BE7B"/>
        <color rgb="FFFFEB84"/>
        <color rgb="FFF8696B"/>
      </colorScale>
    </cfRule>
  </conditionalFormatting>
  <conditionalFormatting sqref="U32">
    <cfRule type="colorScale" priority="52">
      <colorScale>
        <cfvo type="min"/>
        <cfvo type="percentile" val="50"/>
        <cfvo type="max"/>
        <color rgb="FF63BE7B"/>
        <color rgb="FFFFEB84"/>
        <color rgb="FFF8696B"/>
      </colorScale>
    </cfRule>
  </conditionalFormatting>
  <conditionalFormatting sqref="V32">
    <cfRule type="colorScale" priority="51">
      <colorScale>
        <cfvo type="min"/>
        <cfvo type="percentile" val="50"/>
        <cfvo type="max"/>
        <color rgb="FF63BE7B"/>
        <color rgb="FFFFEB84"/>
        <color rgb="FFF8696B"/>
      </colorScale>
    </cfRule>
  </conditionalFormatting>
  <conditionalFormatting sqref="U45">
    <cfRule type="colorScale" priority="50">
      <colorScale>
        <cfvo type="min"/>
        <cfvo type="percentile" val="50"/>
        <cfvo type="max"/>
        <color rgb="FF63BE7B"/>
        <color rgb="FFFFEB84"/>
        <color rgb="FFF8696B"/>
      </colorScale>
    </cfRule>
  </conditionalFormatting>
  <conditionalFormatting sqref="V45">
    <cfRule type="colorScale" priority="49">
      <colorScale>
        <cfvo type="min"/>
        <cfvo type="percentile" val="50"/>
        <cfvo type="max"/>
        <color rgb="FF63BE7B"/>
        <color rgb="FFFFEB84"/>
        <color rgb="FFF8696B"/>
      </colorScale>
    </cfRule>
  </conditionalFormatting>
  <conditionalFormatting sqref="U60">
    <cfRule type="colorScale" priority="48">
      <colorScale>
        <cfvo type="min"/>
        <cfvo type="percentile" val="50"/>
        <cfvo type="max"/>
        <color rgb="FF63BE7B"/>
        <color rgb="FFFFEB84"/>
        <color rgb="FFF8696B"/>
      </colorScale>
    </cfRule>
  </conditionalFormatting>
  <conditionalFormatting sqref="V60">
    <cfRule type="colorScale" priority="47">
      <colorScale>
        <cfvo type="min"/>
        <cfvo type="percentile" val="50"/>
        <cfvo type="max"/>
        <color rgb="FF63BE7B"/>
        <color rgb="FFFFEB84"/>
        <color rgb="FFF8696B"/>
      </colorScale>
    </cfRule>
  </conditionalFormatting>
  <conditionalFormatting sqref="U64">
    <cfRule type="colorScale" priority="46">
      <colorScale>
        <cfvo type="min"/>
        <cfvo type="percentile" val="50"/>
        <cfvo type="max"/>
        <color rgb="FF63BE7B"/>
        <color rgb="FFFFEB84"/>
        <color rgb="FFF8696B"/>
      </colorScale>
    </cfRule>
  </conditionalFormatting>
  <conditionalFormatting sqref="V64">
    <cfRule type="colorScale" priority="45">
      <colorScale>
        <cfvo type="min"/>
        <cfvo type="percentile" val="50"/>
        <cfvo type="max"/>
        <color rgb="FF63BE7B"/>
        <color rgb="FFFFEB84"/>
        <color rgb="FFF8696B"/>
      </colorScale>
    </cfRule>
  </conditionalFormatting>
  <conditionalFormatting sqref="U73">
    <cfRule type="colorScale" priority="44">
      <colorScale>
        <cfvo type="min"/>
        <cfvo type="percentile" val="50"/>
        <cfvo type="max"/>
        <color rgb="FF63BE7B"/>
        <color rgb="FFFFEB84"/>
        <color rgb="FFF8696B"/>
      </colorScale>
    </cfRule>
  </conditionalFormatting>
  <conditionalFormatting sqref="V73">
    <cfRule type="colorScale" priority="43">
      <colorScale>
        <cfvo type="min"/>
        <cfvo type="percentile" val="50"/>
        <cfvo type="max"/>
        <color rgb="FF63BE7B"/>
        <color rgb="FFFFEB84"/>
        <color rgb="FFF8696B"/>
      </colorScale>
    </cfRule>
  </conditionalFormatting>
  <conditionalFormatting sqref="U88">
    <cfRule type="colorScale" priority="42">
      <colorScale>
        <cfvo type="min"/>
        <cfvo type="percentile" val="50"/>
        <cfvo type="max"/>
        <color rgb="FF63BE7B"/>
        <color rgb="FFFFEB84"/>
        <color rgb="FFF8696B"/>
      </colorScale>
    </cfRule>
  </conditionalFormatting>
  <conditionalFormatting sqref="V88">
    <cfRule type="colorScale" priority="41">
      <colorScale>
        <cfvo type="min"/>
        <cfvo type="percentile" val="50"/>
        <cfvo type="max"/>
        <color rgb="FF63BE7B"/>
        <color rgb="FFFFEB84"/>
        <color rgb="FFF8696B"/>
      </colorScale>
    </cfRule>
  </conditionalFormatting>
  <conditionalFormatting sqref="U92">
    <cfRule type="colorScale" priority="40">
      <colorScale>
        <cfvo type="min"/>
        <cfvo type="percentile" val="50"/>
        <cfvo type="max"/>
        <color rgb="FF63BE7B"/>
        <color rgb="FFFFEB84"/>
        <color rgb="FFF8696B"/>
      </colorScale>
    </cfRule>
  </conditionalFormatting>
  <conditionalFormatting sqref="V92">
    <cfRule type="colorScale" priority="39">
      <colorScale>
        <cfvo type="min"/>
        <cfvo type="percentile" val="50"/>
        <cfvo type="max"/>
        <color rgb="FF63BE7B"/>
        <color rgb="FFFFEB84"/>
        <color rgb="FFF8696B"/>
      </colorScale>
    </cfRule>
  </conditionalFormatting>
  <conditionalFormatting sqref="U101">
    <cfRule type="colorScale" priority="38">
      <colorScale>
        <cfvo type="min"/>
        <cfvo type="percentile" val="50"/>
        <cfvo type="max"/>
        <color rgb="FF63BE7B"/>
        <color rgb="FFFFEB84"/>
        <color rgb="FFF8696B"/>
      </colorScale>
    </cfRule>
  </conditionalFormatting>
  <conditionalFormatting sqref="V101">
    <cfRule type="colorScale" priority="37">
      <colorScale>
        <cfvo type="min"/>
        <cfvo type="percentile" val="50"/>
        <cfvo type="max"/>
        <color rgb="FF63BE7B"/>
        <color rgb="FFFFEB84"/>
        <color rgb="FFF8696B"/>
      </colorScale>
    </cfRule>
  </conditionalFormatting>
  <conditionalFormatting sqref="U116">
    <cfRule type="colorScale" priority="36">
      <colorScale>
        <cfvo type="min"/>
        <cfvo type="percentile" val="50"/>
        <cfvo type="max"/>
        <color rgb="FF63BE7B"/>
        <color rgb="FFFFEB84"/>
        <color rgb="FFF8696B"/>
      </colorScale>
    </cfRule>
  </conditionalFormatting>
  <conditionalFormatting sqref="V116">
    <cfRule type="colorScale" priority="35">
      <colorScale>
        <cfvo type="min"/>
        <cfvo type="percentile" val="50"/>
        <cfvo type="max"/>
        <color rgb="FF63BE7B"/>
        <color rgb="FFFFEB84"/>
        <color rgb="FFF8696B"/>
      </colorScale>
    </cfRule>
  </conditionalFormatting>
  <conditionalFormatting sqref="U120">
    <cfRule type="colorScale" priority="34">
      <colorScale>
        <cfvo type="min"/>
        <cfvo type="percentile" val="50"/>
        <cfvo type="max"/>
        <color rgb="FF63BE7B"/>
        <color rgb="FFFFEB84"/>
        <color rgb="FFF8696B"/>
      </colorScale>
    </cfRule>
  </conditionalFormatting>
  <conditionalFormatting sqref="V120">
    <cfRule type="colorScale" priority="33">
      <colorScale>
        <cfvo type="min"/>
        <cfvo type="percentile" val="50"/>
        <cfvo type="max"/>
        <color rgb="FF63BE7B"/>
        <color rgb="FFFFEB84"/>
        <color rgb="FFF8696B"/>
      </colorScale>
    </cfRule>
  </conditionalFormatting>
  <conditionalFormatting sqref="S129:S147">
    <cfRule type="colorScale" priority="32">
      <colorScale>
        <cfvo type="min"/>
        <cfvo type="percentile" val="50"/>
        <cfvo type="max"/>
        <color rgb="FF63BE7B"/>
        <color rgb="FFFFEB84"/>
        <color rgb="FFF8696B"/>
      </colorScale>
    </cfRule>
  </conditionalFormatting>
  <conditionalFormatting sqref="T129:T147">
    <cfRule type="colorScale" priority="31">
      <colorScale>
        <cfvo type="min"/>
        <cfvo type="percentile" val="50"/>
        <cfvo type="max"/>
        <color rgb="FF63BE7B"/>
        <color rgb="FFFFEB84"/>
        <color rgb="FFF8696B"/>
      </colorScale>
    </cfRule>
  </conditionalFormatting>
  <conditionalFormatting sqref="U129">
    <cfRule type="colorScale" priority="30">
      <colorScale>
        <cfvo type="min"/>
        <cfvo type="percentile" val="50"/>
        <cfvo type="max"/>
        <color rgb="FF63BE7B"/>
        <color rgb="FFFFEB84"/>
        <color rgb="FFF8696B"/>
      </colorScale>
    </cfRule>
  </conditionalFormatting>
  <conditionalFormatting sqref="V129">
    <cfRule type="colorScale" priority="29">
      <colorScale>
        <cfvo type="min"/>
        <cfvo type="percentile" val="50"/>
        <cfvo type="max"/>
        <color rgb="FF63BE7B"/>
        <color rgb="FFFFEB84"/>
        <color rgb="FFF8696B"/>
      </colorScale>
    </cfRule>
  </conditionalFormatting>
  <conditionalFormatting sqref="U144">
    <cfRule type="colorScale" priority="28">
      <colorScale>
        <cfvo type="min"/>
        <cfvo type="percentile" val="50"/>
        <cfvo type="max"/>
        <color rgb="FF63BE7B"/>
        <color rgb="FFFFEB84"/>
        <color rgb="FFF8696B"/>
      </colorScale>
    </cfRule>
  </conditionalFormatting>
  <conditionalFormatting sqref="V144">
    <cfRule type="colorScale" priority="27">
      <colorScale>
        <cfvo type="min"/>
        <cfvo type="percentile" val="50"/>
        <cfvo type="max"/>
        <color rgb="FF63BE7B"/>
        <color rgb="FFFFEB84"/>
        <color rgb="FFF8696B"/>
      </colorScale>
    </cfRule>
  </conditionalFormatting>
  <conditionalFormatting sqref="U148">
    <cfRule type="colorScale" priority="26">
      <colorScale>
        <cfvo type="min"/>
        <cfvo type="percentile" val="50"/>
        <cfvo type="max"/>
        <color rgb="FF63BE7B"/>
        <color rgb="FFFFEB84"/>
        <color rgb="FFF8696B"/>
      </colorScale>
    </cfRule>
  </conditionalFormatting>
  <conditionalFormatting sqref="V148">
    <cfRule type="colorScale" priority="25">
      <colorScale>
        <cfvo type="min"/>
        <cfvo type="percentile" val="50"/>
        <cfvo type="max"/>
        <color rgb="FF63BE7B"/>
        <color rgb="FFFFEB84"/>
        <color rgb="FFF8696B"/>
      </colorScale>
    </cfRule>
  </conditionalFormatting>
  <conditionalFormatting sqref="S157:S175">
    <cfRule type="colorScale" priority="24">
      <colorScale>
        <cfvo type="min"/>
        <cfvo type="percentile" val="50"/>
        <cfvo type="max"/>
        <color rgb="FF63BE7B"/>
        <color rgb="FFFFEB84"/>
        <color rgb="FFF8696B"/>
      </colorScale>
    </cfRule>
  </conditionalFormatting>
  <conditionalFormatting sqref="T157:T175">
    <cfRule type="colorScale" priority="23">
      <colorScale>
        <cfvo type="min"/>
        <cfvo type="percentile" val="50"/>
        <cfvo type="max"/>
        <color rgb="FF63BE7B"/>
        <color rgb="FFFFEB84"/>
        <color rgb="FFF8696B"/>
      </colorScale>
    </cfRule>
  </conditionalFormatting>
  <conditionalFormatting sqref="U157">
    <cfRule type="colorScale" priority="22">
      <colorScale>
        <cfvo type="min"/>
        <cfvo type="percentile" val="50"/>
        <cfvo type="max"/>
        <color rgb="FF63BE7B"/>
        <color rgb="FFFFEB84"/>
        <color rgb="FFF8696B"/>
      </colorScale>
    </cfRule>
  </conditionalFormatting>
  <conditionalFormatting sqref="V157">
    <cfRule type="colorScale" priority="21">
      <colorScale>
        <cfvo type="min"/>
        <cfvo type="percentile" val="50"/>
        <cfvo type="max"/>
        <color rgb="FF63BE7B"/>
        <color rgb="FFFFEB84"/>
        <color rgb="FFF8696B"/>
      </colorScale>
    </cfRule>
  </conditionalFormatting>
  <conditionalFormatting sqref="U172">
    <cfRule type="colorScale" priority="20">
      <colorScale>
        <cfvo type="min"/>
        <cfvo type="percentile" val="50"/>
        <cfvo type="max"/>
        <color rgb="FF63BE7B"/>
        <color rgb="FFFFEB84"/>
        <color rgb="FFF8696B"/>
      </colorScale>
    </cfRule>
  </conditionalFormatting>
  <conditionalFormatting sqref="V172">
    <cfRule type="colorScale" priority="19">
      <colorScale>
        <cfvo type="min"/>
        <cfvo type="percentile" val="50"/>
        <cfvo type="max"/>
        <color rgb="FF63BE7B"/>
        <color rgb="FFFFEB84"/>
        <color rgb="FFF8696B"/>
      </colorScale>
    </cfRule>
  </conditionalFormatting>
  <conditionalFormatting sqref="U176">
    <cfRule type="colorScale" priority="18">
      <colorScale>
        <cfvo type="min"/>
        <cfvo type="percentile" val="50"/>
        <cfvo type="max"/>
        <color rgb="FF63BE7B"/>
        <color rgb="FFFFEB84"/>
        <color rgb="FFF8696B"/>
      </colorScale>
    </cfRule>
  </conditionalFormatting>
  <conditionalFormatting sqref="V176">
    <cfRule type="colorScale" priority="17">
      <colorScale>
        <cfvo type="min"/>
        <cfvo type="percentile" val="50"/>
        <cfvo type="max"/>
        <color rgb="FF63BE7B"/>
        <color rgb="FFFFEB84"/>
        <color rgb="FFF8696B"/>
      </colorScale>
    </cfRule>
  </conditionalFormatting>
  <conditionalFormatting sqref="S185:S203">
    <cfRule type="colorScale" priority="16">
      <colorScale>
        <cfvo type="min"/>
        <cfvo type="percentile" val="50"/>
        <cfvo type="max"/>
        <color rgb="FF63BE7B"/>
        <color rgb="FFFFEB84"/>
        <color rgb="FFF8696B"/>
      </colorScale>
    </cfRule>
  </conditionalFormatting>
  <conditionalFormatting sqref="T185:T203">
    <cfRule type="colorScale" priority="15">
      <colorScale>
        <cfvo type="min"/>
        <cfvo type="percentile" val="50"/>
        <cfvo type="max"/>
        <color rgb="FF63BE7B"/>
        <color rgb="FFFFEB84"/>
        <color rgb="FFF8696B"/>
      </colorScale>
    </cfRule>
  </conditionalFormatting>
  <conditionalFormatting sqref="U185">
    <cfRule type="colorScale" priority="14">
      <colorScale>
        <cfvo type="min"/>
        <cfvo type="percentile" val="50"/>
        <cfvo type="max"/>
        <color rgb="FF63BE7B"/>
        <color rgb="FFFFEB84"/>
        <color rgb="FFF8696B"/>
      </colorScale>
    </cfRule>
  </conditionalFormatting>
  <conditionalFormatting sqref="V185">
    <cfRule type="colorScale" priority="13">
      <colorScale>
        <cfvo type="min"/>
        <cfvo type="percentile" val="50"/>
        <cfvo type="max"/>
        <color rgb="FF63BE7B"/>
        <color rgb="FFFFEB84"/>
        <color rgb="FFF8696B"/>
      </colorScale>
    </cfRule>
  </conditionalFormatting>
  <conditionalFormatting sqref="U200">
    <cfRule type="colorScale" priority="12">
      <colorScale>
        <cfvo type="min"/>
        <cfvo type="percentile" val="50"/>
        <cfvo type="max"/>
        <color rgb="FF63BE7B"/>
        <color rgb="FFFFEB84"/>
        <color rgb="FFF8696B"/>
      </colorScale>
    </cfRule>
  </conditionalFormatting>
  <conditionalFormatting sqref="V200">
    <cfRule type="colorScale" priority="11">
      <colorScale>
        <cfvo type="min"/>
        <cfvo type="percentile" val="50"/>
        <cfvo type="max"/>
        <color rgb="FF63BE7B"/>
        <color rgb="FFFFEB84"/>
        <color rgb="FFF8696B"/>
      </colorScale>
    </cfRule>
  </conditionalFormatting>
  <conditionalFormatting sqref="U204">
    <cfRule type="colorScale" priority="10">
      <colorScale>
        <cfvo type="min"/>
        <cfvo type="percentile" val="50"/>
        <cfvo type="max"/>
        <color rgb="FF63BE7B"/>
        <color rgb="FFFFEB84"/>
        <color rgb="FFF8696B"/>
      </colorScale>
    </cfRule>
  </conditionalFormatting>
  <conditionalFormatting sqref="V204">
    <cfRule type="colorScale" priority="9">
      <colorScale>
        <cfvo type="min"/>
        <cfvo type="percentile" val="50"/>
        <cfvo type="max"/>
        <color rgb="FF63BE7B"/>
        <color rgb="FFFFEB84"/>
        <color rgb="FFF8696B"/>
      </colorScale>
    </cfRule>
  </conditionalFormatting>
  <conditionalFormatting sqref="S213:S231">
    <cfRule type="colorScale" priority="8">
      <colorScale>
        <cfvo type="min"/>
        <cfvo type="percentile" val="50"/>
        <cfvo type="max"/>
        <color rgb="FF63BE7B"/>
        <color rgb="FFFFEB84"/>
        <color rgb="FFF8696B"/>
      </colorScale>
    </cfRule>
  </conditionalFormatting>
  <conditionalFormatting sqref="T213:T231">
    <cfRule type="colorScale" priority="7">
      <colorScale>
        <cfvo type="min"/>
        <cfvo type="percentile" val="50"/>
        <cfvo type="max"/>
        <color rgb="FF63BE7B"/>
        <color rgb="FFFFEB84"/>
        <color rgb="FFF8696B"/>
      </colorScale>
    </cfRule>
  </conditionalFormatting>
  <conditionalFormatting sqref="U213">
    <cfRule type="colorScale" priority="6">
      <colorScale>
        <cfvo type="min"/>
        <cfvo type="percentile" val="50"/>
        <cfvo type="max"/>
        <color rgb="FF63BE7B"/>
        <color rgb="FFFFEB84"/>
        <color rgb="FFF8696B"/>
      </colorScale>
    </cfRule>
  </conditionalFormatting>
  <conditionalFormatting sqref="V213">
    <cfRule type="colorScale" priority="5">
      <colorScale>
        <cfvo type="min"/>
        <cfvo type="percentile" val="50"/>
        <cfvo type="max"/>
        <color rgb="FF63BE7B"/>
        <color rgb="FFFFEB84"/>
        <color rgb="FFF8696B"/>
      </colorScale>
    </cfRule>
  </conditionalFormatting>
  <conditionalFormatting sqref="U228">
    <cfRule type="colorScale" priority="4">
      <colorScale>
        <cfvo type="min"/>
        <cfvo type="percentile" val="50"/>
        <cfvo type="max"/>
        <color rgb="FF63BE7B"/>
        <color rgb="FFFFEB84"/>
        <color rgb="FFF8696B"/>
      </colorScale>
    </cfRule>
  </conditionalFormatting>
  <conditionalFormatting sqref="V228">
    <cfRule type="colorScale" priority="3">
      <colorScale>
        <cfvo type="min"/>
        <cfvo type="percentile" val="50"/>
        <cfvo type="max"/>
        <color rgb="FF63BE7B"/>
        <color rgb="FFFFEB84"/>
        <color rgb="FFF8696B"/>
      </colorScale>
    </cfRule>
  </conditionalFormatting>
  <conditionalFormatting sqref="U232">
    <cfRule type="colorScale" priority="2">
      <colorScale>
        <cfvo type="min"/>
        <cfvo type="percentile" val="50"/>
        <cfvo type="max"/>
        <color rgb="FF63BE7B"/>
        <color rgb="FFFFEB84"/>
        <color rgb="FFF8696B"/>
      </colorScale>
    </cfRule>
  </conditionalFormatting>
  <conditionalFormatting sqref="V23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25"/>
  <sheetViews>
    <sheetView topLeftCell="A104" workbookViewId="0">
      <selection activeCell="L105" sqref="L105:T122"/>
    </sheetView>
  </sheetViews>
  <sheetFormatPr defaultRowHeight="15" x14ac:dyDescent="0.25"/>
  <cols>
    <col min="1" max="1" width="4.5703125" bestFit="1" customWidth="1"/>
    <col min="2" max="5" width="9.42578125" bestFit="1" customWidth="1"/>
    <col min="6" max="6" width="3.7109375" customWidth="1"/>
    <col min="7" max="7" width="11.7109375" bestFit="1" customWidth="1"/>
    <col min="8" max="10" width="10.140625" bestFit="1" customWidth="1"/>
    <col min="11" max="11" width="3.7109375" customWidth="1"/>
    <col min="12" max="15" width="9.42578125" bestFit="1" customWidth="1"/>
    <col min="16" max="16" width="3.7109375" customWidth="1"/>
    <col min="17" max="20" width="9.42578125" bestFit="1" customWidth="1"/>
  </cols>
  <sheetData>
    <row r="2" spans="1:20" x14ac:dyDescent="0.25">
      <c r="A2" s="56" t="s">
        <v>48</v>
      </c>
      <c r="B2" s="56"/>
      <c r="C2" s="56"/>
      <c r="D2" s="56"/>
      <c r="E2" s="56"/>
      <c r="F2" s="56"/>
      <c r="G2" s="56"/>
      <c r="H2" s="56"/>
      <c r="I2" s="56"/>
      <c r="J2" s="56"/>
      <c r="K2" s="56"/>
      <c r="L2" s="56"/>
      <c r="M2" s="56"/>
      <c r="N2" s="56"/>
    </row>
    <row r="3" spans="1:20" x14ac:dyDescent="0.25">
      <c r="A3" s="56" t="s">
        <v>49</v>
      </c>
      <c r="B3" s="56"/>
      <c r="C3" s="56"/>
      <c r="D3" s="56"/>
      <c r="E3" s="56"/>
      <c r="F3" s="56"/>
      <c r="G3" s="56"/>
      <c r="H3" s="56"/>
      <c r="I3" s="56"/>
      <c r="J3" s="56"/>
      <c r="K3" s="56"/>
      <c r="L3" s="56"/>
      <c r="M3" s="56"/>
      <c r="N3" s="56"/>
    </row>
    <row r="4" spans="1:20" x14ac:dyDescent="0.25">
      <c r="A4" s="56" t="s">
        <v>50</v>
      </c>
      <c r="B4" s="56"/>
      <c r="C4" s="56"/>
      <c r="D4" s="56"/>
      <c r="E4" s="56"/>
      <c r="F4" s="56"/>
      <c r="G4" s="56"/>
      <c r="H4" s="56"/>
      <c r="I4" s="56"/>
      <c r="J4" s="56"/>
      <c r="K4" s="56"/>
      <c r="L4" s="56"/>
      <c r="M4" s="56"/>
      <c r="N4" s="56"/>
    </row>
    <row r="5" spans="1:20" x14ac:dyDescent="0.25">
      <c r="A5" s="56" t="s">
        <v>51</v>
      </c>
      <c r="B5" s="56"/>
      <c r="C5" s="56"/>
      <c r="D5" s="56"/>
      <c r="E5" s="56"/>
      <c r="F5" s="56"/>
      <c r="G5" s="56"/>
      <c r="H5" s="56"/>
      <c r="I5" s="56"/>
      <c r="J5" s="56"/>
      <c r="K5" s="56"/>
      <c r="L5" s="56"/>
      <c r="M5" s="56"/>
      <c r="N5" s="56"/>
    </row>
    <row r="6" spans="1:20" x14ac:dyDescent="0.25">
      <c r="A6" s="56" t="s">
        <v>52</v>
      </c>
      <c r="B6" s="56"/>
      <c r="C6" s="56"/>
      <c r="D6" s="56"/>
      <c r="E6" s="56"/>
      <c r="F6" s="56"/>
      <c r="G6" s="56"/>
      <c r="H6" s="56"/>
      <c r="I6" s="56"/>
      <c r="J6" s="56"/>
      <c r="K6" s="56"/>
      <c r="L6" s="56"/>
      <c r="M6" s="56"/>
      <c r="N6" s="56"/>
    </row>
    <row r="8" spans="1:20" x14ac:dyDescent="0.25">
      <c r="A8" s="58" t="s">
        <v>40</v>
      </c>
      <c r="B8" s="59"/>
      <c r="C8" s="59"/>
      <c r="D8" s="59"/>
      <c r="E8" s="59"/>
      <c r="F8" s="59"/>
      <c r="G8" s="59"/>
      <c r="H8" s="59"/>
      <c r="I8" s="59"/>
      <c r="J8" s="59"/>
      <c r="K8" s="59"/>
      <c r="L8" s="59"/>
      <c r="M8" s="59"/>
      <c r="N8" s="59"/>
      <c r="O8" s="59"/>
      <c r="P8" s="59"/>
      <c r="Q8" s="59"/>
      <c r="R8" s="59"/>
      <c r="S8" s="59"/>
      <c r="T8" s="60"/>
    </row>
    <row r="9" spans="1:20" x14ac:dyDescent="0.25">
      <c r="A9" s="7" t="s">
        <v>1</v>
      </c>
      <c r="B9" s="8" t="s">
        <v>32</v>
      </c>
      <c r="C9" s="8" t="s">
        <v>31</v>
      </c>
      <c r="D9" s="8" t="s">
        <v>33</v>
      </c>
      <c r="E9" s="8" t="s">
        <v>34</v>
      </c>
      <c r="F9" s="9"/>
      <c r="G9" s="8" t="s">
        <v>32</v>
      </c>
      <c r="H9" s="8" t="s">
        <v>31</v>
      </c>
      <c r="I9" s="8" t="s">
        <v>33</v>
      </c>
      <c r="J9" s="8" t="s">
        <v>34</v>
      </c>
      <c r="K9" s="9"/>
      <c r="L9" s="8" t="s">
        <v>32</v>
      </c>
      <c r="M9" s="8" t="s">
        <v>31</v>
      </c>
      <c r="N9" s="8" t="s">
        <v>33</v>
      </c>
      <c r="O9" s="8" t="s">
        <v>34</v>
      </c>
      <c r="P9" s="9"/>
      <c r="Q9" s="8" t="s">
        <v>32</v>
      </c>
      <c r="R9" s="8" t="s">
        <v>31</v>
      </c>
      <c r="S9" s="8" t="s">
        <v>33</v>
      </c>
      <c r="T9" s="10" t="s">
        <v>34</v>
      </c>
    </row>
    <row r="10" spans="1:20" x14ac:dyDescent="0.25">
      <c r="A10" s="7" t="s">
        <v>2</v>
      </c>
      <c r="B10" s="8" t="s">
        <v>35</v>
      </c>
      <c r="C10" s="8" t="s">
        <v>35</v>
      </c>
      <c r="D10" s="8" t="s">
        <v>35</v>
      </c>
      <c r="E10" s="8" t="s">
        <v>35</v>
      </c>
      <c r="F10" s="9"/>
      <c r="G10" s="8" t="s">
        <v>36</v>
      </c>
      <c r="H10" s="8" t="s">
        <v>36</v>
      </c>
      <c r="I10" s="8" t="s">
        <v>36</v>
      </c>
      <c r="J10" s="8" t="s">
        <v>36</v>
      </c>
      <c r="K10" s="9"/>
      <c r="L10" s="8" t="s">
        <v>37</v>
      </c>
      <c r="M10" s="8" t="s">
        <v>37</v>
      </c>
      <c r="N10" s="8" t="s">
        <v>37</v>
      </c>
      <c r="O10" s="8" t="s">
        <v>37</v>
      </c>
      <c r="P10" s="9"/>
      <c r="Q10" s="8" t="s">
        <v>38</v>
      </c>
      <c r="R10" s="8" t="s">
        <v>38</v>
      </c>
      <c r="S10" s="8" t="s">
        <v>38</v>
      </c>
      <c r="T10" s="10" t="s">
        <v>38</v>
      </c>
    </row>
    <row r="11" spans="1:20" x14ac:dyDescent="0.25">
      <c r="A11" s="11">
        <v>1</v>
      </c>
      <c r="B11" s="6">
        <v>1</v>
      </c>
      <c r="C11" s="6">
        <v>1</v>
      </c>
      <c r="D11" s="6">
        <v>1</v>
      </c>
      <c r="E11" s="6">
        <v>1</v>
      </c>
      <c r="F11" s="9"/>
      <c r="G11" s="6">
        <v>0</v>
      </c>
      <c r="H11" s="6">
        <v>0</v>
      </c>
      <c r="I11" s="6">
        <v>0</v>
      </c>
      <c r="J11" s="6">
        <v>0</v>
      </c>
      <c r="K11" s="9"/>
      <c r="L11" s="6">
        <v>2.5499999999999998</v>
      </c>
      <c r="M11" s="6">
        <v>2.5499999999999998</v>
      </c>
      <c r="N11" s="6">
        <v>2.59</v>
      </c>
      <c r="O11" s="6">
        <v>2.59</v>
      </c>
      <c r="P11" s="9"/>
      <c r="Q11" s="6">
        <v>3.09</v>
      </c>
      <c r="R11" s="6">
        <v>2.9</v>
      </c>
      <c r="S11" s="6">
        <v>3.08</v>
      </c>
      <c r="T11" s="6">
        <v>2.89</v>
      </c>
    </row>
    <row r="12" spans="1:20" x14ac:dyDescent="0.25">
      <c r="A12" s="11">
        <v>2</v>
      </c>
      <c r="B12" s="6">
        <v>0.998</v>
      </c>
      <c r="C12" s="6">
        <v>0.998</v>
      </c>
      <c r="D12" s="6">
        <v>0.998</v>
      </c>
      <c r="E12" s="6">
        <v>0.998</v>
      </c>
      <c r="F12" s="9"/>
      <c r="G12" s="6">
        <v>2.3E-2</v>
      </c>
      <c r="H12" s="6">
        <v>1.9E-2</v>
      </c>
      <c r="I12" s="6">
        <v>2.1999999999999999E-2</v>
      </c>
      <c r="J12" s="6">
        <v>1.7999999999999999E-2</v>
      </c>
      <c r="K12" s="9"/>
      <c r="L12" s="9"/>
      <c r="M12" s="9"/>
      <c r="N12" s="9"/>
      <c r="O12" s="9"/>
      <c r="P12" s="9"/>
      <c r="Q12" s="9"/>
      <c r="R12" s="9"/>
      <c r="S12" s="9"/>
      <c r="T12" s="12"/>
    </row>
    <row r="13" spans="1:20" x14ac:dyDescent="0.25">
      <c r="A13" s="11">
        <v>3</v>
      </c>
      <c r="B13" s="6">
        <v>0.996</v>
      </c>
      <c r="C13" s="6">
        <v>0.996</v>
      </c>
      <c r="D13" s="6">
        <v>0.996</v>
      </c>
      <c r="E13" s="6">
        <v>0.996</v>
      </c>
      <c r="F13" s="9"/>
      <c r="G13" s="6">
        <v>-4.0000000000000001E-3</v>
      </c>
      <c r="H13" s="6">
        <v>-8.0000000000000002E-3</v>
      </c>
      <c r="I13" s="6">
        <v>-5.0000000000000001E-3</v>
      </c>
      <c r="J13" s="6">
        <v>-8.9999999999999993E-3</v>
      </c>
      <c r="K13" s="9"/>
      <c r="L13" s="9"/>
      <c r="M13" s="9"/>
      <c r="N13" s="9"/>
      <c r="O13" s="9"/>
      <c r="P13" s="9"/>
      <c r="Q13" s="9"/>
      <c r="R13" s="9"/>
      <c r="S13" s="9"/>
      <c r="T13" s="12"/>
    </row>
    <row r="14" spans="1:20" x14ac:dyDescent="0.25">
      <c r="A14" s="11">
        <v>4</v>
      </c>
      <c r="B14" s="6">
        <v>0.99299999999999999</v>
      </c>
      <c r="C14" s="6">
        <v>0.99399999999999999</v>
      </c>
      <c r="D14" s="6">
        <v>0.99299999999999999</v>
      </c>
      <c r="E14" s="6">
        <v>0.99399999999999999</v>
      </c>
      <c r="F14" s="9"/>
      <c r="G14" s="6">
        <v>-30.184999999999999</v>
      </c>
      <c r="H14" s="6">
        <v>-30.189</v>
      </c>
      <c r="I14" s="6">
        <v>-30.186</v>
      </c>
      <c r="J14" s="6">
        <v>-30.19</v>
      </c>
      <c r="K14" s="9"/>
      <c r="L14" s="9"/>
      <c r="M14" s="9"/>
      <c r="N14" s="9"/>
      <c r="O14" s="9"/>
      <c r="P14" s="9"/>
      <c r="Q14" s="9"/>
      <c r="R14" s="9"/>
      <c r="S14" s="9"/>
      <c r="T14" s="12"/>
    </row>
    <row r="15" spans="1:20" x14ac:dyDescent="0.25">
      <c r="A15" s="11">
        <v>5</v>
      </c>
      <c r="B15" s="6">
        <v>0.98499999999999999</v>
      </c>
      <c r="C15" s="6">
        <v>0.98499999999999999</v>
      </c>
      <c r="D15" s="6">
        <v>0.98499999999999999</v>
      </c>
      <c r="E15" s="6">
        <v>0.98499999999999999</v>
      </c>
      <c r="F15" s="9"/>
      <c r="G15" s="6">
        <v>-30.85</v>
      </c>
      <c r="H15" s="6">
        <v>-30.853999999999999</v>
      </c>
      <c r="I15" s="6">
        <v>-30.852</v>
      </c>
      <c r="J15" s="6">
        <v>-30.855</v>
      </c>
      <c r="K15" s="9"/>
      <c r="L15" s="9"/>
      <c r="M15" s="9"/>
      <c r="N15" s="9"/>
      <c r="O15" s="9"/>
      <c r="P15" s="9"/>
      <c r="Q15" s="9"/>
      <c r="R15" s="9"/>
      <c r="S15" s="9"/>
      <c r="T15" s="12"/>
    </row>
    <row r="16" spans="1:20" x14ac:dyDescent="0.25">
      <c r="A16" s="11">
        <v>6</v>
      </c>
      <c r="B16" s="6">
        <v>0.95199999999999996</v>
      </c>
      <c r="C16" s="6">
        <v>0.95199999999999996</v>
      </c>
      <c r="D16" s="6">
        <v>0.95199999999999996</v>
      </c>
      <c r="E16" s="6">
        <v>0.95199999999999996</v>
      </c>
      <c r="F16" s="9"/>
      <c r="G16" s="6">
        <v>-31.25</v>
      </c>
      <c r="H16" s="6">
        <v>-31.254000000000001</v>
      </c>
      <c r="I16" s="6">
        <v>-31.251999999999999</v>
      </c>
      <c r="J16" s="6">
        <v>-31.254999999999999</v>
      </c>
      <c r="K16" s="9"/>
      <c r="L16" s="9"/>
      <c r="M16" s="9"/>
      <c r="N16" s="9"/>
      <c r="O16" s="9"/>
      <c r="P16" s="9"/>
      <c r="Q16" s="9"/>
      <c r="R16" s="9"/>
      <c r="S16" s="9"/>
      <c r="T16" s="12"/>
    </row>
    <row r="17" spans="1:20" x14ac:dyDescent="0.25">
      <c r="A17" s="11">
        <v>7</v>
      </c>
      <c r="B17" s="6">
        <v>0.98499999999999999</v>
      </c>
      <c r="C17" s="6">
        <v>0.98499999999999999</v>
      </c>
      <c r="D17" s="6">
        <v>0.98499999999999999</v>
      </c>
      <c r="E17" s="6">
        <v>0.98499999999999999</v>
      </c>
      <c r="F17" s="9"/>
      <c r="G17" s="6">
        <v>-0.10299999999999999</v>
      </c>
      <c r="H17" s="6">
        <v>-0.127</v>
      </c>
      <c r="I17" s="6">
        <v>-0.106</v>
      </c>
      <c r="J17" s="6">
        <v>-0.13</v>
      </c>
      <c r="K17" s="9"/>
      <c r="L17" s="9"/>
      <c r="M17" s="9"/>
      <c r="N17" s="9"/>
      <c r="O17" s="9"/>
      <c r="P17" s="9"/>
      <c r="Q17" s="9"/>
      <c r="R17" s="9"/>
      <c r="S17" s="9"/>
      <c r="T17" s="12"/>
    </row>
    <row r="18" spans="1:20" x14ac:dyDescent="0.25">
      <c r="A18" s="11">
        <v>8</v>
      </c>
      <c r="B18" s="6">
        <v>0.98499999999999999</v>
      </c>
      <c r="C18" s="6">
        <v>0.98499999999999999</v>
      </c>
      <c r="D18" s="6">
        <v>0.98499999999999999</v>
      </c>
      <c r="E18" s="6">
        <v>0.98499999999999999</v>
      </c>
      <c r="F18" s="9"/>
      <c r="G18" s="6">
        <v>-0.105</v>
      </c>
      <c r="H18" s="6">
        <v>-0.128</v>
      </c>
      <c r="I18" s="6">
        <v>-0.108</v>
      </c>
      <c r="J18" s="6">
        <v>-0.13200000000000001</v>
      </c>
      <c r="K18" s="9"/>
      <c r="L18" s="9"/>
      <c r="M18" s="9"/>
      <c r="N18" s="9"/>
      <c r="O18" s="9"/>
      <c r="P18" s="9"/>
      <c r="Q18" s="9"/>
      <c r="R18" s="9"/>
      <c r="S18" s="9"/>
      <c r="T18" s="12"/>
    </row>
    <row r="19" spans="1:20" x14ac:dyDescent="0.25">
      <c r="A19" s="11">
        <v>9</v>
      </c>
      <c r="B19" s="6">
        <v>0.98299999999999998</v>
      </c>
      <c r="C19" s="6">
        <v>0.98299999999999998</v>
      </c>
      <c r="D19" s="6">
        <v>0.98299999999999998</v>
      </c>
      <c r="E19" s="6">
        <v>0.98299999999999998</v>
      </c>
      <c r="F19" s="9"/>
      <c r="G19" s="6">
        <v>-30.254000000000001</v>
      </c>
      <c r="H19" s="6">
        <v>-30.277999999999999</v>
      </c>
      <c r="I19" s="6">
        <v>-30.257000000000001</v>
      </c>
      <c r="J19" s="6">
        <v>-30.280999999999999</v>
      </c>
      <c r="K19" s="9"/>
      <c r="L19" s="9"/>
      <c r="M19" s="9"/>
      <c r="N19" s="9"/>
      <c r="O19" s="9"/>
      <c r="P19" s="9"/>
      <c r="Q19" s="9"/>
      <c r="R19" s="9"/>
      <c r="S19" s="9"/>
      <c r="T19" s="12"/>
    </row>
    <row r="20" spans="1:20" x14ac:dyDescent="0.25">
      <c r="A20" s="11">
        <v>10</v>
      </c>
      <c r="B20" s="6">
        <v>0.98099999999999998</v>
      </c>
      <c r="C20" s="6">
        <v>0.98199999999999998</v>
      </c>
      <c r="D20" s="6">
        <v>0.98099999999999998</v>
      </c>
      <c r="E20" s="6">
        <v>0.98199999999999998</v>
      </c>
      <c r="F20" s="9"/>
      <c r="G20" s="6">
        <v>-0.13400000000000001</v>
      </c>
      <c r="H20" s="6">
        <v>-0.16400000000000001</v>
      </c>
      <c r="I20" s="6">
        <v>-0.13700000000000001</v>
      </c>
      <c r="J20" s="6">
        <v>-0.16700000000000001</v>
      </c>
      <c r="K20" s="9"/>
      <c r="L20" s="9"/>
      <c r="M20" s="9"/>
      <c r="N20" s="9"/>
      <c r="O20" s="9"/>
      <c r="P20" s="9"/>
      <c r="Q20" s="9"/>
      <c r="R20" s="9"/>
      <c r="S20" s="9"/>
      <c r="T20" s="12"/>
    </row>
    <row r="21" spans="1:20" x14ac:dyDescent="0.25">
      <c r="A21" s="11">
        <v>11</v>
      </c>
      <c r="B21" s="6">
        <v>0.96399999999999997</v>
      </c>
      <c r="C21" s="6">
        <v>0.96399999999999997</v>
      </c>
      <c r="D21" s="6">
        <v>0.96399999999999997</v>
      </c>
      <c r="E21" s="6">
        <v>0.96399999999999997</v>
      </c>
      <c r="F21" s="9"/>
      <c r="G21" s="6">
        <v>-31.748999999999999</v>
      </c>
      <c r="H21" s="6">
        <v>-31.779</v>
      </c>
      <c r="I21" s="6">
        <v>-31.753</v>
      </c>
      <c r="J21" s="6">
        <v>-31.783000000000001</v>
      </c>
      <c r="K21" s="9"/>
      <c r="L21" s="9"/>
      <c r="M21" s="9"/>
      <c r="N21" s="9"/>
      <c r="O21" s="9"/>
      <c r="P21" s="9"/>
      <c r="Q21" s="9"/>
      <c r="R21" s="9"/>
      <c r="S21" s="9"/>
      <c r="T21" s="12"/>
    </row>
    <row r="22" spans="1:20" x14ac:dyDescent="0.25">
      <c r="A22" s="11">
        <v>12</v>
      </c>
      <c r="B22" s="6">
        <v>0.95099999999999996</v>
      </c>
      <c r="C22" s="6">
        <v>0.95099999999999996</v>
      </c>
      <c r="D22" s="6">
        <v>0.95099999999999996</v>
      </c>
      <c r="E22" s="6">
        <v>0.95099999999999996</v>
      </c>
      <c r="F22" s="9"/>
      <c r="G22" s="6">
        <v>-62.802999999999997</v>
      </c>
      <c r="H22" s="6">
        <v>-62.832999999999998</v>
      </c>
      <c r="I22" s="6">
        <v>-62.807000000000002</v>
      </c>
      <c r="J22" s="6">
        <v>-62.837000000000003</v>
      </c>
      <c r="K22" s="9"/>
      <c r="L22" s="9"/>
      <c r="M22" s="9"/>
      <c r="N22" s="9"/>
      <c r="O22" s="9"/>
      <c r="P22" s="9"/>
      <c r="Q22" s="9"/>
      <c r="R22" s="9"/>
      <c r="S22" s="9"/>
      <c r="T22" s="12"/>
    </row>
    <row r="23" spans="1:20" x14ac:dyDescent="0.25">
      <c r="A23" s="11">
        <v>13</v>
      </c>
      <c r="B23" s="6">
        <v>0.95399999999999996</v>
      </c>
      <c r="C23" s="6">
        <v>0.95399999999999996</v>
      </c>
      <c r="D23" s="6">
        <v>0.95399999999999996</v>
      </c>
      <c r="E23" s="6">
        <v>0.95399999999999996</v>
      </c>
      <c r="F23" s="9"/>
      <c r="G23" s="6">
        <v>-62.558999999999997</v>
      </c>
      <c r="H23" s="6">
        <v>-62.59</v>
      </c>
      <c r="I23" s="6">
        <v>-62.563000000000002</v>
      </c>
      <c r="J23" s="6">
        <v>-62.593000000000004</v>
      </c>
      <c r="K23" s="9"/>
      <c r="L23" s="9"/>
      <c r="M23" s="9"/>
      <c r="N23" s="9"/>
      <c r="O23" s="9"/>
      <c r="P23" s="9"/>
      <c r="Q23" s="9"/>
      <c r="R23" s="9"/>
      <c r="S23" s="9"/>
      <c r="T23" s="12"/>
    </row>
    <row r="24" spans="1:20" x14ac:dyDescent="0.25">
      <c r="A24" s="11">
        <v>14</v>
      </c>
      <c r="B24" s="6">
        <v>0.96299999999999997</v>
      </c>
      <c r="C24" s="6">
        <v>0.96299999999999997</v>
      </c>
      <c r="D24" s="6">
        <v>0.96299999999999997</v>
      </c>
      <c r="E24" s="6">
        <v>0.96299999999999997</v>
      </c>
      <c r="F24" s="9"/>
      <c r="G24" s="6">
        <v>-31.76</v>
      </c>
      <c r="H24" s="6">
        <v>-31.79</v>
      </c>
      <c r="I24" s="6">
        <v>-31.763999999999999</v>
      </c>
      <c r="J24" s="6">
        <v>-31.794</v>
      </c>
      <c r="K24" s="9"/>
      <c r="L24" s="9"/>
      <c r="M24" s="9"/>
      <c r="N24" s="9"/>
      <c r="O24" s="9"/>
      <c r="P24" s="9"/>
      <c r="Q24" s="9"/>
      <c r="R24" s="9"/>
      <c r="S24" s="9"/>
      <c r="T24" s="12"/>
    </row>
    <row r="25" spans="1:20" x14ac:dyDescent="0.25">
      <c r="A25" s="11">
        <v>15</v>
      </c>
      <c r="B25" s="6">
        <v>0.999</v>
      </c>
      <c r="C25" s="6">
        <v>0.999</v>
      </c>
      <c r="D25" s="6">
        <v>0.999</v>
      </c>
      <c r="E25" s="6">
        <v>0.999</v>
      </c>
      <c r="F25" s="9"/>
      <c r="G25" s="6">
        <v>0.105</v>
      </c>
      <c r="H25" s="6">
        <v>0.1</v>
      </c>
      <c r="I25" s="6">
        <v>0.104</v>
      </c>
      <c r="J25" s="6">
        <v>9.9000000000000005E-2</v>
      </c>
      <c r="K25" s="9"/>
      <c r="L25" s="9"/>
      <c r="M25" s="9"/>
      <c r="N25" s="9"/>
      <c r="O25" s="9"/>
      <c r="P25" s="9"/>
      <c r="Q25" s="9"/>
      <c r="R25" s="9"/>
      <c r="S25" s="9"/>
      <c r="T25" s="12"/>
    </row>
    <row r="26" spans="1:20" x14ac:dyDescent="0.25">
      <c r="A26" s="11">
        <v>16</v>
      </c>
      <c r="B26" s="6">
        <v>1</v>
      </c>
      <c r="C26" s="6">
        <v>1</v>
      </c>
      <c r="D26" s="6">
        <v>1</v>
      </c>
      <c r="E26" s="6">
        <v>1</v>
      </c>
      <c r="F26" s="9"/>
      <c r="G26" s="6">
        <v>0.318</v>
      </c>
      <c r="H26" s="6">
        <v>0.317</v>
      </c>
      <c r="I26" s="6">
        <v>0.315</v>
      </c>
      <c r="J26" s="6">
        <v>0.315</v>
      </c>
      <c r="K26" s="9"/>
      <c r="L26" s="6">
        <v>1.5</v>
      </c>
      <c r="M26" s="6">
        <v>1.5</v>
      </c>
      <c r="N26" s="6">
        <v>1.5</v>
      </c>
      <c r="O26" s="6">
        <v>1.5</v>
      </c>
      <c r="P26" s="9"/>
      <c r="Q26" s="6">
        <v>-0.98</v>
      </c>
      <c r="R26" s="6">
        <v>-1.1000000000000001</v>
      </c>
      <c r="S26" s="6">
        <v>-0.97</v>
      </c>
      <c r="T26" s="6">
        <v>-1.0900000000000001</v>
      </c>
    </row>
    <row r="27" spans="1:20" x14ac:dyDescent="0.25">
      <c r="A27" s="11">
        <v>17</v>
      </c>
      <c r="B27" s="6">
        <v>0.999</v>
      </c>
      <c r="C27" s="6">
        <v>0.999</v>
      </c>
      <c r="D27" s="6">
        <v>0.999</v>
      </c>
      <c r="E27" s="6">
        <v>0.999</v>
      </c>
      <c r="F27" s="9"/>
      <c r="G27" s="6">
        <v>0.104</v>
      </c>
      <c r="H27" s="6">
        <v>0.1</v>
      </c>
      <c r="I27" s="6">
        <v>0.10299999999999999</v>
      </c>
      <c r="J27" s="6">
        <v>9.8000000000000004E-2</v>
      </c>
      <c r="K27" s="9"/>
      <c r="L27" s="9"/>
      <c r="M27" s="9"/>
      <c r="N27" s="9"/>
      <c r="O27" s="9"/>
      <c r="P27" s="9"/>
      <c r="Q27" s="9"/>
      <c r="R27" s="9"/>
      <c r="S27" s="9"/>
      <c r="T27" s="12"/>
    </row>
    <row r="28" spans="1:20" x14ac:dyDescent="0.25">
      <c r="A28" s="11">
        <v>18</v>
      </c>
      <c r="B28" s="6">
        <v>0.998</v>
      </c>
      <c r="C28" s="6">
        <v>0.998</v>
      </c>
      <c r="D28" s="6">
        <v>0.998</v>
      </c>
      <c r="E28" s="6">
        <v>0.998</v>
      </c>
      <c r="F28" s="9"/>
      <c r="G28" s="6">
        <v>-29.928999999999998</v>
      </c>
      <c r="H28" s="6">
        <v>-29.934000000000001</v>
      </c>
      <c r="I28" s="6">
        <v>-29.931000000000001</v>
      </c>
      <c r="J28" s="6">
        <v>-29.934999999999999</v>
      </c>
      <c r="K28" s="9"/>
      <c r="L28" s="9"/>
      <c r="M28" s="9"/>
      <c r="N28" s="9"/>
      <c r="O28" s="9"/>
      <c r="P28" s="9"/>
      <c r="Q28" s="9"/>
      <c r="R28" s="9"/>
      <c r="S28" s="9"/>
      <c r="T28" s="12"/>
    </row>
    <row r="29" spans="1:20" x14ac:dyDescent="0.25">
      <c r="A29" s="13">
        <v>19</v>
      </c>
      <c r="B29" s="6">
        <v>0.93300000000000005</v>
      </c>
      <c r="C29" s="6">
        <v>0.93300000000000005</v>
      </c>
      <c r="D29" s="6">
        <v>0.93200000000000005</v>
      </c>
      <c r="E29" s="6">
        <v>0.93300000000000005</v>
      </c>
      <c r="F29" s="14"/>
      <c r="G29" s="6">
        <v>-30.702999999999999</v>
      </c>
      <c r="H29" s="6">
        <v>-30.707000000000001</v>
      </c>
      <c r="I29" s="6">
        <v>-30.704000000000001</v>
      </c>
      <c r="J29" s="6">
        <v>-30.709</v>
      </c>
      <c r="K29" s="14"/>
      <c r="L29" s="14"/>
      <c r="M29" s="14"/>
      <c r="N29" s="14"/>
      <c r="O29" s="14"/>
      <c r="P29" s="14"/>
      <c r="Q29" s="14"/>
      <c r="R29" s="14"/>
      <c r="S29" s="14"/>
      <c r="T29" s="15"/>
    </row>
    <row r="31" spans="1:20" x14ac:dyDescent="0.25">
      <c r="A31" s="58" t="s">
        <v>39</v>
      </c>
      <c r="B31" s="59"/>
      <c r="C31" s="59"/>
      <c r="D31" s="59"/>
      <c r="E31" s="59"/>
      <c r="F31" s="59"/>
      <c r="G31" s="59"/>
      <c r="H31" s="59"/>
      <c r="I31" s="59"/>
      <c r="J31" s="59"/>
      <c r="K31" s="59"/>
      <c r="L31" s="59"/>
      <c r="M31" s="59"/>
      <c r="N31" s="59"/>
      <c r="O31" s="59"/>
      <c r="P31" s="59"/>
      <c r="Q31" s="59"/>
      <c r="R31" s="59"/>
      <c r="S31" s="59"/>
      <c r="T31" s="60"/>
    </row>
    <row r="32" spans="1:20" x14ac:dyDescent="0.25">
      <c r="A32" s="7" t="s">
        <v>1</v>
      </c>
      <c r="B32" s="8" t="s">
        <v>32</v>
      </c>
      <c r="C32" s="8" t="s">
        <v>31</v>
      </c>
      <c r="D32" s="8" t="s">
        <v>33</v>
      </c>
      <c r="E32" s="8" t="s">
        <v>34</v>
      </c>
      <c r="F32" s="9"/>
      <c r="G32" s="8" t="s">
        <v>32</v>
      </c>
      <c r="H32" s="8" t="s">
        <v>31</v>
      </c>
      <c r="I32" s="8" t="s">
        <v>33</v>
      </c>
      <c r="J32" s="8" t="s">
        <v>34</v>
      </c>
      <c r="K32" s="9"/>
      <c r="L32" s="8" t="s">
        <v>32</v>
      </c>
      <c r="M32" s="8" t="s">
        <v>31</v>
      </c>
      <c r="N32" s="8" t="s">
        <v>33</v>
      </c>
      <c r="O32" s="8" t="s">
        <v>34</v>
      </c>
      <c r="P32" s="9"/>
      <c r="Q32" s="8" t="s">
        <v>32</v>
      </c>
      <c r="R32" s="8" t="s">
        <v>31</v>
      </c>
      <c r="S32" s="8" t="s">
        <v>33</v>
      </c>
      <c r="T32" s="10" t="s">
        <v>34</v>
      </c>
    </row>
    <row r="33" spans="1:20" x14ac:dyDescent="0.25">
      <c r="A33" s="7" t="s">
        <v>2</v>
      </c>
      <c r="B33" s="8" t="s">
        <v>35</v>
      </c>
      <c r="C33" s="8" t="s">
        <v>35</v>
      </c>
      <c r="D33" s="8" t="s">
        <v>35</v>
      </c>
      <c r="E33" s="8" t="s">
        <v>35</v>
      </c>
      <c r="F33" s="9"/>
      <c r="G33" s="8" t="s">
        <v>36</v>
      </c>
      <c r="H33" s="8" t="s">
        <v>36</v>
      </c>
      <c r="I33" s="8" t="s">
        <v>36</v>
      </c>
      <c r="J33" s="8" t="s">
        <v>36</v>
      </c>
      <c r="K33" s="9"/>
      <c r="L33" s="8" t="s">
        <v>37</v>
      </c>
      <c r="M33" s="8" t="s">
        <v>37</v>
      </c>
      <c r="N33" s="8" t="s">
        <v>37</v>
      </c>
      <c r="O33" s="8" t="s">
        <v>37</v>
      </c>
      <c r="P33" s="9"/>
      <c r="Q33" s="8" t="s">
        <v>38</v>
      </c>
      <c r="R33" s="8" t="s">
        <v>38</v>
      </c>
      <c r="S33" s="8" t="s">
        <v>38</v>
      </c>
      <c r="T33" s="10" t="s">
        <v>38</v>
      </c>
    </row>
    <row r="34" spans="1:20" x14ac:dyDescent="0.25">
      <c r="A34" s="11">
        <v>1</v>
      </c>
      <c r="B34" s="64">
        <v>1</v>
      </c>
      <c r="C34" s="64">
        <v>1</v>
      </c>
      <c r="D34" s="64">
        <v>1</v>
      </c>
      <c r="E34" s="64">
        <v>1</v>
      </c>
      <c r="F34" s="65"/>
      <c r="G34" s="64">
        <v>0</v>
      </c>
      <c r="H34" s="64">
        <v>0</v>
      </c>
      <c r="I34" s="64">
        <v>0</v>
      </c>
      <c r="J34" s="64">
        <v>0</v>
      </c>
      <c r="K34" s="65"/>
      <c r="L34" s="64">
        <v>2.5939999999999999</v>
      </c>
      <c r="M34" s="64">
        <v>2.5937999999999999</v>
      </c>
      <c r="N34" s="64">
        <v>2.5937000000000001</v>
      </c>
      <c r="O34" s="64">
        <v>2.5935999999999999</v>
      </c>
      <c r="P34" s="65"/>
      <c r="Q34" s="64">
        <v>2.8178999999999998</v>
      </c>
      <c r="R34" s="64">
        <v>2.9091999999999998</v>
      </c>
      <c r="S34" s="64">
        <v>2.7374000000000001</v>
      </c>
      <c r="T34" s="64">
        <v>2.8791000000000002</v>
      </c>
    </row>
    <row r="35" spans="1:20" x14ac:dyDescent="0.25">
      <c r="A35" s="11">
        <v>2</v>
      </c>
      <c r="B35" s="64">
        <v>0.99861696376811593</v>
      </c>
      <c r="C35" s="64">
        <v>0.99859353623188407</v>
      </c>
      <c r="D35" s="64">
        <v>0.99863861594202907</v>
      </c>
      <c r="E35" s="64">
        <v>0.99860153623188397</v>
      </c>
      <c r="F35" s="65"/>
      <c r="G35" s="64">
        <v>-8.6400000000000005E-2</v>
      </c>
      <c r="H35" s="64">
        <v>-8.6400000000000005E-2</v>
      </c>
      <c r="I35" s="64">
        <v>-8.6400000000000005E-2</v>
      </c>
      <c r="J35" s="64">
        <v>-8.6400000000000005E-2</v>
      </c>
      <c r="K35" s="65"/>
      <c r="L35" s="65"/>
      <c r="M35" s="65"/>
      <c r="N35" s="65"/>
      <c r="O35" s="65"/>
      <c r="P35" s="65"/>
      <c r="Q35" s="65"/>
      <c r="R35" s="65"/>
      <c r="S35" s="65"/>
      <c r="T35" s="66"/>
    </row>
    <row r="36" spans="1:20" x14ac:dyDescent="0.25">
      <c r="A36" s="11">
        <v>3</v>
      </c>
      <c r="B36" s="64">
        <v>0.99639449999999996</v>
      </c>
      <c r="C36" s="64">
        <v>0.99637115217391303</v>
      </c>
      <c r="D36" s="64">
        <v>0.99641608695652173</v>
      </c>
      <c r="E36" s="64">
        <v>0.99637907246376811</v>
      </c>
      <c r="F36" s="65"/>
      <c r="G36" s="64">
        <v>-0.17280000000000001</v>
      </c>
      <c r="H36" s="64">
        <v>-0.17280000000000001</v>
      </c>
      <c r="I36" s="64">
        <v>-0.17280000000000001</v>
      </c>
      <c r="J36" s="64">
        <v>-0.17280000000000001</v>
      </c>
      <c r="K36" s="65"/>
      <c r="L36" s="65"/>
      <c r="M36" s="65"/>
      <c r="N36" s="65"/>
      <c r="O36" s="65"/>
      <c r="P36" s="65"/>
      <c r="Q36" s="65"/>
      <c r="R36" s="65"/>
      <c r="S36" s="65"/>
      <c r="T36" s="66"/>
    </row>
    <row r="37" spans="1:20" x14ac:dyDescent="0.25">
      <c r="A37" s="11">
        <v>4</v>
      </c>
      <c r="B37" s="64">
        <v>0.98390312499999999</v>
      </c>
      <c r="C37" s="64">
        <v>0.98388020833333334</v>
      </c>
      <c r="D37" s="64">
        <v>0.98392458333333332</v>
      </c>
      <c r="E37" s="64">
        <v>0.98388791666666675</v>
      </c>
      <c r="F37" s="65"/>
      <c r="G37" s="64">
        <v>-31.022600000000001</v>
      </c>
      <c r="H37" s="64">
        <v>-31.022600000000001</v>
      </c>
      <c r="I37" s="64">
        <v>-31.022600000000001</v>
      </c>
      <c r="J37" s="64">
        <v>-31.022600000000001</v>
      </c>
      <c r="K37" s="65"/>
      <c r="L37" s="65"/>
      <c r="M37" s="65"/>
      <c r="N37" s="65"/>
      <c r="O37" s="65"/>
      <c r="P37" s="65"/>
      <c r="Q37" s="65"/>
      <c r="R37" s="65"/>
      <c r="S37" s="65"/>
      <c r="T37" s="66"/>
    </row>
    <row r="38" spans="1:20" x14ac:dyDescent="0.25">
      <c r="A38" s="11">
        <v>5</v>
      </c>
      <c r="B38" s="64">
        <v>0.9852235416666667</v>
      </c>
      <c r="C38" s="64">
        <v>0.98520041666666669</v>
      </c>
      <c r="D38" s="64">
        <v>0.98524500000000004</v>
      </c>
      <c r="E38" s="64">
        <v>0.98520833333333324</v>
      </c>
      <c r="F38" s="65"/>
      <c r="G38" s="64">
        <v>-30.9361</v>
      </c>
      <c r="H38" s="64">
        <v>-30.9361</v>
      </c>
      <c r="I38" s="64">
        <v>-30.9361</v>
      </c>
      <c r="J38" s="64">
        <v>-30.9361</v>
      </c>
      <c r="K38" s="65"/>
      <c r="L38" s="65"/>
      <c r="M38" s="65"/>
      <c r="N38" s="65"/>
      <c r="O38" s="65"/>
      <c r="P38" s="65"/>
      <c r="Q38" s="65"/>
      <c r="R38" s="65"/>
      <c r="S38" s="65"/>
      <c r="T38" s="66"/>
    </row>
    <row r="39" spans="1:20" x14ac:dyDescent="0.25">
      <c r="A39" s="11">
        <v>6</v>
      </c>
      <c r="B39" s="64">
        <v>0.95178333333333331</v>
      </c>
      <c r="C39" s="64">
        <v>0.95176083333333328</v>
      </c>
      <c r="D39" s="64">
        <v>0.95180374999999995</v>
      </c>
      <c r="E39" s="64">
        <v>0.95176854166666669</v>
      </c>
      <c r="F39" s="65"/>
      <c r="G39" s="64">
        <v>-31.368200000000002</v>
      </c>
      <c r="H39" s="64">
        <v>-31.368200000000002</v>
      </c>
      <c r="I39" s="64">
        <v>-31.368200000000002</v>
      </c>
      <c r="J39" s="64">
        <v>-31.368200000000002</v>
      </c>
      <c r="K39" s="65"/>
      <c r="L39" s="65"/>
      <c r="M39" s="65"/>
      <c r="N39" s="65"/>
      <c r="O39" s="65"/>
      <c r="P39" s="65"/>
      <c r="Q39" s="65"/>
      <c r="R39" s="65"/>
      <c r="S39" s="65"/>
      <c r="T39" s="66"/>
    </row>
    <row r="40" spans="1:20" x14ac:dyDescent="0.25">
      <c r="A40" s="11">
        <v>7</v>
      </c>
      <c r="B40" s="64">
        <v>0.98547957971014499</v>
      </c>
      <c r="C40" s="64">
        <v>0.98545643478260869</v>
      </c>
      <c r="D40" s="64">
        <v>0.98550094927536225</v>
      </c>
      <c r="E40" s="64">
        <v>0.9854643623188406</v>
      </c>
      <c r="F40" s="65"/>
      <c r="G40" s="64">
        <v>-0.25919999999999999</v>
      </c>
      <c r="H40" s="64">
        <v>-0.25919999999999999</v>
      </c>
      <c r="I40" s="64">
        <v>-0.25919999999999999</v>
      </c>
      <c r="J40" s="64">
        <v>-0.25919999999999999</v>
      </c>
      <c r="K40" s="65"/>
      <c r="L40" s="65"/>
      <c r="M40" s="65"/>
      <c r="N40" s="65"/>
      <c r="O40" s="65"/>
      <c r="P40" s="65"/>
      <c r="Q40" s="65"/>
      <c r="R40" s="65"/>
      <c r="S40" s="65"/>
      <c r="T40" s="66"/>
    </row>
    <row r="41" spans="1:20" x14ac:dyDescent="0.25">
      <c r="A41" s="11">
        <v>8</v>
      </c>
      <c r="B41" s="64">
        <v>0.98535397101449274</v>
      </c>
      <c r="C41" s="64">
        <v>0.98533089855072464</v>
      </c>
      <c r="D41" s="64">
        <v>0.98537534057971021</v>
      </c>
      <c r="E41" s="64">
        <v>0.98533875362318846</v>
      </c>
      <c r="F41" s="65"/>
      <c r="G41" s="64">
        <v>-0.25919999999999999</v>
      </c>
      <c r="H41" s="64">
        <v>-0.25919999999999999</v>
      </c>
      <c r="I41" s="64">
        <v>-0.25919999999999999</v>
      </c>
      <c r="J41" s="64">
        <v>-0.25919999999999999</v>
      </c>
      <c r="K41" s="65"/>
      <c r="L41" s="65"/>
      <c r="M41" s="65"/>
      <c r="N41" s="65"/>
      <c r="O41" s="65"/>
      <c r="P41" s="65"/>
      <c r="Q41" s="65"/>
      <c r="R41" s="65"/>
      <c r="S41" s="65"/>
      <c r="T41" s="66"/>
    </row>
    <row r="42" spans="1:20" x14ac:dyDescent="0.25">
      <c r="A42" s="11">
        <v>9</v>
      </c>
      <c r="B42" s="64">
        <v>0.97509807692307693</v>
      </c>
      <c r="C42" s="64">
        <v>0.97507499999999991</v>
      </c>
      <c r="D42" s="64">
        <v>0.97511923076923079</v>
      </c>
      <c r="E42" s="64">
        <v>0.97508317307692305</v>
      </c>
      <c r="F42" s="65"/>
      <c r="G42" s="64">
        <v>-31.022600000000001</v>
      </c>
      <c r="H42" s="64">
        <v>-31.022600000000001</v>
      </c>
      <c r="I42" s="64">
        <v>-31.022600000000001</v>
      </c>
      <c r="J42" s="64">
        <v>-31.022600000000001</v>
      </c>
      <c r="K42" s="65"/>
      <c r="L42" s="65"/>
      <c r="M42" s="65"/>
      <c r="N42" s="65"/>
      <c r="O42" s="65"/>
      <c r="P42" s="65"/>
      <c r="Q42" s="65"/>
      <c r="R42" s="65"/>
      <c r="S42" s="65"/>
      <c r="T42" s="66"/>
    </row>
    <row r="43" spans="1:20" x14ac:dyDescent="0.25">
      <c r="A43" s="11">
        <v>10</v>
      </c>
      <c r="B43" s="64">
        <v>0.98225338405797102</v>
      </c>
      <c r="C43" s="64">
        <v>0.98223038405797103</v>
      </c>
      <c r="D43" s="64">
        <v>0.98227468115942029</v>
      </c>
      <c r="E43" s="64">
        <v>0.98223823913043473</v>
      </c>
      <c r="F43" s="65"/>
      <c r="G43" s="64">
        <v>-0.25919999999999999</v>
      </c>
      <c r="H43" s="64">
        <v>-0.25919999999999999</v>
      </c>
      <c r="I43" s="64">
        <v>-0.25919999999999999</v>
      </c>
      <c r="J43" s="64">
        <v>-0.25919999999999999</v>
      </c>
      <c r="K43" s="65"/>
      <c r="L43" s="65"/>
      <c r="M43" s="65"/>
      <c r="N43" s="65"/>
      <c r="O43" s="65"/>
      <c r="P43" s="65"/>
      <c r="Q43" s="65"/>
      <c r="R43" s="65"/>
      <c r="S43" s="65"/>
      <c r="T43" s="66"/>
    </row>
    <row r="44" spans="1:20" x14ac:dyDescent="0.25">
      <c r="A44" s="11">
        <v>11</v>
      </c>
      <c r="B44" s="64">
        <v>0.97050423076923076</v>
      </c>
      <c r="C44" s="64">
        <v>0.97048146634615395</v>
      </c>
      <c r="D44" s="64">
        <v>0.97052524038461541</v>
      </c>
      <c r="E44" s="64">
        <v>0.97048920673076922</v>
      </c>
      <c r="F44" s="65"/>
      <c r="G44" s="64">
        <v>-31.368200000000002</v>
      </c>
      <c r="H44" s="64">
        <v>-31.368200000000002</v>
      </c>
      <c r="I44" s="64">
        <v>-31.368200000000002</v>
      </c>
      <c r="J44" s="64">
        <v>-31.368200000000002</v>
      </c>
      <c r="K44" s="65"/>
      <c r="L44" s="65"/>
      <c r="M44" s="65"/>
      <c r="N44" s="65"/>
      <c r="O44" s="65"/>
      <c r="P44" s="65"/>
      <c r="Q44" s="65"/>
      <c r="R44" s="65"/>
      <c r="S44" s="65"/>
      <c r="T44" s="66"/>
    </row>
    <row r="45" spans="1:20" x14ac:dyDescent="0.25">
      <c r="A45" s="11">
        <v>12</v>
      </c>
      <c r="B45" s="64">
        <v>0.95407416666666667</v>
      </c>
      <c r="C45" s="64">
        <v>0.95405187499999999</v>
      </c>
      <c r="D45" s="64">
        <v>0.95409479166666666</v>
      </c>
      <c r="E45" s="64">
        <v>0.95405937500000004</v>
      </c>
      <c r="F45" s="65"/>
      <c r="G45" s="64">
        <v>-62.736400000000003</v>
      </c>
      <c r="H45" s="64">
        <v>-62.736400000000003</v>
      </c>
      <c r="I45" s="64">
        <v>-62.736400000000003</v>
      </c>
      <c r="J45" s="64">
        <v>-62.736400000000003</v>
      </c>
      <c r="K45" s="65"/>
      <c r="L45" s="65"/>
      <c r="M45" s="65"/>
      <c r="N45" s="65"/>
      <c r="O45" s="65"/>
      <c r="P45" s="65"/>
      <c r="Q45" s="65"/>
      <c r="R45" s="65"/>
      <c r="S45" s="65"/>
      <c r="T45" s="66"/>
    </row>
    <row r="46" spans="1:20" x14ac:dyDescent="0.25">
      <c r="A46" s="11">
        <v>13</v>
      </c>
      <c r="B46" s="64">
        <v>0.95826083333333334</v>
      </c>
      <c r="C46" s="64">
        <v>0.95823854166666667</v>
      </c>
      <c r="D46" s="64">
        <v>0.95828166666666659</v>
      </c>
      <c r="E46" s="64">
        <v>0.95824604166666671</v>
      </c>
      <c r="F46" s="65"/>
      <c r="G46" s="64">
        <v>-62.304400000000001</v>
      </c>
      <c r="H46" s="64">
        <v>-62.304400000000001</v>
      </c>
      <c r="I46" s="64">
        <v>-62.390799999999999</v>
      </c>
      <c r="J46" s="64">
        <v>-62.304400000000001</v>
      </c>
      <c r="K46" s="65"/>
      <c r="L46" s="65"/>
      <c r="M46" s="65"/>
      <c r="N46" s="65"/>
      <c r="O46" s="65"/>
      <c r="P46" s="65"/>
      <c r="Q46" s="65"/>
      <c r="R46" s="65"/>
      <c r="S46" s="65"/>
      <c r="T46" s="66"/>
    </row>
    <row r="47" spans="1:20" x14ac:dyDescent="0.25">
      <c r="A47" s="11">
        <v>14</v>
      </c>
      <c r="B47" s="64">
        <v>0.9695975</v>
      </c>
      <c r="C47" s="64">
        <v>0.96957480769230764</v>
      </c>
      <c r="D47" s="64">
        <v>0.96961850961538454</v>
      </c>
      <c r="E47" s="64">
        <v>0.96958254807692312</v>
      </c>
      <c r="F47" s="65"/>
      <c r="G47" s="64">
        <v>-31.368200000000002</v>
      </c>
      <c r="H47" s="64">
        <v>-31.368200000000002</v>
      </c>
      <c r="I47" s="64">
        <v>-31.368200000000002</v>
      </c>
      <c r="J47" s="64">
        <v>-31.368200000000002</v>
      </c>
      <c r="K47" s="65"/>
      <c r="L47" s="65"/>
      <c r="M47" s="65"/>
      <c r="N47" s="65"/>
      <c r="O47" s="65"/>
      <c r="P47" s="65"/>
      <c r="Q47" s="65"/>
      <c r="R47" s="65"/>
      <c r="S47" s="65"/>
      <c r="T47" s="66"/>
    </row>
    <row r="48" spans="1:20" x14ac:dyDescent="0.25">
      <c r="A48" s="11">
        <v>15</v>
      </c>
      <c r="B48" s="64">
        <v>0.99917869565217388</v>
      </c>
      <c r="C48" s="64">
        <v>0.99911182608695659</v>
      </c>
      <c r="D48" s="64">
        <v>0.99924047826086948</v>
      </c>
      <c r="E48" s="64">
        <v>0.99913468115942028</v>
      </c>
      <c r="F48" s="65"/>
      <c r="G48" s="64">
        <v>0</v>
      </c>
      <c r="H48" s="64">
        <v>0</v>
      </c>
      <c r="I48" s="64">
        <v>0</v>
      </c>
      <c r="J48" s="64">
        <v>0</v>
      </c>
      <c r="K48" s="65"/>
      <c r="L48" s="65"/>
      <c r="M48" s="65"/>
      <c r="N48" s="65"/>
      <c r="O48" s="65"/>
      <c r="P48" s="65"/>
      <c r="Q48" s="65"/>
      <c r="R48" s="65"/>
      <c r="S48" s="65"/>
      <c r="T48" s="66"/>
    </row>
    <row r="49" spans="1:25" x14ac:dyDescent="0.25">
      <c r="A49" s="11">
        <v>16</v>
      </c>
      <c r="B49" s="64">
        <v>1.0000261159420289</v>
      </c>
      <c r="C49" s="64">
        <v>0.99980397826086964</v>
      </c>
      <c r="D49" s="64">
        <v>1.0002305507246376</v>
      </c>
      <c r="E49" s="64">
        <v>0.99987963043478267</v>
      </c>
      <c r="F49" s="65"/>
      <c r="G49" s="64">
        <v>0.2016</v>
      </c>
      <c r="H49" s="64">
        <v>0.25919999999999999</v>
      </c>
      <c r="I49" s="64">
        <v>0.17280000000000001</v>
      </c>
      <c r="J49" s="64">
        <v>0.25919999999999999</v>
      </c>
      <c r="K49" s="65"/>
      <c r="L49" s="64">
        <v>1.5004</v>
      </c>
      <c r="M49" s="64">
        <v>1.5001</v>
      </c>
      <c r="N49" s="64">
        <v>1.4996</v>
      </c>
      <c r="O49" s="64">
        <v>1.5002</v>
      </c>
      <c r="P49" s="65"/>
      <c r="Q49" s="64">
        <v>-1.0406</v>
      </c>
      <c r="R49" s="64">
        <v>-1.1304000000000001</v>
      </c>
      <c r="S49" s="64">
        <v>-0.95950000000000002</v>
      </c>
      <c r="T49" s="64">
        <v>-1.1007</v>
      </c>
    </row>
    <row r="50" spans="1:25" x14ac:dyDescent="0.25">
      <c r="A50" s="11">
        <v>17</v>
      </c>
      <c r="B50" s="64">
        <v>0.99902782608695662</v>
      </c>
      <c r="C50" s="64">
        <v>0.99896102173913037</v>
      </c>
      <c r="D50" s="64">
        <v>0.99908960144927539</v>
      </c>
      <c r="E50" s="64">
        <v>0.99898381159420291</v>
      </c>
      <c r="F50" s="65"/>
      <c r="G50" s="64">
        <v>-8.6400000000000005E-2</v>
      </c>
      <c r="H50" s="64">
        <v>-8.6400000000000005E-2</v>
      </c>
      <c r="I50" s="64">
        <v>-8.6400000000000005E-2</v>
      </c>
      <c r="J50" s="64">
        <v>-8.6400000000000005E-2</v>
      </c>
      <c r="K50" s="65"/>
      <c r="L50" s="65"/>
      <c r="M50" s="65"/>
      <c r="N50" s="65"/>
      <c r="O50" s="65"/>
      <c r="P50" s="65"/>
      <c r="Q50" s="65"/>
      <c r="R50" s="65"/>
      <c r="S50" s="65"/>
      <c r="T50" s="66"/>
    </row>
    <row r="51" spans="1:25" x14ac:dyDescent="0.25">
      <c r="A51" s="11">
        <v>18</v>
      </c>
      <c r="B51" s="64">
        <v>0.99829625</v>
      </c>
      <c r="C51" s="64">
        <v>0.99822937499999997</v>
      </c>
      <c r="D51" s="64">
        <v>0.99835791666666662</v>
      </c>
      <c r="E51" s="64">
        <v>0.99825229166666662</v>
      </c>
      <c r="F51" s="65"/>
      <c r="G51" s="64">
        <v>-30.071999999999999</v>
      </c>
      <c r="H51" s="64">
        <v>-30.071999999999999</v>
      </c>
      <c r="I51" s="64">
        <v>-30.071999999999999</v>
      </c>
      <c r="J51" s="64">
        <v>-30.071999999999999</v>
      </c>
      <c r="K51" s="65"/>
      <c r="L51" s="65"/>
      <c r="M51" s="65"/>
      <c r="N51" s="65"/>
      <c r="O51" s="65"/>
      <c r="P51" s="65"/>
      <c r="Q51" s="65"/>
      <c r="R51" s="65"/>
      <c r="S51" s="65"/>
      <c r="T51" s="66"/>
    </row>
    <row r="52" spans="1:25" x14ac:dyDescent="0.25">
      <c r="A52" s="13">
        <v>19</v>
      </c>
      <c r="B52" s="64">
        <v>0.93271208333333333</v>
      </c>
      <c r="C52" s="64">
        <v>0.93264958333333337</v>
      </c>
      <c r="D52" s="64">
        <v>0.93276958333333337</v>
      </c>
      <c r="E52" s="64">
        <v>0.93267083333333334</v>
      </c>
      <c r="F52" s="67"/>
      <c r="G52" s="64">
        <v>-30.849699999999999</v>
      </c>
      <c r="H52" s="64">
        <v>-30.849699999999999</v>
      </c>
      <c r="I52" s="64">
        <v>-30.849699999999999</v>
      </c>
      <c r="J52" s="64">
        <v>-30.849699999999999</v>
      </c>
      <c r="K52" s="67"/>
      <c r="L52" s="67"/>
      <c r="M52" s="67"/>
      <c r="N52" s="67"/>
      <c r="O52" s="67"/>
      <c r="P52" s="67"/>
      <c r="Q52" s="67"/>
      <c r="R52" s="67"/>
      <c r="S52" s="67"/>
      <c r="T52" s="68"/>
    </row>
    <row r="54" spans="1:25" x14ac:dyDescent="0.25">
      <c r="A54" s="58" t="s">
        <v>41</v>
      </c>
      <c r="B54" s="59"/>
      <c r="C54" s="59"/>
      <c r="D54" s="59"/>
      <c r="E54" s="59"/>
      <c r="F54" s="59"/>
      <c r="G54" s="59"/>
      <c r="H54" s="59"/>
      <c r="I54" s="59"/>
      <c r="J54" s="59"/>
      <c r="K54" s="59"/>
      <c r="L54" s="59"/>
      <c r="M54" s="59"/>
      <c r="N54" s="59"/>
      <c r="O54" s="59"/>
      <c r="P54" s="59"/>
      <c r="Q54" s="59"/>
      <c r="R54" s="59"/>
      <c r="S54" s="59"/>
      <c r="T54" s="60"/>
    </row>
    <row r="55" spans="1:25" x14ac:dyDescent="0.25">
      <c r="A55" s="7" t="s">
        <v>1</v>
      </c>
      <c r="B55" s="8" t="s">
        <v>32</v>
      </c>
      <c r="C55" s="8" t="s">
        <v>31</v>
      </c>
      <c r="D55" s="8" t="s">
        <v>33</v>
      </c>
      <c r="E55" s="8" t="s">
        <v>34</v>
      </c>
      <c r="F55" s="9"/>
      <c r="G55" s="8" t="s">
        <v>32</v>
      </c>
      <c r="H55" s="8" t="s">
        <v>31</v>
      </c>
      <c r="I55" s="8" t="s">
        <v>33</v>
      </c>
      <c r="J55" s="8" t="s">
        <v>34</v>
      </c>
      <c r="K55" s="9"/>
      <c r="L55" s="8" t="s">
        <v>32</v>
      </c>
      <c r="M55" s="8" t="s">
        <v>31</v>
      </c>
      <c r="N55" s="8" t="s">
        <v>33</v>
      </c>
      <c r="O55" s="8" t="s">
        <v>34</v>
      </c>
      <c r="P55" s="9"/>
      <c r="Q55" s="8" t="s">
        <v>32</v>
      </c>
      <c r="R55" s="8" t="s">
        <v>31</v>
      </c>
      <c r="S55" s="8" t="s">
        <v>33</v>
      </c>
      <c r="T55" s="10" t="s">
        <v>34</v>
      </c>
    </row>
    <row r="56" spans="1:25" x14ac:dyDescent="0.25">
      <c r="A56" s="7" t="s">
        <v>2</v>
      </c>
      <c r="B56" s="8" t="s">
        <v>35</v>
      </c>
      <c r="C56" s="8" t="s">
        <v>35</v>
      </c>
      <c r="D56" s="8" t="s">
        <v>35</v>
      </c>
      <c r="E56" s="8" t="s">
        <v>35</v>
      </c>
      <c r="F56" s="9"/>
      <c r="G56" s="8" t="s">
        <v>36</v>
      </c>
      <c r="H56" s="8" t="s">
        <v>36</v>
      </c>
      <c r="I56" s="8" t="s">
        <v>36</v>
      </c>
      <c r="J56" s="8" t="s">
        <v>36</v>
      </c>
      <c r="K56" s="9"/>
      <c r="L56" s="8" t="s">
        <v>37</v>
      </c>
      <c r="M56" s="8" t="s">
        <v>37</v>
      </c>
      <c r="N56" s="8" t="s">
        <v>37</v>
      </c>
      <c r="O56" s="8" t="s">
        <v>37</v>
      </c>
      <c r="P56" s="9"/>
      <c r="Q56" s="8" t="s">
        <v>38</v>
      </c>
      <c r="R56" s="8" t="s">
        <v>38</v>
      </c>
      <c r="S56" s="8" t="s">
        <v>38</v>
      </c>
      <c r="T56" s="10" t="s">
        <v>38</v>
      </c>
    </row>
    <row r="57" spans="1:25" x14ac:dyDescent="0.25">
      <c r="A57" s="11">
        <v>1</v>
      </c>
      <c r="B57" s="32">
        <v>0</v>
      </c>
      <c r="C57" s="32">
        <v>0</v>
      </c>
      <c r="D57" s="32">
        <v>0</v>
      </c>
      <c r="E57" s="32">
        <v>0</v>
      </c>
      <c r="F57" s="33"/>
      <c r="G57" s="32" t="s">
        <v>16</v>
      </c>
      <c r="H57" s="32" t="s">
        <v>16</v>
      </c>
      <c r="I57" s="32" t="s">
        <v>16</v>
      </c>
      <c r="J57" s="32" t="s">
        <v>16</v>
      </c>
      <c r="K57" s="33"/>
      <c r="L57" s="32">
        <v>1.725490196078433E-2</v>
      </c>
      <c r="M57" s="32">
        <v>1.7176470588235321E-2</v>
      </c>
      <c r="N57" s="32">
        <v>1.4285714285715285E-3</v>
      </c>
      <c r="O57" s="32">
        <v>1.3899613899614083E-3</v>
      </c>
      <c r="P57" s="33"/>
      <c r="Q57" s="32">
        <v>8.8058252427184472E-2</v>
      </c>
      <c r="R57" s="32">
        <v>3.1724137931034052E-3</v>
      </c>
      <c r="S57" s="32">
        <v>0.11123376623376624</v>
      </c>
      <c r="T57" s="32">
        <v>3.7716262975778232E-3</v>
      </c>
      <c r="V57" s="61" t="s">
        <v>56</v>
      </c>
      <c r="W57" s="61"/>
      <c r="X57" s="61"/>
      <c r="Y57" s="61"/>
    </row>
    <row r="58" spans="1:25" x14ac:dyDescent="0.25">
      <c r="A58" s="11">
        <v>2</v>
      </c>
      <c r="B58" s="32">
        <v>6.1820016845283584E-4</v>
      </c>
      <c r="C58" s="32">
        <v>5.9472568325057422E-4</v>
      </c>
      <c r="D58" s="32">
        <v>6.3989573349606708E-4</v>
      </c>
      <c r="E58" s="32">
        <v>6.0274171531459928E-4</v>
      </c>
      <c r="F58" s="33"/>
      <c r="G58" s="32">
        <v>4.7565217391304344</v>
      </c>
      <c r="H58" s="32">
        <v>5.5473684210526324</v>
      </c>
      <c r="I58" s="32">
        <v>4.9272727272727277</v>
      </c>
      <c r="J58" s="32">
        <v>5.8000000000000007</v>
      </c>
      <c r="K58" s="33"/>
      <c r="L58" s="33"/>
      <c r="M58" s="33"/>
      <c r="N58" s="33"/>
      <c r="O58" s="33"/>
      <c r="P58" s="33"/>
      <c r="Q58" s="33"/>
      <c r="R58" s="33"/>
      <c r="S58" s="33"/>
      <c r="T58" s="34"/>
      <c r="V58" s="61"/>
      <c r="W58" s="61"/>
      <c r="X58" s="61"/>
      <c r="Y58" s="61"/>
    </row>
    <row r="59" spans="1:25" x14ac:dyDescent="0.25">
      <c r="A59" s="11">
        <v>3</v>
      </c>
      <c r="B59" s="32">
        <v>3.9608433734936177E-4</v>
      </c>
      <c r="C59" s="32">
        <v>3.7264274489260676E-4</v>
      </c>
      <c r="D59" s="32">
        <v>4.1775798847563543E-4</v>
      </c>
      <c r="E59" s="32">
        <v>3.8059484314067804E-4</v>
      </c>
      <c r="F59" s="33"/>
      <c r="G59" s="32">
        <v>42.2</v>
      </c>
      <c r="H59" s="32">
        <v>20.6</v>
      </c>
      <c r="I59" s="32">
        <v>33.56</v>
      </c>
      <c r="J59" s="32">
        <v>18.200000000000003</v>
      </c>
      <c r="K59" s="33"/>
      <c r="L59" s="33"/>
      <c r="M59" s="33"/>
      <c r="N59" s="33"/>
      <c r="O59" s="33"/>
      <c r="P59" s="33"/>
      <c r="Q59" s="33"/>
      <c r="R59" s="33"/>
      <c r="S59" s="33"/>
      <c r="T59" s="34"/>
      <c r="V59" s="61"/>
      <c r="W59" s="61"/>
      <c r="X59" s="61"/>
      <c r="Y59" s="61"/>
    </row>
    <row r="60" spans="1:25" x14ac:dyDescent="0.25">
      <c r="A60" s="11">
        <v>4</v>
      </c>
      <c r="B60" s="32">
        <v>9.1610020140986959E-3</v>
      </c>
      <c r="C60" s="32">
        <v>1.0180876928236072E-2</v>
      </c>
      <c r="D60" s="32">
        <v>9.1393924135615996E-3</v>
      </c>
      <c r="E60" s="32">
        <v>1.0173122065727609E-2</v>
      </c>
      <c r="F60" s="33"/>
      <c r="G60" s="32">
        <v>2.7748881894981016E-2</v>
      </c>
      <c r="H60" s="32">
        <v>2.7612706614992235E-2</v>
      </c>
      <c r="I60" s="32">
        <v>2.7714834691578899E-2</v>
      </c>
      <c r="J60" s="32">
        <v>2.7578668433256022E-2</v>
      </c>
      <c r="K60" s="33"/>
      <c r="L60" s="33"/>
      <c r="M60" s="33"/>
      <c r="N60" s="33"/>
      <c r="O60" s="33"/>
      <c r="P60" s="33"/>
      <c r="Q60" s="33"/>
      <c r="R60" s="33"/>
      <c r="S60" s="33"/>
      <c r="T60" s="34"/>
      <c r="V60" s="61"/>
      <c r="W60" s="61"/>
      <c r="X60" s="61"/>
      <c r="Y60" s="61"/>
    </row>
    <row r="61" spans="1:25" x14ac:dyDescent="0.25">
      <c r="A61" s="11">
        <v>5</v>
      </c>
      <c r="B61" s="32">
        <v>2.2694585448397524E-4</v>
      </c>
      <c r="C61" s="32">
        <v>2.0346869712355623E-4</v>
      </c>
      <c r="D61" s="32">
        <v>2.4873096446705658E-4</v>
      </c>
      <c r="E61" s="32">
        <v>2.11505922165741E-4</v>
      </c>
      <c r="F61" s="32"/>
      <c r="G61" s="32">
        <v>2.7909238249594257E-3</v>
      </c>
      <c r="H61" s="32">
        <v>2.6609191676930221E-3</v>
      </c>
      <c r="I61" s="32">
        <v>2.7259172825100284E-3</v>
      </c>
      <c r="J61" s="32">
        <v>2.6284232701344768E-3</v>
      </c>
      <c r="K61" s="33"/>
      <c r="L61" s="33"/>
      <c r="M61" s="33"/>
      <c r="N61" s="33"/>
      <c r="O61" s="33"/>
      <c r="P61" s="33"/>
      <c r="Q61" s="33"/>
      <c r="R61" s="33"/>
      <c r="S61" s="33"/>
      <c r="T61" s="34"/>
      <c r="V61" s="61"/>
      <c r="W61" s="61"/>
      <c r="X61" s="61"/>
      <c r="Y61" s="61"/>
    </row>
    <row r="62" spans="1:25" x14ac:dyDescent="0.25">
      <c r="A62" s="11">
        <v>6</v>
      </c>
      <c r="B62" s="32">
        <v>2.2759103641454076E-4</v>
      </c>
      <c r="C62" s="32">
        <v>2.5122549019609161E-4</v>
      </c>
      <c r="D62" s="32">
        <v>2.0614495798320265E-4</v>
      </c>
      <c r="E62" s="32">
        <v>2.4312850140049117E-4</v>
      </c>
      <c r="F62" s="33"/>
      <c r="G62" s="32">
        <v>3.7824000000000525E-3</v>
      </c>
      <c r="H62" s="32">
        <v>3.6539322966660363E-3</v>
      </c>
      <c r="I62" s="32">
        <v>3.7181620376296799E-3</v>
      </c>
      <c r="J62" s="32">
        <v>3.6218205087186896E-3</v>
      </c>
      <c r="K62" s="33"/>
      <c r="L62" s="33"/>
      <c r="M62" s="33"/>
      <c r="N62" s="33"/>
      <c r="O62" s="33"/>
      <c r="P62" s="33"/>
      <c r="Q62" s="33"/>
      <c r="R62" s="33"/>
      <c r="S62" s="33"/>
      <c r="T62" s="34"/>
      <c r="V62" s="61"/>
      <c r="W62" s="61"/>
      <c r="X62" s="61"/>
      <c r="Y62" s="61"/>
    </row>
    <row r="63" spans="1:25" x14ac:dyDescent="0.25">
      <c r="A63" s="11">
        <v>7</v>
      </c>
      <c r="B63" s="32">
        <v>4.8688295446193517E-4</v>
      </c>
      <c r="C63" s="32">
        <v>4.6338556610020878E-4</v>
      </c>
      <c r="D63" s="32">
        <v>5.0857794453021453E-4</v>
      </c>
      <c r="E63" s="32">
        <v>4.7143382623412848E-4</v>
      </c>
      <c r="F63" s="33"/>
      <c r="G63" s="32">
        <v>1.5165048543689321</v>
      </c>
      <c r="H63" s="32">
        <v>1.0409448818897638</v>
      </c>
      <c r="I63" s="32">
        <v>1.4452830188679247</v>
      </c>
      <c r="J63" s="32">
        <v>0.99384615384615371</v>
      </c>
      <c r="K63" s="33"/>
      <c r="L63" s="33"/>
      <c r="M63" s="33"/>
      <c r="N63" s="33"/>
      <c r="O63" s="33"/>
      <c r="P63" s="33"/>
      <c r="Q63" s="33"/>
      <c r="R63" s="33"/>
      <c r="S63" s="33"/>
      <c r="T63" s="34"/>
      <c r="V63" s="61"/>
      <c r="W63" s="61"/>
      <c r="X63" s="61"/>
      <c r="Y63" s="61"/>
    </row>
    <row r="64" spans="1:25" x14ac:dyDescent="0.25">
      <c r="A64" s="11">
        <v>8</v>
      </c>
      <c r="B64" s="32">
        <v>3.5936143603324753E-4</v>
      </c>
      <c r="C64" s="32">
        <v>3.3593761494888979E-4</v>
      </c>
      <c r="D64" s="32">
        <v>3.8105642610175236E-4</v>
      </c>
      <c r="E64" s="32">
        <v>3.4391230780555354E-4</v>
      </c>
      <c r="F64" s="33"/>
      <c r="G64" s="32">
        <v>1.4685714285714286</v>
      </c>
      <c r="H64" s="32">
        <v>1.0249999999999999</v>
      </c>
      <c r="I64" s="32">
        <v>1.4000000000000001</v>
      </c>
      <c r="J64" s="32">
        <v>0.9636363636363634</v>
      </c>
      <c r="K64" s="33"/>
      <c r="L64" s="33"/>
      <c r="M64" s="33"/>
      <c r="N64" s="33"/>
      <c r="O64" s="33"/>
      <c r="P64" s="33"/>
      <c r="Q64" s="33"/>
      <c r="R64" s="33"/>
      <c r="S64" s="33"/>
      <c r="T64" s="34"/>
      <c r="V64" s="61"/>
      <c r="W64" s="61"/>
      <c r="X64" s="61"/>
      <c r="Y64" s="61"/>
    </row>
    <row r="65" spans="1:25" x14ac:dyDescent="0.25">
      <c r="A65" s="11">
        <v>9</v>
      </c>
      <c r="B65" s="32">
        <v>8.0385789185382066E-3</v>
      </c>
      <c r="C65" s="32">
        <v>8.0620549338759617E-3</v>
      </c>
      <c r="D65" s="32">
        <v>8.0170592378119958E-3</v>
      </c>
      <c r="E65" s="32">
        <v>8.0537405117771469E-3</v>
      </c>
      <c r="F65" s="33"/>
      <c r="G65" s="32">
        <v>2.540490513651085E-2</v>
      </c>
      <c r="H65" s="32">
        <v>2.4592113085408613E-2</v>
      </c>
      <c r="I65" s="32">
        <v>2.5303235614899004E-2</v>
      </c>
      <c r="J65" s="32">
        <v>2.4490604669594858E-2</v>
      </c>
      <c r="K65" s="33"/>
      <c r="L65" s="33"/>
      <c r="M65" s="33"/>
      <c r="N65" s="33"/>
      <c r="O65" s="33"/>
      <c r="P65" s="33"/>
      <c r="Q65" s="33"/>
      <c r="R65" s="33"/>
      <c r="S65" s="33"/>
      <c r="T65" s="34"/>
      <c r="V65" s="61"/>
      <c r="W65" s="61"/>
      <c r="X65" s="61"/>
      <c r="Y65" s="61"/>
    </row>
    <row r="66" spans="1:25" x14ac:dyDescent="0.25">
      <c r="A66" s="11">
        <v>10</v>
      </c>
      <c r="B66" s="32">
        <v>1.2776595901845473E-3</v>
      </c>
      <c r="C66" s="32">
        <v>2.3460698367723501E-4</v>
      </c>
      <c r="D66" s="32">
        <v>1.2993691737210092E-3</v>
      </c>
      <c r="E66" s="32">
        <v>2.4260603913925412E-4</v>
      </c>
      <c r="F66" s="33"/>
      <c r="G66" s="32">
        <v>0.93432835820895499</v>
      </c>
      <c r="H66" s="32">
        <v>0.58048780487804863</v>
      </c>
      <c r="I66" s="32">
        <v>0.89197080291970776</v>
      </c>
      <c r="J66" s="32">
        <v>0.55209580838323336</v>
      </c>
      <c r="K66" s="33"/>
      <c r="L66" s="33"/>
      <c r="M66" s="33"/>
      <c r="N66" s="33"/>
      <c r="O66" s="33"/>
      <c r="P66" s="33"/>
      <c r="Q66" s="33"/>
      <c r="R66" s="33"/>
      <c r="S66" s="33"/>
      <c r="T66" s="34"/>
      <c r="V66" s="61"/>
      <c r="W66" s="61"/>
      <c r="X66" s="61"/>
      <c r="Y66" s="61"/>
    </row>
    <row r="67" spans="1:25" x14ac:dyDescent="0.25">
      <c r="A67" s="11">
        <v>11</v>
      </c>
      <c r="B67" s="32">
        <v>6.7471273539738488E-3</v>
      </c>
      <c r="C67" s="32">
        <v>6.7235128072136779E-3</v>
      </c>
      <c r="D67" s="32">
        <v>6.7689215608043966E-3</v>
      </c>
      <c r="E67" s="32">
        <v>6.73154225183532E-3</v>
      </c>
      <c r="F67" s="33"/>
      <c r="G67" s="32">
        <v>1.1994078553655144E-2</v>
      </c>
      <c r="H67" s="32">
        <v>1.292677554359792E-2</v>
      </c>
      <c r="I67" s="32">
        <v>1.2118539980474238E-2</v>
      </c>
      <c r="J67" s="32">
        <v>1.3051002108045169E-2</v>
      </c>
      <c r="K67" s="33"/>
      <c r="L67" s="33"/>
      <c r="M67" s="33"/>
      <c r="N67" s="33"/>
      <c r="O67" s="33"/>
      <c r="P67" s="33"/>
      <c r="Q67" s="33"/>
      <c r="R67" s="33"/>
      <c r="S67" s="33"/>
      <c r="T67" s="34"/>
      <c r="V67" s="61"/>
      <c r="W67" s="61"/>
      <c r="X67" s="61"/>
      <c r="Y67" s="61"/>
    </row>
    <row r="68" spans="1:25" x14ac:dyDescent="0.25">
      <c r="A68" s="11">
        <v>12</v>
      </c>
      <c r="B68" s="32">
        <v>3.2325622152121042E-3</v>
      </c>
      <c r="C68" s="32">
        <v>3.2091219768664958E-3</v>
      </c>
      <c r="D68" s="32">
        <v>3.2542499123729839E-3</v>
      </c>
      <c r="E68" s="32">
        <v>3.2170084121977776E-3</v>
      </c>
      <c r="F68" s="33"/>
      <c r="G68" s="32">
        <v>1.0604588952756078E-3</v>
      </c>
      <c r="H68" s="32">
        <v>1.5374086865181534E-3</v>
      </c>
      <c r="I68" s="32">
        <v>1.1240785262789002E-3</v>
      </c>
      <c r="J68" s="32">
        <v>1.6009675827935773E-3</v>
      </c>
      <c r="K68" s="33"/>
      <c r="L68" s="33"/>
      <c r="M68" s="33"/>
      <c r="N68" s="33"/>
      <c r="O68" s="33"/>
      <c r="P68" s="33"/>
      <c r="Q68" s="33"/>
      <c r="R68" s="33"/>
      <c r="S68" s="33"/>
      <c r="T68" s="34"/>
      <c r="V68" s="61"/>
      <c r="W68" s="61"/>
      <c r="X68" s="61"/>
      <c r="Y68" s="61"/>
    </row>
    <row r="69" spans="1:25" x14ac:dyDescent="0.25">
      <c r="A69" s="11">
        <v>13</v>
      </c>
      <c r="B69" s="32">
        <v>4.4662823200559542E-3</v>
      </c>
      <c r="C69" s="32">
        <v>4.4429157931516836E-3</v>
      </c>
      <c r="D69" s="32">
        <v>4.4881201956673252E-3</v>
      </c>
      <c r="E69" s="32">
        <v>4.4507774283718609E-3</v>
      </c>
      <c r="F69" s="33"/>
      <c r="G69" s="32">
        <v>4.0697581483079394E-3</v>
      </c>
      <c r="H69" s="32">
        <v>4.5630292378974644E-3</v>
      </c>
      <c r="I69" s="32">
        <v>2.7524255550405779E-3</v>
      </c>
      <c r="J69" s="32">
        <v>4.6107392200406177E-3</v>
      </c>
      <c r="K69" s="33"/>
      <c r="L69" s="33"/>
      <c r="M69" s="33"/>
      <c r="N69" s="33"/>
      <c r="O69" s="33"/>
      <c r="P69" s="33"/>
      <c r="Q69" s="33"/>
      <c r="R69" s="33"/>
      <c r="S69" s="33"/>
      <c r="T69" s="34"/>
      <c r="V69" s="61"/>
      <c r="W69" s="61"/>
      <c r="X69" s="61"/>
      <c r="Y69" s="61"/>
    </row>
    <row r="70" spans="1:25" x14ac:dyDescent="0.25">
      <c r="A70" s="11">
        <v>14</v>
      </c>
      <c r="B70" s="32">
        <v>6.8509865005192466E-3</v>
      </c>
      <c r="C70" s="32">
        <v>6.8274223180765023E-3</v>
      </c>
      <c r="D70" s="32">
        <v>6.8728033389247887E-3</v>
      </c>
      <c r="E70" s="32">
        <v>6.835460100647099E-3</v>
      </c>
      <c r="F70" s="33"/>
      <c r="G70" s="32">
        <v>1.2336272040302264E-2</v>
      </c>
      <c r="H70" s="32">
        <v>1.3268323372129522E-2</v>
      </c>
      <c r="I70" s="32">
        <v>1.2460647273643046E-2</v>
      </c>
      <c r="J70" s="32">
        <v>1.3392463986915733E-2</v>
      </c>
      <c r="K70" s="33"/>
      <c r="L70" s="33"/>
      <c r="M70" s="33"/>
      <c r="N70" s="33"/>
      <c r="O70" s="33"/>
      <c r="P70" s="33"/>
      <c r="Q70" s="33"/>
      <c r="R70" s="33"/>
      <c r="S70" s="33"/>
      <c r="T70" s="34"/>
      <c r="V70" s="61"/>
      <c r="W70" s="61"/>
      <c r="X70" s="61"/>
      <c r="Y70" s="61"/>
    </row>
    <row r="71" spans="1:25" x14ac:dyDescent="0.25">
      <c r="A71" s="11">
        <v>15</v>
      </c>
      <c r="B71" s="32">
        <v>1.7887452670057753E-4</v>
      </c>
      <c r="C71" s="32">
        <v>1.119380249815717E-4</v>
      </c>
      <c r="D71" s="32">
        <v>2.4071897984933043E-4</v>
      </c>
      <c r="E71" s="32">
        <v>1.3481597539567581E-4</v>
      </c>
      <c r="F71" s="33"/>
      <c r="G71" s="32" t="s">
        <v>16</v>
      </c>
      <c r="H71" s="32" t="s">
        <v>16</v>
      </c>
      <c r="I71" s="32" t="s">
        <v>16</v>
      </c>
      <c r="J71" s="32" t="s">
        <v>16</v>
      </c>
      <c r="K71" s="33"/>
      <c r="L71" s="33"/>
      <c r="M71" s="33"/>
      <c r="N71" s="33"/>
      <c r="O71" s="33"/>
      <c r="P71" s="33"/>
      <c r="Q71" s="33"/>
      <c r="R71" s="33"/>
      <c r="S71" s="33"/>
      <c r="T71" s="34"/>
      <c r="V71" s="61"/>
      <c r="W71" s="61"/>
      <c r="X71" s="61"/>
      <c r="Y71" s="61"/>
    </row>
    <row r="72" spans="1:25" x14ac:dyDescent="0.25">
      <c r="A72" s="11">
        <v>16</v>
      </c>
      <c r="B72" s="32">
        <v>2.6115942028948069E-5</v>
      </c>
      <c r="C72" s="32">
        <v>1.960217391303587E-4</v>
      </c>
      <c r="D72" s="32">
        <v>2.3055072463762372E-4</v>
      </c>
      <c r="E72" s="32">
        <v>1.2036956521732645E-4</v>
      </c>
      <c r="F72" s="33"/>
      <c r="G72" s="32">
        <v>0.36603773584905663</v>
      </c>
      <c r="H72" s="32">
        <v>0.18233438485804421</v>
      </c>
      <c r="I72" s="32">
        <v>0.4514285714285714</v>
      </c>
      <c r="J72" s="32">
        <v>0.17714285714285719</v>
      </c>
      <c r="K72" s="33"/>
      <c r="L72" s="32">
        <v>2.666666666666373E-4</v>
      </c>
      <c r="M72" s="32">
        <v>6.6666666666659324E-5</v>
      </c>
      <c r="N72" s="32">
        <v>2.666666666666373E-4</v>
      </c>
      <c r="O72" s="32">
        <v>1.3333333333331865E-4</v>
      </c>
      <c r="P72" s="33"/>
      <c r="Q72" s="32">
        <v>6.1836734693877536E-2</v>
      </c>
      <c r="R72" s="32">
        <v>2.7636363636363619E-2</v>
      </c>
      <c r="S72" s="32">
        <v>1.082474226804119E-2</v>
      </c>
      <c r="T72" s="32">
        <v>9.816513761467827E-3</v>
      </c>
      <c r="V72" s="61"/>
      <c r="W72" s="61"/>
      <c r="X72" s="61"/>
      <c r="Y72" s="61"/>
    </row>
    <row r="73" spans="1:25" x14ac:dyDescent="0.25">
      <c r="A73" s="11">
        <v>17</v>
      </c>
      <c r="B73" s="32">
        <v>2.7853940897514661E-5</v>
      </c>
      <c r="C73" s="32">
        <v>3.9017278147774299E-5</v>
      </c>
      <c r="D73" s="32">
        <v>8.9691140415805183E-5</v>
      </c>
      <c r="E73" s="32">
        <v>1.6204610407498187E-5</v>
      </c>
      <c r="F73" s="33"/>
      <c r="G73" s="32">
        <v>1.8307692307692309</v>
      </c>
      <c r="H73" s="32">
        <v>1.8640000000000001</v>
      </c>
      <c r="I73" s="32">
        <v>1.8388349514563109</v>
      </c>
      <c r="J73" s="32">
        <v>1.8816326530612244</v>
      </c>
      <c r="K73" s="33"/>
      <c r="L73" s="33"/>
      <c r="M73" s="33"/>
      <c r="N73" s="33"/>
      <c r="O73" s="33"/>
      <c r="P73" s="33"/>
      <c r="Q73" s="33"/>
      <c r="R73" s="33"/>
      <c r="S73" s="33"/>
      <c r="T73" s="34"/>
    </row>
    <row r="74" spans="1:25" x14ac:dyDescent="0.25">
      <c r="A74" s="11">
        <v>18</v>
      </c>
      <c r="B74" s="32">
        <v>2.9684368737474738E-4</v>
      </c>
      <c r="C74" s="32">
        <v>2.2983466933865343E-4</v>
      </c>
      <c r="D74" s="32">
        <v>3.5863393453569587E-4</v>
      </c>
      <c r="E74" s="32">
        <v>2.5279726118900442E-4</v>
      </c>
      <c r="F74" s="33"/>
      <c r="G74" s="32">
        <v>4.7779745397440836E-3</v>
      </c>
      <c r="H74" s="32">
        <v>4.6101423130887323E-3</v>
      </c>
      <c r="I74" s="32">
        <v>4.7108349203166698E-3</v>
      </c>
      <c r="J74" s="32">
        <v>4.5765825956238671E-3</v>
      </c>
      <c r="K74" s="33"/>
      <c r="L74" s="33"/>
      <c r="M74" s="33"/>
      <c r="N74" s="33"/>
      <c r="O74" s="33"/>
      <c r="P74" s="33"/>
      <c r="Q74" s="33"/>
      <c r="R74" s="33"/>
      <c r="S74" s="33"/>
      <c r="T74" s="34"/>
    </row>
    <row r="75" spans="1:25" x14ac:dyDescent="0.25">
      <c r="A75" s="13">
        <v>19</v>
      </c>
      <c r="B75" s="32">
        <v>3.0859235441234832E-4</v>
      </c>
      <c r="C75" s="32">
        <v>3.7558056448733798E-4</v>
      </c>
      <c r="D75" s="32">
        <v>8.2573319027180628E-4</v>
      </c>
      <c r="E75" s="32">
        <v>3.5280457306185819E-4</v>
      </c>
      <c r="F75" s="35"/>
      <c r="G75" s="32">
        <v>4.7780347197342006E-3</v>
      </c>
      <c r="H75" s="32">
        <v>4.6471488585663797E-3</v>
      </c>
      <c r="I75" s="32">
        <v>4.7453100573214549E-3</v>
      </c>
      <c r="J75" s="32">
        <v>4.5817187143833713E-3</v>
      </c>
      <c r="K75" s="35"/>
      <c r="L75" s="35"/>
      <c r="M75" s="35"/>
      <c r="N75" s="35"/>
      <c r="O75" s="35"/>
      <c r="P75" s="35"/>
      <c r="Q75" s="35"/>
      <c r="R75" s="35"/>
      <c r="S75" s="35"/>
      <c r="T75" s="36"/>
    </row>
    <row r="77" spans="1:25" x14ac:dyDescent="0.25">
      <c r="A77" s="62" t="s">
        <v>42</v>
      </c>
      <c r="B77" s="62"/>
      <c r="C77" s="62"/>
      <c r="D77" s="62"/>
      <c r="E77" s="62"/>
      <c r="F77" s="62"/>
      <c r="G77" s="62"/>
      <c r="H77" s="62"/>
      <c r="I77" s="62"/>
      <c r="J77" s="62"/>
      <c r="K77" s="62"/>
      <c r="L77" s="62"/>
      <c r="M77" s="62"/>
      <c r="N77" s="62"/>
      <c r="O77" s="62"/>
      <c r="P77" s="62"/>
      <c r="Q77" s="62"/>
      <c r="R77" s="62"/>
      <c r="S77" s="62"/>
      <c r="T77" s="62"/>
    </row>
    <row r="78" spans="1:25" x14ac:dyDescent="0.25">
      <c r="A78" s="62"/>
      <c r="B78" s="62"/>
      <c r="C78" s="62"/>
      <c r="D78" s="62"/>
      <c r="E78" s="62"/>
      <c r="F78" s="62"/>
      <c r="G78" s="62"/>
      <c r="H78" s="62"/>
      <c r="I78" s="62"/>
      <c r="J78" s="62"/>
      <c r="K78" s="62"/>
      <c r="L78" s="62"/>
      <c r="M78" s="62"/>
      <c r="N78" s="62"/>
      <c r="O78" s="62"/>
      <c r="P78" s="62"/>
      <c r="Q78" s="62"/>
      <c r="R78" s="62"/>
      <c r="S78" s="62"/>
      <c r="T78" s="62"/>
    </row>
    <row r="80" spans="1:25" x14ac:dyDescent="0.25">
      <c r="A80" s="58" t="s">
        <v>43</v>
      </c>
      <c r="B80" s="59"/>
      <c r="C80" s="59"/>
      <c r="D80" s="59"/>
      <c r="E80" s="59"/>
      <c r="F80" s="59"/>
      <c r="G80" s="59"/>
      <c r="H80" s="59"/>
      <c r="I80" s="59"/>
      <c r="J80" s="59"/>
      <c r="K80" s="59"/>
      <c r="L80" s="59"/>
      <c r="M80" s="59"/>
      <c r="N80" s="59"/>
      <c r="O80" s="59"/>
      <c r="P80" s="59"/>
      <c r="Q80" s="59"/>
      <c r="R80" s="59"/>
      <c r="S80" s="59"/>
      <c r="T80" s="60"/>
    </row>
    <row r="81" spans="1:20" x14ac:dyDescent="0.25">
      <c r="A81" s="16" t="s">
        <v>1</v>
      </c>
      <c r="B81" s="17" t="s">
        <v>32</v>
      </c>
      <c r="C81" s="17"/>
      <c r="D81" s="17"/>
      <c r="E81" s="17"/>
      <c r="F81" s="9"/>
      <c r="G81" s="17" t="s">
        <v>32</v>
      </c>
      <c r="H81" s="17"/>
      <c r="I81" s="17"/>
      <c r="J81" s="17"/>
      <c r="K81" s="9"/>
      <c r="L81" s="17" t="s">
        <v>32</v>
      </c>
      <c r="M81" s="17"/>
      <c r="N81" s="17"/>
      <c r="O81" s="17"/>
      <c r="P81" s="9"/>
      <c r="Q81" s="17" t="s">
        <v>32</v>
      </c>
      <c r="R81" s="17"/>
      <c r="S81" s="17"/>
      <c r="T81" s="29"/>
    </row>
    <row r="82" spans="1:20" x14ac:dyDescent="0.25">
      <c r="A82" s="16" t="s">
        <v>2</v>
      </c>
      <c r="B82" s="17" t="s">
        <v>35</v>
      </c>
      <c r="C82" s="17"/>
      <c r="D82" s="17"/>
      <c r="E82" s="17"/>
      <c r="F82" s="9"/>
      <c r="G82" s="17" t="s">
        <v>36</v>
      </c>
      <c r="H82" s="17"/>
      <c r="I82" s="17"/>
      <c r="J82" s="17"/>
      <c r="K82" s="9"/>
      <c r="L82" s="17" t="s">
        <v>37</v>
      </c>
      <c r="M82" s="17"/>
      <c r="N82" s="17"/>
      <c r="O82" s="17"/>
      <c r="P82" s="9"/>
      <c r="Q82" s="17" t="s">
        <v>38</v>
      </c>
      <c r="R82" s="17"/>
      <c r="S82" s="17"/>
      <c r="T82" s="29"/>
    </row>
    <row r="83" spans="1:20" x14ac:dyDescent="0.25">
      <c r="A83" s="11">
        <v>1</v>
      </c>
      <c r="B83" s="6">
        <v>1</v>
      </c>
      <c r="C83" s="6"/>
      <c r="D83" s="6"/>
      <c r="E83" s="6"/>
      <c r="F83" s="9"/>
      <c r="G83" s="6">
        <v>0</v>
      </c>
      <c r="H83" s="6"/>
      <c r="I83" s="6"/>
      <c r="J83" s="6"/>
      <c r="K83" s="9"/>
      <c r="L83" s="6">
        <v>2.5952999999999999</v>
      </c>
      <c r="M83" s="6"/>
      <c r="N83" s="6"/>
      <c r="O83" s="6"/>
      <c r="P83" s="9"/>
      <c r="Q83" s="6">
        <v>2.7886000000000002</v>
      </c>
      <c r="R83" s="6"/>
      <c r="S83" s="6"/>
      <c r="T83" s="6"/>
    </row>
    <row r="84" spans="1:20" x14ac:dyDescent="0.25">
      <c r="A84" s="11">
        <v>2</v>
      </c>
      <c r="B84" s="6">
        <v>0.99862536231884058</v>
      </c>
      <c r="C84" s="6"/>
      <c r="D84" s="6"/>
      <c r="E84" s="6"/>
      <c r="F84" s="9"/>
      <c r="G84" s="6">
        <v>-8.6400000000000005E-2</v>
      </c>
      <c r="H84" s="6"/>
      <c r="I84" s="6"/>
      <c r="J84" s="6"/>
      <c r="K84" s="9"/>
      <c r="L84" s="9"/>
      <c r="M84" s="9"/>
      <c r="N84" s="9"/>
      <c r="O84" s="9"/>
      <c r="P84" s="9"/>
      <c r="Q84" s="9"/>
      <c r="R84" s="9"/>
      <c r="S84" s="9"/>
      <c r="T84" s="12"/>
    </row>
    <row r="85" spans="1:20" x14ac:dyDescent="0.25">
      <c r="A85" s="11">
        <v>3</v>
      </c>
      <c r="B85" s="6">
        <v>0.99640289855072472</v>
      </c>
      <c r="C85" s="6"/>
      <c r="D85" s="6"/>
      <c r="E85" s="6"/>
      <c r="F85" s="9"/>
      <c r="G85" s="6">
        <v>-0.17280000000000001</v>
      </c>
      <c r="H85" s="6"/>
      <c r="I85" s="6"/>
      <c r="J85" s="6"/>
      <c r="K85" s="9"/>
      <c r="L85" s="9"/>
      <c r="M85" s="9"/>
      <c r="N85" s="9"/>
      <c r="O85" s="9"/>
      <c r="P85" s="9"/>
      <c r="Q85" s="9"/>
      <c r="R85" s="9"/>
      <c r="S85" s="9"/>
      <c r="T85" s="12"/>
    </row>
    <row r="86" spans="1:20" x14ac:dyDescent="0.25">
      <c r="A86" s="11">
        <v>4</v>
      </c>
      <c r="B86" s="6">
        <v>0.98408333333333331</v>
      </c>
      <c r="C86" s="6"/>
      <c r="D86" s="6"/>
      <c r="E86" s="6"/>
      <c r="F86" s="9"/>
      <c r="G86" s="6">
        <v>-31.022600000000001</v>
      </c>
      <c r="H86" s="6"/>
      <c r="I86" s="6"/>
      <c r="J86" s="6"/>
      <c r="K86" s="9"/>
      <c r="L86" s="9"/>
      <c r="M86" s="9"/>
      <c r="N86" s="9"/>
      <c r="O86" s="9"/>
      <c r="P86" s="9"/>
      <c r="Q86" s="9"/>
      <c r="R86" s="9"/>
      <c r="S86" s="9"/>
      <c r="T86" s="12"/>
    </row>
    <row r="87" spans="1:20" x14ac:dyDescent="0.25">
      <c r="A87" s="11">
        <v>5</v>
      </c>
      <c r="B87" s="6">
        <v>0.98522916666666671</v>
      </c>
      <c r="C87" s="6"/>
      <c r="D87" s="6"/>
      <c r="E87" s="6"/>
      <c r="F87" s="9"/>
      <c r="G87" s="6">
        <v>-30.9361</v>
      </c>
      <c r="H87" s="6"/>
      <c r="I87" s="6"/>
      <c r="J87" s="6"/>
      <c r="K87" s="9"/>
      <c r="L87" s="9"/>
      <c r="M87" s="9"/>
      <c r="N87" s="9"/>
      <c r="O87" s="9"/>
      <c r="P87" s="9"/>
      <c r="Q87" s="9"/>
      <c r="R87" s="9"/>
      <c r="S87" s="9"/>
      <c r="T87" s="12"/>
    </row>
    <row r="88" spans="1:20" x14ac:dyDescent="0.25">
      <c r="A88" s="11">
        <v>6</v>
      </c>
      <c r="B88" s="6">
        <v>0.9517916666666667</v>
      </c>
      <c r="C88" s="6"/>
      <c r="D88" s="6"/>
      <c r="E88" s="6"/>
      <c r="F88" s="9"/>
      <c r="G88" s="6">
        <v>-31.368200000000002</v>
      </c>
      <c r="H88" s="6"/>
      <c r="I88" s="6"/>
      <c r="J88" s="6"/>
      <c r="K88" s="9"/>
      <c r="L88" s="9"/>
      <c r="M88" s="9"/>
      <c r="N88" s="9"/>
      <c r="O88" s="9"/>
      <c r="P88" s="9"/>
      <c r="Q88" s="9"/>
      <c r="R88" s="9"/>
      <c r="S88" s="9"/>
      <c r="T88" s="12"/>
    </row>
    <row r="89" spans="1:20" x14ac:dyDescent="0.25">
      <c r="A89" s="11">
        <v>7</v>
      </c>
      <c r="B89" s="6">
        <v>0.9854876811594202</v>
      </c>
      <c r="C89" s="6"/>
      <c r="D89" s="6"/>
      <c r="E89" s="6"/>
      <c r="F89" s="9"/>
      <c r="G89" s="6">
        <v>-0.25919999999999999</v>
      </c>
      <c r="H89" s="6"/>
      <c r="I89" s="6"/>
      <c r="J89" s="6"/>
      <c r="K89" s="9"/>
      <c r="L89" s="9"/>
      <c r="M89" s="9"/>
      <c r="N89" s="9"/>
      <c r="O89" s="9"/>
      <c r="P89" s="9"/>
      <c r="Q89" s="9"/>
      <c r="R89" s="9"/>
      <c r="S89" s="9"/>
      <c r="T89" s="12"/>
    </row>
    <row r="90" spans="1:20" x14ac:dyDescent="0.25">
      <c r="A90" s="11">
        <v>8</v>
      </c>
      <c r="B90" s="6">
        <v>0.98536231884057968</v>
      </c>
      <c r="C90" s="6"/>
      <c r="D90" s="6"/>
      <c r="E90" s="6"/>
      <c r="F90" s="9"/>
      <c r="G90" s="6">
        <v>-0.25919999999999999</v>
      </c>
      <c r="H90" s="6"/>
      <c r="I90" s="6"/>
      <c r="J90" s="6"/>
      <c r="K90" s="9"/>
      <c r="L90" s="9"/>
      <c r="M90" s="9"/>
      <c r="N90" s="9"/>
      <c r="O90" s="9"/>
      <c r="P90" s="9"/>
      <c r="Q90" s="9"/>
      <c r="R90" s="9"/>
      <c r="S90" s="9"/>
      <c r="T90" s="12"/>
    </row>
    <row r="91" spans="1:20" x14ac:dyDescent="0.25">
      <c r="A91" s="11">
        <v>9</v>
      </c>
      <c r="B91" s="6">
        <v>0.97509615384615378</v>
      </c>
      <c r="C91" s="6"/>
      <c r="D91" s="6"/>
      <c r="E91" s="6"/>
      <c r="F91" s="9"/>
      <c r="G91" s="6">
        <v>-31.022600000000001</v>
      </c>
      <c r="H91" s="6"/>
      <c r="I91" s="6"/>
      <c r="J91" s="6"/>
      <c r="K91" s="9"/>
      <c r="L91" s="9"/>
      <c r="M91" s="9"/>
      <c r="N91" s="9"/>
      <c r="O91" s="9"/>
      <c r="P91" s="9"/>
      <c r="Q91" s="9"/>
      <c r="R91" s="9"/>
      <c r="S91" s="9"/>
      <c r="T91" s="12"/>
    </row>
    <row r="92" spans="1:20" x14ac:dyDescent="0.25">
      <c r="A92" s="11">
        <v>10</v>
      </c>
      <c r="B92" s="6">
        <v>0.98226159420289849</v>
      </c>
      <c r="C92" s="6"/>
      <c r="D92" s="6"/>
      <c r="E92" s="6"/>
      <c r="F92" s="9"/>
      <c r="G92" s="6">
        <v>-0.25919999999999999</v>
      </c>
      <c r="H92" s="6"/>
      <c r="I92" s="6"/>
      <c r="J92" s="6"/>
      <c r="K92" s="9"/>
      <c r="L92" s="9"/>
      <c r="M92" s="9"/>
      <c r="N92" s="9"/>
      <c r="O92" s="9"/>
      <c r="P92" s="9"/>
      <c r="Q92" s="9"/>
      <c r="R92" s="9"/>
      <c r="S92" s="9"/>
      <c r="T92" s="12"/>
    </row>
    <row r="93" spans="1:20" x14ac:dyDescent="0.25">
      <c r="A93" s="11">
        <v>11</v>
      </c>
      <c r="B93" s="6">
        <v>0.97051201923076924</v>
      </c>
      <c r="C93" s="6"/>
      <c r="D93" s="6"/>
      <c r="E93" s="6"/>
      <c r="F93" s="9"/>
      <c r="G93" s="6">
        <v>-31.368200000000002</v>
      </c>
      <c r="H93" s="6"/>
      <c r="I93" s="6"/>
      <c r="J93" s="6"/>
      <c r="K93" s="9"/>
      <c r="L93" s="9"/>
      <c r="M93" s="9"/>
      <c r="N93" s="9"/>
      <c r="O93" s="9"/>
      <c r="P93" s="9"/>
      <c r="Q93" s="9"/>
      <c r="R93" s="9"/>
      <c r="S93" s="9"/>
      <c r="T93" s="12"/>
    </row>
    <row r="94" spans="1:20" x14ac:dyDescent="0.25">
      <c r="A94" s="11">
        <v>12</v>
      </c>
      <c r="B94" s="6">
        <v>0.95408333333333328</v>
      </c>
      <c r="C94" s="6"/>
      <c r="D94" s="6"/>
      <c r="E94" s="6"/>
      <c r="F94" s="9"/>
      <c r="G94" s="6">
        <v>-62.736400000000003</v>
      </c>
      <c r="H94" s="6"/>
      <c r="I94" s="6"/>
      <c r="J94" s="6"/>
      <c r="K94" s="9"/>
      <c r="L94" s="9"/>
      <c r="M94" s="9"/>
      <c r="N94" s="9"/>
      <c r="O94" s="9"/>
      <c r="P94" s="9"/>
      <c r="Q94" s="9"/>
      <c r="R94" s="9"/>
      <c r="S94" s="9"/>
      <c r="T94" s="12"/>
    </row>
    <row r="95" spans="1:20" x14ac:dyDescent="0.25">
      <c r="A95" s="11">
        <v>13</v>
      </c>
      <c r="B95" s="6">
        <v>0.9582708333333334</v>
      </c>
      <c r="C95" s="6"/>
      <c r="D95" s="6"/>
      <c r="E95" s="6"/>
      <c r="F95" s="9"/>
      <c r="G95" s="6">
        <v>-62.390799999999999</v>
      </c>
      <c r="H95" s="6"/>
      <c r="I95" s="6"/>
      <c r="J95" s="6"/>
      <c r="K95" s="9"/>
      <c r="L95" s="9"/>
      <c r="M95" s="9"/>
      <c r="N95" s="9"/>
      <c r="O95" s="9"/>
      <c r="P95" s="9"/>
      <c r="Q95" s="9"/>
      <c r="R95" s="9"/>
      <c r="S95" s="9"/>
      <c r="T95" s="12"/>
    </row>
    <row r="96" spans="1:20" x14ac:dyDescent="0.25">
      <c r="A96" s="11">
        <v>14</v>
      </c>
      <c r="B96" s="6">
        <v>0.96960576923076924</v>
      </c>
      <c r="C96" s="6"/>
      <c r="D96" s="6"/>
      <c r="E96" s="6"/>
      <c r="F96" s="9"/>
      <c r="G96" s="6">
        <v>-31.368200000000002</v>
      </c>
      <c r="H96" s="6"/>
      <c r="I96" s="6"/>
      <c r="J96" s="6"/>
      <c r="K96" s="9"/>
      <c r="L96" s="9"/>
      <c r="M96" s="9"/>
      <c r="N96" s="9"/>
      <c r="O96" s="9"/>
      <c r="P96" s="9"/>
      <c r="Q96" s="9"/>
      <c r="R96" s="9"/>
      <c r="S96" s="9"/>
      <c r="T96" s="12"/>
    </row>
    <row r="97" spans="1:25" x14ac:dyDescent="0.25">
      <c r="A97" s="11">
        <v>15</v>
      </c>
      <c r="B97" s="6">
        <v>0.99920217391304345</v>
      </c>
      <c r="C97" s="6"/>
      <c r="D97" s="6"/>
      <c r="E97" s="6"/>
      <c r="F97" s="9"/>
      <c r="G97" s="6">
        <v>0</v>
      </c>
      <c r="H97" s="6"/>
      <c r="I97" s="6"/>
      <c r="J97" s="6"/>
      <c r="K97" s="9"/>
      <c r="L97" s="9"/>
      <c r="M97" s="9"/>
      <c r="N97" s="9"/>
      <c r="O97" s="9"/>
      <c r="P97" s="9"/>
      <c r="Q97" s="9"/>
      <c r="R97" s="9"/>
      <c r="S97" s="9"/>
      <c r="T97" s="12"/>
    </row>
    <row r="98" spans="1:25" x14ac:dyDescent="0.25">
      <c r="A98" s="11">
        <v>16</v>
      </c>
      <c r="B98" s="6">
        <v>1.0001050724637681</v>
      </c>
      <c r="C98" s="6"/>
      <c r="D98" s="6"/>
      <c r="E98" s="6"/>
      <c r="F98" s="9"/>
      <c r="G98" s="6">
        <v>0.17280000000000001</v>
      </c>
      <c r="H98" s="6"/>
      <c r="I98" s="6"/>
      <c r="J98" s="6"/>
      <c r="K98" s="9"/>
      <c r="L98" s="6">
        <v>1.5004</v>
      </c>
      <c r="M98" s="6"/>
      <c r="N98" s="6"/>
      <c r="O98" s="6"/>
      <c r="P98" s="9"/>
      <c r="Q98" s="6">
        <v>-1.0084</v>
      </c>
      <c r="R98" s="6"/>
      <c r="S98" s="6"/>
      <c r="T98" s="6"/>
    </row>
    <row r="99" spans="1:25" x14ac:dyDescent="0.25">
      <c r="A99" s="11">
        <v>17</v>
      </c>
      <c r="B99" s="6">
        <v>0.99905144927536227</v>
      </c>
      <c r="C99" s="6"/>
      <c r="D99" s="6"/>
      <c r="E99" s="6"/>
      <c r="F99" s="9"/>
      <c r="G99" s="6">
        <v>-8.6414000000000005E-2</v>
      </c>
      <c r="H99" s="6"/>
      <c r="I99" s="6"/>
      <c r="J99" s="6"/>
      <c r="K99" s="9"/>
      <c r="L99" s="9"/>
      <c r="M99" s="9"/>
      <c r="N99" s="9"/>
      <c r="O99" s="9"/>
      <c r="P99" s="9"/>
      <c r="Q99" s="9"/>
      <c r="R99" s="9"/>
      <c r="S99" s="9"/>
      <c r="T99" s="12"/>
    </row>
    <row r="100" spans="1:25" x14ac:dyDescent="0.25">
      <c r="A100" s="11">
        <v>18</v>
      </c>
      <c r="B100" s="6">
        <v>0.99831250000000005</v>
      </c>
      <c r="C100" s="6"/>
      <c r="D100" s="6"/>
      <c r="E100" s="6"/>
      <c r="F100" s="9"/>
      <c r="G100" s="6">
        <v>-30.071999999999999</v>
      </c>
      <c r="H100" s="6"/>
      <c r="I100" s="6"/>
      <c r="J100" s="6"/>
      <c r="K100" s="9"/>
      <c r="L100" s="9"/>
      <c r="M100" s="9"/>
      <c r="N100" s="9"/>
      <c r="O100" s="9"/>
      <c r="P100" s="9"/>
      <c r="Q100" s="9"/>
      <c r="R100" s="9"/>
      <c r="S100" s="9"/>
      <c r="T100" s="12"/>
    </row>
    <row r="101" spans="1:25" x14ac:dyDescent="0.25">
      <c r="A101" s="13">
        <v>19</v>
      </c>
      <c r="B101" s="6">
        <v>0.93272916666666661</v>
      </c>
      <c r="C101" s="6"/>
      <c r="D101" s="6"/>
      <c r="E101" s="6"/>
      <c r="F101" s="14"/>
      <c r="G101" s="6">
        <v>-30.849699999999999</v>
      </c>
      <c r="H101" s="6"/>
      <c r="I101" s="6"/>
      <c r="J101" s="6"/>
      <c r="K101" s="14"/>
      <c r="L101" s="14"/>
      <c r="M101" s="14"/>
      <c r="N101" s="14"/>
      <c r="O101" s="14"/>
      <c r="P101" s="14"/>
      <c r="Q101" s="14"/>
      <c r="R101" s="14"/>
      <c r="S101" s="14"/>
      <c r="T101" s="15"/>
    </row>
    <row r="104" spans="1:25" x14ac:dyDescent="0.25">
      <c r="A104" s="58" t="s">
        <v>55</v>
      </c>
      <c r="B104" s="59"/>
      <c r="C104" s="59"/>
      <c r="D104" s="59"/>
      <c r="E104" s="59"/>
      <c r="F104" s="59"/>
      <c r="G104" s="59"/>
      <c r="H104" s="59"/>
      <c r="I104" s="59"/>
      <c r="J104" s="59"/>
      <c r="K104" s="59"/>
      <c r="L104" s="59"/>
      <c r="M104" s="59"/>
      <c r="N104" s="59"/>
      <c r="O104" s="59"/>
      <c r="P104" s="59"/>
      <c r="Q104" s="59"/>
      <c r="R104" s="59"/>
      <c r="S104" s="59"/>
      <c r="T104" s="60"/>
    </row>
    <row r="105" spans="1:25" x14ac:dyDescent="0.25">
      <c r="A105" s="16" t="s">
        <v>1</v>
      </c>
      <c r="B105" s="17" t="s">
        <v>32</v>
      </c>
      <c r="C105" s="17" t="s">
        <v>31</v>
      </c>
      <c r="D105" s="17" t="s">
        <v>33</v>
      </c>
      <c r="E105" s="17" t="s">
        <v>34</v>
      </c>
      <c r="F105" s="9"/>
      <c r="G105" s="17" t="s">
        <v>32</v>
      </c>
      <c r="H105" s="17" t="s">
        <v>31</v>
      </c>
      <c r="I105" s="17" t="s">
        <v>33</v>
      </c>
      <c r="J105" s="17" t="s">
        <v>34</v>
      </c>
      <c r="K105" s="9"/>
      <c r="L105" s="17" t="s">
        <v>32</v>
      </c>
      <c r="M105" s="17" t="s">
        <v>31</v>
      </c>
      <c r="N105" s="17" t="s">
        <v>33</v>
      </c>
      <c r="O105" s="17" t="s">
        <v>34</v>
      </c>
      <c r="P105" s="9"/>
      <c r="Q105" s="17" t="s">
        <v>32</v>
      </c>
      <c r="R105" s="17" t="s">
        <v>31</v>
      </c>
      <c r="S105" s="17" t="s">
        <v>33</v>
      </c>
      <c r="T105" s="29" t="s">
        <v>34</v>
      </c>
    </row>
    <row r="106" spans="1:25" x14ac:dyDescent="0.25">
      <c r="A106" s="16" t="s">
        <v>2</v>
      </c>
      <c r="B106" s="17" t="s">
        <v>35</v>
      </c>
      <c r="C106" s="17" t="s">
        <v>35</v>
      </c>
      <c r="D106" s="17" t="s">
        <v>35</v>
      </c>
      <c r="E106" s="17" t="s">
        <v>35</v>
      </c>
      <c r="F106" s="9"/>
      <c r="G106" s="17" t="s">
        <v>36</v>
      </c>
      <c r="H106" s="17" t="s">
        <v>36</v>
      </c>
      <c r="I106" s="17" t="s">
        <v>36</v>
      </c>
      <c r="J106" s="17" t="s">
        <v>36</v>
      </c>
      <c r="K106" s="9"/>
      <c r="L106" s="17" t="s">
        <v>37</v>
      </c>
      <c r="M106" s="17" t="s">
        <v>37</v>
      </c>
      <c r="N106" s="17" t="s">
        <v>37</v>
      </c>
      <c r="O106" s="17" t="s">
        <v>37</v>
      </c>
      <c r="P106" s="9"/>
      <c r="Q106" s="17" t="s">
        <v>38</v>
      </c>
      <c r="R106" s="17" t="s">
        <v>38</v>
      </c>
      <c r="S106" s="17" t="s">
        <v>38</v>
      </c>
      <c r="T106" s="29" t="s">
        <v>38</v>
      </c>
    </row>
    <row r="107" spans="1:25" ht="15" customHeight="1" x14ac:dyDescent="0.25">
      <c r="A107" s="11">
        <v>1</v>
      </c>
      <c r="B107" s="32">
        <v>0</v>
      </c>
      <c r="C107" s="32">
        <v>0</v>
      </c>
      <c r="D107" s="32">
        <v>0</v>
      </c>
      <c r="E107" s="32">
        <v>0</v>
      </c>
      <c r="F107" s="33"/>
      <c r="G107" s="32" t="s">
        <v>16</v>
      </c>
      <c r="H107" s="32" t="s">
        <v>16</v>
      </c>
      <c r="I107" s="32" t="s">
        <v>16</v>
      </c>
      <c r="J107" s="32" t="s">
        <v>16</v>
      </c>
      <c r="K107" s="33"/>
      <c r="L107" s="32">
        <v>1.7764705882352988E-2</v>
      </c>
      <c r="M107" s="32">
        <v>1.7764705882352988E-2</v>
      </c>
      <c r="N107" s="32">
        <v>2.0463320463320785E-3</v>
      </c>
      <c r="O107" s="32">
        <v>2.0463320463320785E-3</v>
      </c>
      <c r="P107" s="33"/>
      <c r="Q107" s="32">
        <v>9.7540453074433556E-2</v>
      </c>
      <c r="R107" s="32">
        <v>3.8413793103448182E-2</v>
      </c>
      <c r="S107" s="32">
        <v>9.4610389610389575E-2</v>
      </c>
      <c r="T107" s="32">
        <v>3.5086505190311396E-2</v>
      </c>
      <c r="V107" s="61" t="s">
        <v>56</v>
      </c>
      <c r="W107" s="61"/>
      <c r="X107" s="61"/>
      <c r="Y107" s="61"/>
    </row>
    <row r="108" spans="1:25" x14ac:dyDescent="0.25">
      <c r="A108" s="11">
        <v>2</v>
      </c>
      <c r="B108" s="32">
        <v>6.2661554994046422E-4</v>
      </c>
      <c r="C108" s="32">
        <v>6.2661554994046422E-4</v>
      </c>
      <c r="D108" s="32">
        <v>6.2661554994046422E-4</v>
      </c>
      <c r="E108" s="32">
        <v>6.2661554994046422E-4</v>
      </c>
      <c r="F108" s="33"/>
      <c r="G108" s="32">
        <v>4.7565217391304344</v>
      </c>
      <c r="H108" s="32">
        <v>5.5473684210526324</v>
      </c>
      <c r="I108" s="32">
        <v>4.9272727272727277</v>
      </c>
      <c r="J108" s="32">
        <v>5.8000000000000007</v>
      </c>
      <c r="K108" s="33"/>
      <c r="L108" s="33"/>
      <c r="M108" s="33"/>
      <c r="N108" s="33"/>
      <c r="O108" s="33"/>
      <c r="P108" s="33"/>
      <c r="Q108" s="33"/>
      <c r="R108" s="33"/>
      <c r="S108" s="33"/>
      <c r="T108" s="34"/>
      <c r="V108" s="61"/>
      <c r="W108" s="61"/>
      <c r="X108" s="61"/>
      <c r="Y108" s="61"/>
    </row>
    <row r="109" spans="1:25" x14ac:dyDescent="0.25">
      <c r="A109" s="11">
        <v>3</v>
      </c>
      <c r="B109" s="32">
        <v>4.0451661719350247E-4</v>
      </c>
      <c r="C109" s="32">
        <v>4.0451661719350247E-4</v>
      </c>
      <c r="D109" s="32">
        <v>4.0451661719350247E-4</v>
      </c>
      <c r="E109" s="32">
        <v>4.0451661719350247E-4</v>
      </c>
      <c r="F109" s="33"/>
      <c r="G109" s="32">
        <v>42.2</v>
      </c>
      <c r="H109" s="32">
        <v>20.6</v>
      </c>
      <c r="I109" s="32">
        <v>33.56</v>
      </c>
      <c r="J109" s="32">
        <v>18.200000000000003</v>
      </c>
      <c r="K109" s="33"/>
      <c r="L109" s="33"/>
      <c r="M109" s="33"/>
      <c r="N109" s="33"/>
      <c r="O109" s="33"/>
      <c r="P109" s="33"/>
      <c r="Q109" s="33"/>
      <c r="R109" s="33"/>
      <c r="S109" s="33"/>
      <c r="T109" s="34"/>
      <c r="V109" s="61"/>
      <c r="W109" s="61"/>
      <c r="X109" s="61"/>
      <c r="Y109" s="61"/>
    </row>
    <row r="110" spans="1:25" x14ac:dyDescent="0.25">
      <c r="A110" s="11">
        <v>4</v>
      </c>
      <c r="B110" s="32">
        <v>8.9795233299765197E-3</v>
      </c>
      <c r="C110" s="32">
        <v>9.9765258215962615E-3</v>
      </c>
      <c r="D110" s="32">
        <v>8.9795233299765197E-3</v>
      </c>
      <c r="E110" s="32">
        <v>9.9765258215962615E-3</v>
      </c>
      <c r="F110" s="33"/>
      <c r="G110" s="32">
        <v>2.7748881894981016E-2</v>
      </c>
      <c r="H110" s="32">
        <v>2.7612706614992235E-2</v>
      </c>
      <c r="I110" s="32">
        <v>2.7714834691578899E-2</v>
      </c>
      <c r="J110" s="32">
        <v>2.7578668433256022E-2</v>
      </c>
      <c r="K110" s="33"/>
      <c r="L110" s="33"/>
      <c r="M110" s="33"/>
      <c r="N110" s="33"/>
      <c r="O110" s="33"/>
      <c r="P110" s="33"/>
      <c r="Q110" s="33"/>
      <c r="R110" s="33"/>
      <c r="S110" s="33"/>
      <c r="T110" s="34"/>
      <c r="V110" s="61"/>
      <c r="W110" s="61"/>
      <c r="X110" s="61"/>
      <c r="Y110" s="61"/>
    </row>
    <row r="111" spans="1:25" x14ac:dyDescent="0.25">
      <c r="A111" s="11">
        <v>5</v>
      </c>
      <c r="B111" s="32">
        <v>2.3265651438246162E-4</v>
      </c>
      <c r="C111" s="32">
        <v>2.3265651438246162E-4</v>
      </c>
      <c r="D111" s="32">
        <v>2.3265651438246162E-4</v>
      </c>
      <c r="E111" s="32">
        <v>2.3265651438246162E-4</v>
      </c>
      <c r="F111" s="33"/>
      <c r="G111" s="32">
        <v>2.7909238249594257E-3</v>
      </c>
      <c r="H111" s="32">
        <v>2.6609191676930221E-3</v>
      </c>
      <c r="I111" s="32">
        <v>2.7259172825100284E-3</v>
      </c>
      <c r="J111" s="32">
        <v>2.6284232701344768E-3</v>
      </c>
      <c r="K111" s="33"/>
      <c r="L111" s="33"/>
      <c r="M111" s="33"/>
      <c r="N111" s="33"/>
      <c r="O111" s="33"/>
      <c r="P111" s="33"/>
      <c r="Q111" s="33"/>
      <c r="R111" s="33"/>
      <c r="S111" s="33"/>
      <c r="T111" s="34"/>
      <c r="V111" s="61"/>
      <c r="W111" s="61"/>
      <c r="X111" s="61"/>
      <c r="Y111" s="61"/>
    </row>
    <row r="112" spans="1:25" x14ac:dyDescent="0.25">
      <c r="A112" s="11">
        <v>6</v>
      </c>
      <c r="B112" s="32">
        <v>2.1883753501392321E-4</v>
      </c>
      <c r="C112" s="32">
        <v>2.1883753501392321E-4</v>
      </c>
      <c r="D112" s="32">
        <v>2.1883753501392321E-4</v>
      </c>
      <c r="E112" s="32">
        <v>2.1883753501392321E-4</v>
      </c>
      <c r="F112" s="33"/>
      <c r="G112" s="32">
        <v>3.7824000000000525E-3</v>
      </c>
      <c r="H112" s="32">
        <v>3.6539322966660363E-3</v>
      </c>
      <c r="I112" s="32">
        <v>3.7181620376296799E-3</v>
      </c>
      <c r="J112" s="32">
        <v>3.6218205087186896E-3</v>
      </c>
      <c r="K112" s="33"/>
      <c r="L112" s="33"/>
      <c r="M112" s="33"/>
      <c r="N112" s="33"/>
      <c r="O112" s="33"/>
      <c r="P112" s="33"/>
      <c r="Q112" s="33"/>
      <c r="R112" s="33"/>
      <c r="S112" s="33"/>
      <c r="T112" s="34"/>
      <c r="V112" s="61"/>
      <c r="W112" s="61"/>
      <c r="X112" s="61"/>
      <c r="Y112" s="61"/>
    </row>
    <row r="113" spans="1:25" x14ac:dyDescent="0.25">
      <c r="A113" s="11">
        <v>7</v>
      </c>
      <c r="B113" s="32">
        <v>4.9510777606113381E-4</v>
      </c>
      <c r="C113" s="32">
        <v>4.9510777606113381E-4</v>
      </c>
      <c r="D113" s="32">
        <v>4.9510777606113381E-4</v>
      </c>
      <c r="E113" s="32">
        <v>4.9510777606113381E-4</v>
      </c>
      <c r="F113" s="33"/>
      <c r="G113" s="32">
        <v>1.5165048543689321</v>
      </c>
      <c r="H113" s="32">
        <v>1.0409448818897638</v>
      </c>
      <c r="I113" s="32">
        <v>1.4452830188679247</v>
      </c>
      <c r="J113" s="32">
        <v>0.99384615384615371</v>
      </c>
      <c r="K113" s="33"/>
      <c r="L113" s="33"/>
      <c r="M113" s="33"/>
      <c r="N113" s="33"/>
      <c r="O113" s="33"/>
      <c r="P113" s="33"/>
      <c r="Q113" s="33"/>
      <c r="R113" s="33"/>
      <c r="S113" s="33"/>
      <c r="T113" s="34"/>
      <c r="V113" s="61"/>
      <c r="W113" s="61"/>
      <c r="X113" s="61"/>
      <c r="Y113" s="61"/>
    </row>
    <row r="114" spans="1:25" x14ac:dyDescent="0.25">
      <c r="A114" s="11">
        <v>8</v>
      </c>
      <c r="B114" s="32">
        <v>3.6783638637531935E-4</v>
      </c>
      <c r="C114" s="32">
        <v>3.6783638637531935E-4</v>
      </c>
      <c r="D114" s="32">
        <v>3.6783638637531935E-4</v>
      </c>
      <c r="E114" s="32">
        <v>3.6783638637531935E-4</v>
      </c>
      <c r="F114" s="33"/>
      <c r="G114" s="32">
        <v>1.4685714285714286</v>
      </c>
      <c r="H114" s="32">
        <v>1.0249999999999999</v>
      </c>
      <c r="I114" s="32">
        <v>1.4000000000000001</v>
      </c>
      <c r="J114" s="32">
        <v>0.9636363636363634</v>
      </c>
      <c r="K114" s="33"/>
      <c r="L114" s="33"/>
      <c r="M114" s="33"/>
      <c r="N114" s="33"/>
      <c r="O114" s="33"/>
      <c r="P114" s="33"/>
      <c r="Q114" s="33"/>
      <c r="R114" s="33"/>
      <c r="S114" s="33"/>
      <c r="T114" s="34"/>
      <c r="V114" s="61"/>
      <c r="W114" s="61"/>
      <c r="X114" s="61"/>
      <c r="Y114" s="61"/>
    </row>
    <row r="115" spans="1:25" x14ac:dyDescent="0.25">
      <c r="A115" s="11">
        <v>9</v>
      </c>
      <c r="B115" s="32">
        <v>8.0405352531497509E-3</v>
      </c>
      <c r="C115" s="32">
        <v>8.0405352531497509E-3</v>
      </c>
      <c r="D115" s="32">
        <v>8.0405352531497509E-3</v>
      </c>
      <c r="E115" s="32">
        <v>8.0405352531497509E-3</v>
      </c>
      <c r="F115" s="33"/>
      <c r="G115" s="32">
        <v>2.540490513651085E-2</v>
      </c>
      <c r="H115" s="32">
        <v>2.4592113085408613E-2</v>
      </c>
      <c r="I115" s="32">
        <v>2.5303235614899004E-2</v>
      </c>
      <c r="J115" s="32">
        <v>2.4490604669594858E-2</v>
      </c>
      <c r="K115" s="33"/>
      <c r="L115" s="33"/>
      <c r="M115" s="33"/>
      <c r="N115" s="33"/>
      <c r="O115" s="33"/>
      <c r="P115" s="33"/>
      <c r="Q115" s="33"/>
      <c r="R115" s="33"/>
      <c r="S115" s="33"/>
      <c r="T115" s="34"/>
      <c r="V115" s="61"/>
      <c r="W115" s="61"/>
      <c r="X115" s="61"/>
      <c r="Y115" s="61"/>
    </row>
    <row r="116" spans="1:25" x14ac:dyDescent="0.25">
      <c r="A116" s="11">
        <v>10</v>
      </c>
      <c r="B116" s="32">
        <v>1.2860287491320167E-3</v>
      </c>
      <c r="C116" s="32">
        <v>2.6638920865428457E-4</v>
      </c>
      <c r="D116" s="32">
        <v>1.2860287491320167E-3</v>
      </c>
      <c r="E116" s="32">
        <v>2.6638920865428457E-4</v>
      </c>
      <c r="F116" s="33"/>
      <c r="G116" s="32">
        <v>0.93432835820895499</v>
      </c>
      <c r="H116" s="32">
        <v>0.58048780487804863</v>
      </c>
      <c r="I116" s="32">
        <v>0.89197080291970776</v>
      </c>
      <c r="J116" s="32">
        <v>0.55209580838323336</v>
      </c>
      <c r="K116" s="33"/>
      <c r="L116" s="33"/>
      <c r="M116" s="33"/>
      <c r="N116" s="33"/>
      <c r="O116" s="33"/>
      <c r="P116" s="33"/>
      <c r="Q116" s="33"/>
      <c r="R116" s="33"/>
      <c r="S116" s="33"/>
      <c r="T116" s="34"/>
      <c r="V116" s="61"/>
      <c r="W116" s="61"/>
      <c r="X116" s="61"/>
      <c r="Y116" s="61"/>
    </row>
    <row r="117" spans="1:25" x14ac:dyDescent="0.25">
      <c r="A117" s="11">
        <v>11</v>
      </c>
      <c r="B117" s="32">
        <v>6.7552066709224822E-3</v>
      </c>
      <c r="C117" s="32">
        <v>6.7552066709224822E-3</v>
      </c>
      <c r="D117" s="32">
        <v>6.7552066709224822E-3</v>
      </c>
      <c r="E117" s="32">
        <v>6.7552066709224822E-3</v>
      </c>
      <c r="F117" s="33"/>
      <c r="G117" s="32">
        <v>1.1994078553655144E-2</v>
      </c>
      <c r="H117" s="32">
        <v>1.292677554359792E-2</v>
      </c>
      <c r="I117" s="32">
        <v>1.2118539980474238E-2</v>
      </c>
      <c r="J117" s="32">
        <v>1.3051002108045169E-2</v>
      </c>
      <c r="K117" s="33"/>
      <c r="L117" s="33"/>
      <c r="M117" s="33"/>
      <c r="N117" s="33"/>
      <c r="O117" s="33"/>
      <c r="P117" s="33"/>
      <c r="Q117" s="33"/>
      <c r="R117" s="33"/>
      <c r="S117" s="33"/>
      <c r="T117" s="34"/>
      <c r="V117" s="61"/>
      <c r="W117" s="61"/>
      <c r="X117" s="61"/>
      <c r="Y117" s="61"/>
    </row>
    <row r="118" spans="1:25" x14ac:dyDescent="0.25">
      <c r="A118" s="11">
        <v>12</v>
      </c>
      <c r="B118" s="32">
        <v>3.242201191727999E-3</v>
      </c>
      <c r="C118" s="32">
        <v>3.242201191727999E-3</v>
      </c>
      <c r="D118" s="32">
        <v>3.242201191727999E-3</v>
      </c>
      <c r="E118" s="32">
        <v>3.242201191727999E-3</v>
      </c>
      <c r="F118" s="33"/>
      <c r="G118" s="32">
        <v>1.0604588952756078E-3</v>
      </c>
      <c r="H118" s="32">
        <v>1.5374086865181534E-3</v>
      </c>
      <c r="I118" s="32">
        <v>1.1240785262789002E-3</v>
      </c>
      <c r="J118" s="32">
        <v>1.6009675827935773E-3</v>
      </c>
      <c r="K118" s="33"/>
      <c r="L118" s="33"/>
      <c r="M118" s="33"/>
      <c r="N118" s="33"/>
      <c r="O118" s="33"/>
      <c r="P118" s="33"/>
      <c r="Q118" s="33"/>
      <c r="R118" s="33"/>
      <c r="S118" s="33"/>
      <c r="T118" s="34"/>
      <c r="V118" s="61"/>
      <c r="W118" s="61"/>
      <c r="X118" s="61"/>
      <c r="Y118" s="61"/>
    </row>
    <row r="119" spans="1:25" x14ac:dyDescent="0.25">
      <c r="A119" s="11">
        <v>13</v>
      </c>
      <c r="B119" s="32">
        <v>4.4767645003495242E-3</v>
      </c>
      <c r="C119" s="32">
        <v>4.4767645003495242E-3</v>
      </c>
      <c r="D119" s="32">
        <v>4.4767645003495242E-3</v>
      </c>
      <c r="E119" s="32">
        <v>4.4767645003495242E-3</v>
      </c>
      <c r="F119" s="33"/>
      <c r="G119" s="32">
        <v>2.6886619031633945E-3</v>
      </c>
      <c r="H119" s="32">
        <v>3.1826170314747516E-3</v>
      </c>
      <c r="I119" s="32">
        <v>2.7524255550405779E-3</v>
      </c>
      <c r="J119" s="32">
        <v>3.2303931749557428E-3</v>
      </c>
      <c r="K119" s="33"/>
      <c r="L119" s="33"/>
      <c r="M119" s="33"/>
      <c r="N119" s="33"/>
      <c r="O119" s="33"/>
      <c r="P119" s="33"/>
      <c r="Q119" s="33"/>
      <c r="R119" s="33"/>
      <c r="S119" s="33"/>
      <c r="T119" s="34"/>
      <c r="V119" s="61"/>
      <c r="W119" s="61"/>
      <c r="X119" s="61"/>
      <c r="Y119" s="61"/>
    </row>
    <row r="120" spans="1:25" x14ac:dyDescent="0.25">
      <c r="A120" s="11">
        <v>14</v>
      </c>
      <c r="B120" s="32">
        <v>6.859573448358542E-3</v>
      </c>
      <c r="C120" s="32">
        <v>6.859573448358542E-3</v>
      </c>
      <c r="D120" s="32">
        <v>6.859573448358542E-3</v>
      </c>
      <c r="E120" s="32">
        <v>6.859573448358542E-3</v>
      </c>
      <c r="F120" s="33"/>
      <c r="G120" s="32">
        <v>1.2336272040302264E-2</v>
      </c>
      <c r="H120" s="32">
        <v>1.3268323372129522E-2</v>
      </c>
      <c r="I120" s="32">
        <v>1.2460647273643046E-2</v>
      </c>
      <c r="J120" s="32">
        <v>1.3392463986915733E-2</v>
      </c>
      <c r="K120" s="33"/>
      <c r="L120" s="33"/>
      <c r="M120" s="33"/>
      <c r="N120" s="33"/>
      <c r="O120" s="33"/>
      <c r="P120" s="33"/>
      <c r="Q120" s="33"/>
      <c r="R120" s="33"/>
      <c r="S120" s="33"/>
      <c r="T120" s="34"/>
      <c r="V120" s="61"/>
      <c r="W120" s="61"/>
      <c r="X120" s="61"/>
      <c r="Y120" s="61"/>
    </row>
    <row r="121" spans="1:25" x14ac:dyDescent="0.25">
      <c r="A121" s="11">
        <v>15</v>
      </c>
      <c r="B121" s="32">
        <v>2.0237628933277913E-4</v>
      </c>
      <c r="C121" s="32">
        <v>2.0237628933277913E-4</v>
      </c>
      <c r="D121" s="32">
        <v>2.0237628933277913E-4</v>
      </c>
      <c r="E121" s="32">
        <v>2.0237628933277913E-4</v>
      </c>
      <c r="F121" s="33"/>
      <c r="G121" s="37" t="s">
        <v>16</v>
      </c>
      <c r="H121" s="37" t="s">
        <v>16</v>
      </c>
      <c r="I121" s="37" t="s">
        <v>16</v>
      </c>
      <c r="J121" s="37" t="s">
        <v>16</v>
      </c>
      <c r="K121" s="33"/>
      <c r="L121" s="33"/>
      <c r="M121" s="33"/>
      <c r="N121" s="33"/>
      <c r="O121" s="33"/>
      <c r="P121" s="33"/>
      <c r="Q121" s="33"/>
      <c r="R121" s="33"/>
      <c r="S121" s="33"/>
      <c r="T121" s="34"/>
      <c r="V121" s="61"/>
      <c r="W121" s="61"/>
      <c r="X121" s="61"/>
      <c r="Y121" s="61"/>
    </row>
    <row r="122" spans="1:25" x14ac:dyDescent="0.25">
      <c r="A122" s="11">
        <v>16</v>
      </c>
      <c r="B122" s="32">
        <v>1.0507246376811885E-4</v>
      </c>
      <c r="C122" s="32">
        <v>1.0507246376811885E-4</v>
      </c>
      <c r="D122" s="32">
        <v>1.0507246376811885E-4</v>
      </c>
      <c r="E122" s="32">
        <v>1.0507246376811885E-4</v>
      </c>
      <c r="F122" s="33"/>
      <c r="G122" s="32">
        <v>0.45660377358490561</v>
      </c>
      <c r="H122" s="32">
        <v>0.45488958990536277</v>
      </c>
      <c r="I122" s="32">
        <v>0.4514285714285714</v>
      </c>
      <c r="J122" s="32">
        <v>0.4514285714285714</v>
      </c>
      <c r="K122" s="33"/>
      <c r="L122" s="32">
        <v>2.666666666666373E-4</v>
      </c>
      <c r="M122" s="32">
        <v>2.666666666666373E-4</v>
      </c>
      <c r="N122" s="32">
        <v>2.666666666666373E-4</v>
      </c>
      <c r="O122" s="32">
        <v>2.666666666666373E-4</v>
      </c>
      <c r="P122" s="33"/>
      <c r="Q122" s="32">
        <v>2.8979591836734674E-2</v>
      </c>
      <c r="R122" s="32">
        <v>8.3272727272727387E-2</v>
      </c>
      <c r="S122" s="32">
        <v>3.9587628865979371E-2</v>
      </c>
      <c r="T122" s="32">
        <v>7.4862385321101024E-2</v>
      </c>
      <c r="V122" s="61"/>
      <c r="W122" s="61"/>
      <c r="X122" s="61"/>
      <c r="Y122" s="61"/>
    </row>
    <row r="123" spans="1:25" x14ac:dyDescent="0.25">
      <c r="A123" s="11">
        <v>17</v>
      </c>
      <c r="B123" s="32">
        <v>5.1500776138408139E-5</v>
      </c>
      <c r="C123" s="32">
        <v>5.1500776138408139E-5</v>
      </c>
      <c r="D123" s="32">
        <v>5.1500776138408139E-5</v>
      </c>
      <c r="E123" s="32">
        <v>5.1500776138408139E-5</v>
      </c>
      <c r="F123" s="33"/>
      <c r="G123" s="32">
        <v>1.8309038461538463</v>
      </c>
      <c r="H123" s="32">
        <v>1.8641400000000001</v>
      </c>
      <c r="I123" s="32">
        <v>1.8389708737864079</v>
      </c>
      <c r="J123" s="32">
        <v>1.8817755102040818</v>
      </c>
      <c r="K123" s="33"/>
      <c r="L123" s="33"/>
      <c r="M123" s="33"/>
      <c r="N123" s="33"/>
      <c r="O123" s="33"/>
      <c r="P123" s="33"/>
      <c r="Q123" s="33"/>
      <c r="R123" s="33"/>
      <c r="S123" s="33"/>
      <c r="T123" s="34"/>
    </row>
    <row r="124" spans="1:25" x14ac:dyDescent="0.25">
      <c r="A124" s="11">
        <v>18</v>
      </c>
      <c r="B124" s="32">
        <v>3.1312625250505896E-4</v>
      </c>
      <c r="C124" s="32">
        <v>3.1312625250505896E-4</v>
      </c>
      <c r="D124" s="32">
        <v>3.1312625250505896E-4</v>
      </c>
      <c r="E124" s="32">
        <v>3.1312625250505896E-4</v>
      </c>
      <c r="F124" s="33"/>
      <c r="G124" s="32">
        <v>4.7779745397440836E-3</v>
      </c>
      <c r="H124" s="32">
        <v>4.6101423130887323E-3</v>
      </c>
      <c r="I124" s="32">
        <v>4.7108349203166698E-3</v>
      </c>
      <c r="J124" s="32">
        <v>4.5765825956238671E-3</v>
      </c>
      <c r="K124" s="33"/>
      <c r="L124" s="33"/>
      <c r="M124" s="33"/>
      <c r="N124" s="33"/>
      <c r="O124" s="33"/>
      <c r="P124" s="33"/>
      <c r="Q124" s="33"/>
      <c r="R124" s="33"/>
      <c r="S124" s="33"/>
      <c r="T124" s="34"/>
    </row>
    <row r="125" spans="1:25" x14ac:dyDescent="0.25">
      <c r="A125" s="13">
        <v>19</v>
      </c>
      <c r="B125" s="32">
        <v>2.9028224365856619E-4</v>
      </c>
      <c r="C125" s="32">
        <v>2.9028224365856619E-4</v>
      </c>
      <c r="D125" s="32">
        <v>7.8236766809716587E-4</v>
      </c>
      <c r="E125" s="32">
        <v>2.9028224365856619E-4</v>
      </c>
      <c r="F125" s="35"/>
      <c r="G125" s="32">
        <v>4.7780347197342006E-3</v>
      </c>
      <c r="H125" s="32">
        <v>4.6471488585663797E-3</v>
      </c>
      <c r="I125" s="32">
        <v>4.7453100573214549E-3</v>
      </c>
      <c r="J125" s="32">
        <v>4.5817187143833713E-3</v>
      </c>
      <c r="K125" s="35"/>
      <c r="L125" s="35"/>
      <c r="M125" s="35"/>
      <c r="N125" s="35"/>
      <c r="O125" s="35"/>
      <c r="P125" s="35"/>
      <c r="Q125" s="35"/>
      <c r="R125" s="35"/>
      <c r="S125" s="35"/>
      <c r="T125" s="36"/>
    </row>
  </sheetData>
  <mergeCells count="13">
    <mergeCell ref="V57:Y72"/>
    <mergeCell ref="V107:Y122"/>
    <mergeCell ref="A77:T78"/>
    <mergeCell ref="A80:T80"/>
    <mergeCell ref="A104:T104"/>
    <mergeCell ref="A8:T8"/>
    <mergeCell ref="A31:T31"/>
    <mergeCell ref="A54:T54"/>
    <mergeCell ref="A2:N2"/>
    <mergeCell ref="A3:N3"/>
    <mergeCell ref="A4:N4"/>
    <mergeCell ref="A5:N5"/>
    <mergeCell ref="A6:N6"/>
  </mergeCells>
  <conditionalFormatting sqref="B11:E11">
    <cfRule type="colorScale" priority="758">
      <colorScale>
        <cfvo type="min"/>
        <cfvo type="max"/>
        <color rgb="FFFFEF9C"/>
        <color rgb="FF63BE7B"/>
      </colorScale>
    </cfRule>
  </conditionalFormatting>
  <conditionalFormatting sqref="B12:E12">
    <cfRule type="colorScale" priority="757">
      <colorScale>
        <cfvo type="min"/>
        <cfvo type="max"/>
        <color rgb="FFFFEF9C"/>
        <color rgb="FF63BE7B"/>
      </colorScale>
    </cfRule>
  </conditionalFormatting>
  <conditionalFormatting sqref="B13:E13">
    <cfRule type="colorScale" priority="756">
      <colorScale>
        <cfvo type="min"/>
        <cfvo type="max"/>
        <color rgb="FFFFEF9C"/>
        <color rgb="FF63BE7B"/>
      </colorScale>
    </cfRule>
  </conditionalFormatting>
  <conditionalFormatting sqref="B14:E14">
    <cfRule type="colorScale" priority="755">
      <colorScale>
        <cfvo type="min"/>
        <cfvo type="max"/>
        <color rgb="FFFFEF9C"/>
        <color rgb="FF63BE7B"/>
      </colorScale>
    </cfRule>
  </conditionalFormatting>
  <conditionalFormatting sqref="B15:E15">
    <cfRule type="colorScale" priority="754">
      <colorScale>
        <cfvo type="min"/>
        <cfvo type="max"/>
        <color rgb="FFFFEF9C"/>
        <color rgb="FF63BE7B"/>
      </colorScale>
    </cfRule>
  </conditionalFormatting>
  <conditionalFormatting sqref="B16:E16">
    <cfRule type="colorScale" priority="753">
      <colorScale>
        <cfvo type="min"/>
        <cfvo type="max"/>
        <color rgb="FFFFEF9C"/>
        <color rgb="FF63BE7B"/>
      </colorScale>
    </cfRule>
  </conditionalFormatting>
  <conditionalFormatting sqref="B17:E17">
    <cfRule type="colorScale" priority="752">
      <colorScale>
        <cfvo type="min"/>
        <cfvo type="max"/>
        <color rgb="FFFFEF9C"/>
        <color rgb="FF63BE7B"/>
      </colorScale>
    </cfRule>
  </conditionalFormatting>
  <conditionalFormatting sqref="B18:E18">
    <cfRule type="colorScale" priority="751">
      <colorScale>
        <cfvo type="min"/>
        <cfvo type="max"/>
        <color rgb="FFFFEF9C"/>
        <color rgb="FF63BE7B"/>
      </colorScale>
    </cfRule>
  </conditionalFormatting>
  <conditionalFormatting sqref="B19:E19">
    <cfRule type="colorScale" priority="750">
      <colorScale>
        <cfvo type="min"/>
        <cfvo type="max"/>
        <color rgb="FFFFEF9C"/>
        <color rgb="FF63BE7B"/>
      </colorScale>
    </cfRule>
  </conditionalFormatting>
  <conditionalFormatting sqref="B20:E20">
    <cfRule type="colorScale" priority="749">
      <colorScale>
        <cfvo type="min"/>
        <cfvo type="max"/>
        <color rgb="FFFFEF9C"/>
        <color rgb="FF63BE7B"/>
      </colorScale>
    </cfRule>
  </conditionalFormatting>
  <conditionalFormatting sqref="B21:E21">
    <cfRule type="colorScale" priority="748">
      <colorScale>
        <cfvo type="min"/>
        <cfvo type="max"/>
        <color rgb="FFFFEF9C"/>
        <color rgb="FF63BE7B"/>
      </colorScale>
    </cfRule>
  </conditionalFormatting>
  <conditionalFormatting sqref="B22:E22">
    <cfRule type="colorScale" priority="747">
      <colorScale>
        <cfvo type="min"/>
        <cfvo type="max"/>
        <color rgb="FFFFEF9C"/>
        <color rgb="FF63BE7B"/>
      </colorScale>
    </cfRule>
  </conditionalFormatting>
  <conditionalFormatting sqref="B23:E23">
    <cfRule type="colorScale" priority="746">
      <colorScale>
        <cfvo type="min"/>
        <cfvo type="max"/>
        <color rgb="FFFFEF9C"/>
        <color rgb="FF63BE7B"/>
      </colorScale>
    </cfRule>
  </conditionalFormatting>
  <conditionalFormatting sqref="B24:E24">
    <cfRule type="colorScale" priority="745">
      <colorScale>
        <cfvo type="min"/>
        <cfvo type="max"/>
        <color rgb="FFFFEF9C"/>
        <color rgb="FF63BE7B"/>
      </colorScale>
    </cfRule>
  </conditionalFormatting>
  <conditionalFormatting sqref="B25:E25">
    <cfRule type="colorScale" priority="744">
      <colorScale>
        <cfvo type="min"/>
        <cfvo type="max"/>
        <color rgb="FFFFEF9C"/>
        <color rgb="FF63BE7B"/>
      </colorScale>
    </cfRule>
  </conditionalFormatting>
  <conditionalFormatting sqref="B26:E26">
    <cfRule type="colorScale" priority="743">
      <colorScale>
        <cfvo type="min"/>
        <cfvo type="max"/>
        <color rgb="FFFFEF9C"/>
        <color rgb="FF63BE7B"/>
      </colorScale>
    </cfRule>
  </conditionalFormatting>
  <conditionalFormatting sqref="B27:E27">
    <cfRule type="colorScale" priority="742">
      <colorScale>
        <cfvo type="min"/>
        <cfvo type="max"/>
        <color rgb="FFFFEF9C"/>
        <color rgb="FF63BE7B"/>
      </colorScale>
    </cfRule>
  </conditionalFormatting>
  <conditionalFormatting sqref="B28:E28">
    <cfRule type="colorScale" priority="741">
      <colorScale>
        <cfvo type="min"/>
        <cfvo type="max"/>
        <color rgb="FFFFEF9C"/>
        <color rgb="FF63BE7B"/>
      </colorScale>
    </cfRule>
  </conditionalFormatting>
  <conditionalFormatting sqref="B29:E29">
    <cfRule type="colorScale" priority="740">
      <colorScale>
        <cfvo type="min"/>
        <cfvo type="max"/>
        <color rgb="FFFFEF9C"/>
        <color rgb="FF63BE7B"/>
      </colorScale>
    </cfRule>
  </conditionalFormatting>
  <conditionalFormatting sqref="G11:J11">
    <cfRule type="colorScale" priority="739">
      <colorScale>
        <cfvo type="min"/>
        <cfvo type="max"/>
        <color rgb="FFFFEF9C"/>
        <color rgb="FF63BE7B"/>
      </colorScale>
    </cfRule>
  </conditionalFormatting>
  <conditionalFormatting sqref="G12:J12">
    <cfRule type="colorScale" priority="738">
      <colorScale>
        <cfvo type="min"/>
        <cfvo type="max"/>
        <color rgb="FFFFEF9C"/>
        <color rgb="FF63BE7B"/>
      </colorScale>
    </cfRule>
  </conditionalFormatting>
  <conditionalFormatting sqref="G13:J13">
    <cfRule type="colorScale" priority="737">
      <colorScale>
        <cfvo type="min"/>
        <cfvo type="max"/>
        <color rgb="FFFFEF9C"/>
        <color rgb="FF63BE7B"/>
      </colorScale>
    </cfRule>
  </conditionalFormatting>
  <conditionalFormatting sqref="G14:J14">
    <cfRule type="colorScale" priority="736">
      <colorScale>
        <cfvo type="min"/>
        <cfvo type="max"/>
        <color rgb="FFFFEF9C"/>
        <color rgb="FF63BE7B"/>
      </colorScale>
    </cfRule>
  </conditionalFormatting>
  <conditionalFormatting sqref="G15:J15">
    <cfRule type="colorScale" priority="735">
      <colorScale>
        <cfvo type="min"/>
        <cfvo type="max"/>
        <color rgb="FFFFEF9C"/>
        <color rgb="FF63BE7B"/>
      </colorScale>
    </cfRule>
  </conditionalFormatting>
  <conditionalFormatting sqref="G16:J16">
    <cfRule type="colorScale" priority="734">
      <colorScale>
        <cfvo type="min"/>
        <cfvo type="max"/>
        <color rgb="FFFFEF9C"/>
        <color rgb="FF63BE7B"/>
      </colorScale>
    </cfRule>
  </conditionalFormatting>
  <conditionalFormatting sqref="G17:J17">
    <cfRule type="colorScale" priority="733">
      <colorScale>
        <cfvo type="min"/>
        <cfvo type="max"/>
        <color rgb="FFFFEF9C"/>
        <color rgb="FF63BE7B"/>
      </colorScale>
    </cfRule>
  </conditionalFormatting>
  <conditionalFormatting sqref="G18:J18">
    <cfRule type="colorScale" priority="732">
      <colorScale>
        <cfvo type="min"/>
        <cfvo type="max"/>
        <color rgb="FFFFEF9C"/>
        <color rgb="FF63BE7B"/>
      </colorScale>
    </cfRule>
  </conditionalFormatting>
  <conditionalFormatting sqref="G19:J19">
    <cfRule type="colorScale" priority="731">
      <colorScale>
        <cfvo type="min"/>
        <cfvo type="max"/>
        <color rgb="FFFFEF9C"/>
        <color rgb="FF63BE7B"/>
      </colorScale>
    </cfRule>
  </conditionalFormatting>
  <conditionalFormatting sqref="G20:J20">
    <cfRule type="colorScale" priority="730">
      <colorScale>
        <cfvo type="min"/>
        <cfvo type="max"/>
        <color rgb="FFFFEF9C"/>
        <color rgb="FF63BE7B"/>
      </colorScale>
    </cfRule>
  </conditionalFormatting>
  <conditionalFormatting sqref="G21:J21">
    <cfRule type="colorScale" priority="729">
      <colorScale>
        <cfvo type="min"/>
        <cfvo type="max"/>
        <color rgb="FFFFEF9C"/>
        <color rgb="FF63BE7B"/>
      </colorScale>
    </cfRule>
  </conditionalFormatting>
  <conditionalFormatting sqref="G22:J22">
    <cfRule type="colorScale" priority="728">
      <colorScale>
        <cfvo type="min"/>
        <cfvo type="max"/>
        <color rgb="FFFFEF9C"/>
        <color rgb="FF63BE7B"/>
      </colorScale>
    </cfRule>
  </conditionalFormatting>
  <conditionalFormatting sqref="G23:J23">
    <cfRule type="colorScale" priority="727">
      <colorScale>
        <cfvo type="min"/>
        <cfvo type="max"/>
        <color rgb="FFFFEF9C"/>
        <color rgb="FF63BE7B"/>
      </colorScale>
    </cfRule>
  </conditionalFormatting>
  <conditionalFormatting sqref="G24:J24">
    <cfRule type="colorScale" priority="726">
      <colorScale>
        <cfvo type="min"/>
        <cfvo type="max"/>
        <color rgb="FFFFEF9C"/>
        <color rgb="FF63BE7B"/>
      </colorScale>
    </cfRule>
  </conditionalFormatting>
  <conditionalFormatting sqref="G25:J25">
    <cfRule type="colorScale" priority="725">
      <colorScale>
        <cfvo type="min"/>
        <cfvo type="max"/>
        <color rgb="FFFFEF9C"/>
        <color rgb="FF63BE7B"/>
      </colorScale>
    </cfRule>
  </conditionalFormatting>
  <conditionalFormatting sqref="G26:J26">
    <cfRule type="colorScale" priority="724">
      <colorScale>
        <cfvo type="min"/>
        <cfvo type="max"/>
        <color rgb="FFFFEF9C"/>
        <color rgb="FF63BE7B"/>
      </colorScale>
    </cfRule>
  </conditionalFormatting>
  <conditionalFormatting sqref="G27:J27">
    <cfRule type="colorScale" priority="723">
      <colorScale>
        <cfvo type="min"/>
        <cfvo type="max"/>
        <color rgb="FFFFEF9C"/>
        <color rgb="FF63BE7B"/>
      </colorScale>
    </cfRule>
  </conditionalFormatting>
  <conditionalFormatting sqref="G28:J28">
    <cfRule type="colorScale" priority="722">
      <colorScale>
        <cfvo type="min"/>
        <cfvo type="max"/>
        <color rgb="FFFFEF9C"/>
        <color rgb="FF63BE7B"/>
      </colorScale>
    </cfRule>
  </conditionalFormatting>
  <conditionalFormatting sqref="G29:J29">
    <cfRule type="colorScale" priority="721">
      <colorScale>
        <cfvo type="min"/>
        <cfvo type="max"/>
        <color rgb="FFFFEF9C"/>
        <color rgb="FF63BE7B"/>
      </colorScale>
    </cfRule>
  </conditionalFormatting>
  <conditionalFormatting sqref="L11:O11">
    <cfRule type="colorScale" priority="720">
      <colorScale>
        <cfvo type="min"/>
        <cfvo type="max"/>
        <color rgb="FFFFEF9C"/>
        <color rgb="FF63BE7B"/>
      </colorScale>
    </cfRule>
  </conditionalFormatting>
  <conditionalFormatting sqref="L26:O26">
    <cfRule type="colorScale" priority="719">
      <colorScale>
        <cfvo type="min"/>
        <cfvo type="max"/>
        <color rgb="FFFFEF9C"/>
        <color rgb="FF63BE7B"/>
      </colorScale>
    </cfRule>
  </conditionalFormatting>
  <conditionalFormatting sqref="Q11:T11">
    <cfRule type="colorScale" priority="718">
      <colorScale>
        <cfvo type="min"/>
        <cfvo type="max"/>
        <color rgb="FFFFEF9C"/>
        <color rgb="FF63BE7B"/>
      </colorScale>
    </cfRule>
  </conditionalFormatting>
  <conditionalFormatting sqref="Q26:T26">
    <cfRule type="colorScale" priority="717">
      <colorScale>
        <cfvo type="min"/>
        <cfvo type="max"/>
        <color rgb="FFFFEF9C"/>
        <color rgb="FF63BE7B"/>
      </colorScale>
    </cfRule>
  </conditionalFormatting>
  <conditionalFormatting sqref="B34:E34">
    <cfRule type="colorScale" priority="716">
      <colorScale>
        <cfvo type="min"/>
        <cfvo type="max"/>
        <color rgb="FFFFEF9C"/>
        <color rgb="FF63BE7B"/>
      </colorScale>
    </cfRule>
  </conditionalFormatting>
  <conditionalFormatting sqref="B35:E35">
    <cfRule type="colorScale" priority="715">
      <colorScale>
        <cfvo type="min"/>
        <cfvo type="max"/>
        <color rgb="FFFFEF9C"/>
        <color rgb="FF63BE7B"/>
      </colorScale>
    </cfRule>
  </conditionalFormatting>
  <conditionalFormatting sqref="B36:E36">
    <cfRule type="colorScale" priority="714">
      <colorScale>
        <cfvo type="min"/>
        <cfvo type="max"/>
        <color rgb="FFFFEF9C"/>
        <color rgb="FF63BE7B"/>
      </colorScale>
    </cfRule>
  </conditionalFormatting>
  <conditionalFormatting sqref="B37:E37">
    <cfRule type="colorScale" priority="713">
      <colorScale>
        <cfvo type="min"/>
        <cfvo type="max"/>
        <color rgb="FFFFEF9C"/>
        <color rgb="FF63BE7B"/>
      </colorScale>
    </cfRule>
  </conditionalFormatting>
  <conditionalFormatting sqref="B38:E38">
    <cfRule type="colorScale" priority="712">
      <colorScale>
        <cfvo type="min"/>
        <cfvo type="max"/>
        <color rgb="FFFFEF9C"/>
        <color rgb="FF63BE7B"/>
      </colorScale>
    </cfRule>
  </conditionalFormatting>
  <conditionalFormatting sqref="B39:E39">
    <cfRule type="colorScale" priority="711">
      <colorScale>
        <cfvo type="min"/>
        <cfvo type="max"/>
        <color rgb="FFFFEF9C"/>
        <color rgb="FF63BE7B"/>
      </colorScale>
    </cfRule>
  </conditionalFormatting>
  <conditionalFormatting sqref="B40:E40">
    <cfRule type="colorScale" priority="710">
      <colorScale>
        <cfvo type="min"/>
        <cfvo type="max"/>
        <color rgb="FFFFEF9C"/>
        <color rgb="FF63BE7B"/>
      </colorScale>
    </cfRule>
  </conditionalFormatting>
  <conditionalFormatting sqref="B41:E41">
    <cfRule type="colorScale" priority="709">
      <colorScale>
        <cfvo type="min"/>
        <cfvo type="max"/>
        <color rgb="FFFFEF9C"/>
        <color rgb="FF63BE7B"/>
      </colorScale>
    </cfRule>
  </conditionalFormatting>
  <conditionalFormatting sqref="B42:E42">
    <cfRule type="colorScale" priority="708">
      <colorScale>
        <cfvo type="min"/>
        <cfvo type="max"/>
        <color rgb="FFFFEF9C"/>
        <color rgb="FF63BE7B"/>
      </colorScale>
    </cfRule>
  </conditionalFormatting>
  <conditionalFormatting sqref="B43:E43">
    <cfRule type="colorScale" priority="707">
      <colorScale>
        <cfvo type="min"/>
        <cfvo type="max"/>
        <color rgb="FFFFEF9C"/>
        <color rgb="FF63BE7B"/>
      </colorScale>
    </cfRule>
  </conditionalFormatting>
  <conditionalFormatting sqref="B44:E44">
    <cfRule type="colorScale" priority="706">
      <colorScale>
        <cfvo type="min"/>
        <cfvo type="max"/>
        <color rgb="FFFFEF9C"/>
        <color rgb="FF63BE7B"/>
      </colorScale>
    </cfRule>
  </conditionalFormatting>
  <conditionalFormatting sqref="B45:E45">
    <cfRule type="colorScale" priority="705">
      <colorScale>
        <cfvo type="min"/>
        <cfvo type="max"/>
        <color rgb="FFFFEF9C"/>
        <color rgb="FF63BE7B"/>
      </colorScale>
    </cfRule>
  </conditionalFormatting>
  <conditionalFormatting sqref="B46:E46">
    <cfRule type="colorScale" priority="704">
      <colorScale>
        <cfvo type="min"/>
        <cfvo type="max"/>
        <color rgb="FFFFEF9C"/>
        <color rgb="FF63BE7B"/>
      </colorScale>
    </cfRule>
  </conditionalFormatting>
  <conditionalFormatting sqref="B47:E47">
    <cfRule type="colorScale" priority="703">
      <colorScale>
        <cfvo type="min"/>
        <cfvo type="max"/>
        <color rgb="FFFFEF9C"/>
        <color rgb="FF63BE7B"/>
      </colorScale>
    </cfRule>
  </conditionalFormatting>
  <conditionalFormatting sqref="B48:E48">
    <cfRule type="colorScale" priority="702">
      <colorScale>
        <cfvo type="min"/>
        <cfvo type="max"/>
        <color rgb="FFFFEF9C"/>
        <color rgb="FF63BE7B"/>
      </colorScale>
    </cfRule>
  </conditionalFormatting>
  <conditionalFormatting sqref="B49:E49">
    <cfRule type="colorScale" priority="701">
      <colorScale>
        <cfvo type="min"/>
        <cfvo type="max"/>
        <color rgb="FFFFEF9C"/>
        <color rgb="FF63BE7B"/>
      </colorScale>
    </cfRule>
  </conditionalFormatting>
  <conditionalFormatting sqref="B50:E50">
    <cfRule type="colorScale" priority="700">
      <colorScale>
        <cfvo type="min"/>
        <cfvo type="max"/>
        <color rgb="FFFFEF9C"/>
        <color rgb="FF63BE7B"/>
      </colorScale>
    </cfRule>
  </conditionalFormatting>
  <conditionalFormatting sqref="B51:E51">
    <cfRule type="colorScale" priority="699">
      <colorScale>
        <cfvo type="min"/>
        <cfvo type="max"/>
        <color rgb="FFFFEF9C"/>
        <color rgb="FF63BE7B"/>
      </colorScale>
    </cfRule>
  </conditionalFormatting>
  <conditionalFormatting sqref="B52:E52">
    <cfRule type="colorScale" priority="698">
      <colorScale>
        <cfvo type="min"/>
        <cfvo type="max"/>
        <color rgb="FFFFEF9C"/>
        <color rgb="FF63BE7B"/>
      </colorScale>
    </cfRule>
  </conditionalFormatting>
  <conditionalFormatting sqref="G34:J34">
    <cfRule type="colorScale" priority="697">
      <colorScale>
        <cfvo type="min"/>
        <cfvo type="max"/>
        <color rgb="FFFFEF9C"/>
        <color rgb="FF63BE7B"/>
      </colorScale>
    </cfRule>
  </conditionalFormatting>
  <conditionalFormatting sqref="G35:J35">
    <cfRule type="colorScale" priority="696">
      <colorScale>
        <cfvo type="min"/>
        <cfvo type="max"/>
        <color rgb="FFFFEF9C"/>
        <color rgb="FF63BE7B"/>
      </colorScale>
    </cfRule>
  </conditionalFormatting>
  <conditionalFormatting sqref="G36:J36">
    <cfRule type="colorScale" priority="695">
      <colorScale>
        <cfvo type="min"/>
        <cfvo type="max"/>
        <color rgb="FFFFEF9C"/>
        <color rgb="FF63BE7B"/>
      </colorScale>
    </cfRule>
  </conditionalFormatting>
  <conditionalFormatting sqref="G37:J37">
    <cfRule type="colorScale" priority="694">
      <colorScale>
        <cfvo type="min"/>
        <cfvo type="max"/>
        <color rgb="FFFFEF9C"/>
        <color rgb="FF63BE7B"/>
      </colorScale>
    </cfRule>
  </conditionalFormatting>
  <conditionalFormatting sqref="G38:J38">
    <cfRule type="colorScale" priority="693">
      <colorScale>
        <cfvo type="min"/>
        <cfvo type="max"/>
        <color rgb="FFFFEF9C"/>
        <color rgb="FF63BE7B"/>
      </colorScale>
    </cfRule>
  </conditionalFormatting>
  <conditionalFormatting sqref="G39:J39">
    <cfRule type="colorScale" priority="692">
      <colorScale>
        <cfvo type="min"/>
        <cfvo type="max"/>
        <color rgb="FFFFEF9C"/>
        <color rgb="FF63BE7B"/>
      </colorScale>
    </cfRule>
  </conditionalFormatting>
  <conditionalFormatting sqref="G40:J40">
    <cfRule type="colorScale" priority="691">
      <colorScale>
        <cfvo type="min"/>
        <cfvo type="max"/>
        <color rgb="FFFFEF9C"/>
        <color rgb="FF63BE7B"/>
      </colorScale>
    </cfRule>
  </conditionalFormatting>
  <conditionalFormatting sqref="G41:J41">
    <cfRule type="colorScale" priority="690">
      <colorScale>
        <cfvo type="min"/>
        <cfvo type="max"/>
        <color rgb="FFFFEF9C"/>
        <color rgb="FF63BE7B"/>
      </colorScale>
    </cfRule>
  </conditionalFormatting>
  <conditionalFormatting sqref="G42:J42">
    <cfRule type="colorScale" priority="689">
      <colorScale>
        <cfvo type="min"/>
        <cfvo type="max"/>
        <color rgb="FFFFEF9C"/>
        <color rgb="FF63BE7B"/>
      </colorScale>
    </cfRule>
  </conditionalFormatting>
  <conditionalFormatting sqref="G43:J43">
    <cfRule type="colorScale" priority="688">
      <colorScale>
        <cfvo type="min"/>
        <cfvo type="max"/>
        <color rgb="FFFFEF9C"/>
        <color rgb="FF63BE7B"/>
      </colorScale>
    </cfRule>
  </conditionalFormatting>
  <conditionalFormatting sqref="G44:J44">
    <cfRule type="colorScale" priority="687">
      <colorScale>
        <cfvo type="min"/>
        <cfvo type="max"/>
        <color rgb="FFFFEF9C"/>
        <color rgb="FF63BE7B"/>
      </colorScale>
    </cfRule>
  </conditionalFormatting>
  <conditionalFormatting sqref="G45:J45">
    <cfRule type="colorScale" priority="686">
      <colorScale>
        <cfvo type="min"/>
        <cfvo type="max"/>
        <color rgb="FFFFEF9C"/>
        <color rgb="FF63BE7B"/>
      </colorScale>
    </cfRule>
  </conditionalFormatting>
  <conditionalFormatting sqref="G46:J46">
    <cfRule type="colorScale" priority="685">
      <colorScale>
        <cfvo type="min"/>
        <cfvo type="max"/>
        <color rgb="FFFFEF9C"/>
        <color rgb="FF63BE7B"/>
      </colorScale>
    </cfRule>
  </conditionalFormatting>
  <conditionalFormatting sqref="G47:J47">
    <cfRule type="colorScale" priority="684">
      <colorScale>
        <cfvo type="min"/>
        <cfvo type="max"/>
        <color rgb="FFFFEF9C"/>
        <color rgb="FF63BE7B"/>
      </colorScale>
    </cfRule>
  </conditionalFormatting>
  <conditionalFormatting sqref="G48:J48">
    <cfRule type="colorScale" priority="683">
      <colorScale>
        <cfvo type="min"/>
        <cfvo type="max"/>
        <color rgb="FFFFEF9C"/>
        <color rgb="FF63BE7B"/>
      </colorScale>
    </cfRule>
  </conditionalFormatting>
  <conditionalFormatting sqref="G49:J49">
    <cfRule type="colorScale" priority="682">
      <colorScale>
        <cfvo type="min"/>
        <cfvo type="max"/>
        <color rgb="FFFFEF9C"/>
        <color rgb="FF63BE7B"/>
      </colorScale>
    </cfRule>
  </conditionalFormatting>
  <conditionalFormatting sqref="G50:J50">
    <cfRule type="colorScale" priority="681">
      <colorScale>
        <cfvo type="min"/>
        <cfvo type="max"/>
        <color rgb="FFFFEF9C"/>
        <color rgb="FF63BE7B"/>
      </colorScale>
    </cfRule>
  </conditionalFormatting>
  <conditionalFormatting sqref="G51:J51">
    <cfRule type="colorScale" priority="680">
      <colorScale>
        <cfvo type="min"/>
        <cfvo type="max"/>
        <color rgb="FFFFEF9C"/>
        <color rgb="FF63BE7B"/>
      </colorScale>
    </cfRule>
  </conditionalFormatting>
  <conditionalFormatting sqref="G52:J52">
    <cfRule type="colorScale" priority="679">
      <colorScale>
        <cfvo type="min"/>
        <cfvo type="max"/>
        <color rgb="FFFFEF9C"/>
        <color rgb="FF63BE7B"/>
      </colorScale>
    </cfRule>
  </conditionalFormatting>
  <conditionalFormatting sqref="L34:O34">
    <cfRule type="colorScale" priority="678">
      <colorScale>
        <cfvo type="min"/>
        <cfvo type="max"/>
        <color rgb="FFFFEF9C"/>
        <color rgb="FF63BE7B"/>
      </colorScale>
    </cfRule>
  </conditionalFormatting>
  <conditionalFormatting sqref="Q34:T34">
    <cfRule type="colorScale" priority="677">
      <colorScale>
        <cfvo type="min"/>
        <cfvo type="max"/>
        <color rgb="FFFFEF9C"/>
        <color rgb="FF63BE7B"/>
      </colorScale>
    </cfRule>
  </conditionalFormatting>
  <conditionalFormatting sqref="L49:O49">
    <cfRule type="colorScale" priority="676">
      <colorScale>
        <cfvo type="min"/>
        <cfvo type="max"/>
        <color rgb="FFFFEF9C"/>
        <color rgb="FF63BE7B"/>
      </colorScale>
    </cfRule>
  </conditionalFormatting>
  <conditionalFormatting sqref="Q49:T49">
    <cfRule type="colorScale" priority="675">
      <colorScale>
        <cfvo type="min"/>
        <cfvo type="max"/>
        <color rgb="FFFFEF9C"/>
        <color rgb="FF63BE7B"/>
      </colorScale>
    </cfRule>
  </conditionalFormatting>
  <conditionalFormatting sqref="B58:E58">
    <cfRule type="aboveAverage" dxfId="106" priority="569"/>
    <cfRule type="colorScale" priority="570">
      <colorScale>
        <cfvo type="min"/>
        <cfvo type="max"/>
        <color theme="9" tint="0.59999389629810485"/>
        <color rgb="FFFF0000"/>
      </colorScale>
    </cfRule>
  </conditionalFormatting>
  <conditionalFormatting sqref="G57:J57">
    <cfRule type="aboveAverage" dxfId="105" priority="533"/>
    <cfRule type="colorScale" priority="534">
      <colorScale>
        <cfvo type="min"/>
        <cfvo type="max"/>
        <color theme="9"/>
        <color rgb="FFFF0000"/>
      </colorScale>
    </cfRule>
  </conditionalFormatting>
  <conditionalFormatting sqref="G71:J71">
    <cfRule type="aboveAverage" dxfId="104" priority="505"/>
    <cfRule type="colorScale" priority="506">
      <colorScale>
        <cfvo type="min"/>
        <cfvo type="max"/>
        <color theme="9"/>
        <color rgb="FFFF0000"/>
      </colorScale>
    </cfRule>
  </conditionalFormatting>
  <conditionalFormatting sqref="B83:E83">
    <cfRule type="colorScale" priority="488">
      <colorScale>
        <cfvo type="min"/>
        <cfvo type="max"/>
        <color rgb="FFFFEF9C"/>
        <color rgb="FF63BE7B"/>
      </colorScale>
    </cfRule>
  </conditionalFormatting>
  <conditionalFormatting sqref="B84:E84">
    <cfRule type="colorScale" priority="487">
      <colorScale>
        <cfvo type="min"/>
        <cfvo type="max"/>
        <color rgb="FFFFEF9C"/>
        <color rgb="FF63BE7B"/>
      </colorScale>
    </cfRule>
  </conditionalFormatting>
  <conditionalFormatting sqref="B85:E85">
    <cfRule type="colorScale" priority="486">
      <colorScale>
        <cfvo type="min"/>
        <cfvo type="max"/>
        <color rgb="FFFFEF9C"/>
        <color rgb="FF63BE7B"/>
      </colorScale>
    </cfRule>
  </conditionalFormatting>
  <conditionalFormatting sqref="B86:E86">
    <cfRule type="colorScale" priority="485">
      <colorScale>
        <cfvo type="min"/>
        <cfvo type="max"/>
        <color rgb="FFFFEF9C"/>
        <color rgb="FF63BE7B"/>
      </colorScale>
    </cfRule>
  </conditionalFormatting>
  <conditionalFormatting sqref="B87:E87">
    <cfRule type="colorScale" priority="484">
      <colorScale>
        <cfvo type="min"/>
        <cfvo type="max"/>
        <color rgb="FFFFEF9C"/>
        <color rgb="FF63BE7B"/>
      </colorScale>
    </cfRule>
  </conditionalFormatting>
  <conditionalFormatting sqref="B88:E88">
    <cfRule type="colorScale" priority="483">
      <colorScale>
        <cfvo type="min"/>
        <cfvo type="max"/>
        <color rgb="FFFFEF9C"/>
        <color rgb="FF63BE7B"/>
      </colorScale>
    </cfRule>
  </conditionalFormatting>
  <conditionalFormatting sqref="B89:E89">
    <cfRule type="colorScale" priority="482">
      <colorScale>
        <cfvo type="min"/>
        <cfvo type="max"/>
        <color rgb="FFFFEF9C"/>
        <color rgb="FF63BE7B"/>
      </colorScale>
    </cfRule>
  </conditionalFormatting>
  <conditionalFormatting sqref="B90:E90">
    <cfRule type="colorScale" priority="481">
      <colorScale>
        <cfvo type="min"/>
        <cfvo type="max"/>
        <color rgb="FFFFEF9C"/>
        <color rgb="FF63BE7B"/>
      </colorScale>
    </cfRule>
  </conditionalFormatting>
  <conditionalFormatting sqref="B91:E91">
    <cfRule type="colorScale" priority="480">
      <colorScale>
        <cfvo type="min"/>
        <cfvo type="max"/>
        <color rgb="FFFFEF9C"/>
        <color rgb="FF63BE7B"/>
      </colorScale>
    </cfRule>
  </conditionalFormatting>
  <conditionalFormatting sqref="B92:E92">
    <cfRule type="colorScale" priority="479">
      <colorScale>
        <cfvo type="min"/>
        <cfvo type="max"/>
        <color rgb="FFFFEF9C"/>
        <color rgb="FF63BE7B"/>
      </colorScale>
    </cfRule>
  </conditionalFormatting>
  <conditionalFormatting sqref="B93:E93">
    <cfRule type="colorScale" priority="478">
      <colorScale>
        <cfvo type="min"/>
        <cfvo type="max"/>
        <color rgb="FFFFEF9C"/>
        <color rgb="FF63BE7B"/>
      </colorScale>
    </cfRule>
  </conditionalFormatting>
  <conditionalFormatting sqref="B94:E94">
    <cfRule type="colorScale" priority="477">
      <colorScale>
        <cfvo type="min"/>
        <cfvo type="max"/>
        <color rgb="FFFFEF9C"/>
        <color rgb="FF63BE7B"/>
      </colorScale>
    </cfRule>
  </conditionalFormatting>
  <conditionalFormatting sqref="B95:E95">
    <cfRule type="colorScale" priority="476">
      <colorScale>
        <cfvo type="min"/>
        <cfvo type="max"/>
        <color rgb="FFFFEF9C"/>
        <color rgb="FF63BE7B"/>
      </colorScale>
    </cfRule>
  </conditionalFormatting>
  <conditionalFormatting sqref="B96:E96">
    <cfRule type="colorScale" priority="475">
      <colorScale>
        <cfvo type="min"/>
        <cfvo type="max"/>
        <color rgb="FFFFEF9C"/>
        <color rgb="FF63BE7B"/>
      </colorScale>
    </cfRule>
  </conditionalFormatting>
  <conditionalFormatting sqref="B97:E97">
    <cfRule type="colorScale" priority="474">
      <colorScale>
        <cfvo type="min"/>
        <cfvo type="max"/>
        <color rgb="FFFFEF9C"/>
        <color rgb="FF63BE7B"/>
      </colorScale>
    </cfRule>
  </conditionalFormatting>
  <conditionalFormatting sqref="B98:E98">
    <cfRule type="colorScale" priority="473">
      <colorScale>
        <cfvo type="min"/>
        <cfvo type="max"/>
        <color rgb="FFFFEF9C"/>
        <color rgb="FF63BE7B"/>
      </colorScale>
    </cfRule>
  </conditionalFormatting>
  <conditionalFormatting sqref="B99:E99">
    <cfRule type="colorScale" priority="472">
      <colorScale>
        <cfvo type="min"/>
        <cfvo type="max"/>
        <color rgb="FFFFEF9C"/>
        <color rgb="FF63BE7B"/>
      </colorScale>
    </cfRule>
  </conditionalFormatting>
  <conditionalFormatting sqref="B100:E100">
    <cfRule type="colorScale" priority="471">
      <colorScale>
        <cfvo type="min"/>
        <cfvo type="max"/>
        <color rgb="FFFFEF9C"/>
        <color rgb="FF63BE7B"/>
      </colorScale>
    </cfRule>
  </conditionalFormatting>
  <conditionalFormatting sqref="B101:E101">
    <cfRule type="colorScale" priority="470">
      <colorScale>
        <cfvo type="min"/>
        <cfvo type="max"/>
        <color rgb="FFFFEF9C"/>
        <color rgb="FF63BE7B"/>
      </colorScale>
    </cfRule>
  </conditionalFormatting>
  <conditionalFormatting sqref="G83:J83">
    <cfRule type="colorScale" priority="469">
      <colorScale>
        <cfvo type="min"/>
        <cfvo type="max"/>
        <color rgb="FFFFEF9C"/>
        <color rgb="FF63BE7B"/>
      </colorScale>
    </cfRule>
  </conditionalFormatting>
  <conditionalFormatting sqref="G84:J84">
    <cfRule type="colorScale" priority="468">
      <colorScale>
        <cfvo type="min"/>
        <cfvo type="max"/>
        <color rgb="FFFFEF9C"/>
        <color rgb="FF63BE7B"/>
      </colorScale>
    </cfRule>
  </conditionalFormatting>
  <conditionalFormatting sqref="G85:J85">
    <cfRule type="colorScale" priority="467">
      <colorScale>
        <cfvo type="min"/>
        <cfvo type="max"/>
        <color rgb="FFFFEF9C"/>
        <color rgb="FF63BE7B"/>
      </colorScale>
    </cfRule>
  </conditionalFormatting>
  <conditionalFormatting sqref="G86:J86">
    <cfRule type="colorScale" priority="466">
      <colorScale>
        <cfvo type="min"/>
        <cfvo type="max"/>
        <color rgb="FFFFEF9C"/>
        <color rgb="FF63BE7B"/>
      </colorScale>
    </cfRule>
  </conditionalFormatting>
  <conditionalFormatting sqref="G87:J87">
    <cfRule type="colorScale" priority="465">
      <colorScale>
        <cfvo type="min"/>
        <cfvo type="max"/>
        <color rgb="FFFFEF9C"/>
        <color rgb="FF63BE7B"/>
      </colorScale>
    </cfRule>
  </conditionalFormatting>
  <conditionalFormatting sqref="G88:J88">
    <cfRule type="colorScale" priority="464">
      <colorScale>
        <cfvo type="min"/>
        <cfvo type="max"/>
        <color rgb="FFFFEF9C"/>
        <color rgb="FF63BE7B"/>
      </colorScale>
    </cfRule>
  </conditionalFormatting>
  <conditionalFormatting sqref="G89:J89">
    <cfRule type="colorScale" priority="463">
      <colorScale>
        <cfvo type="min"/>
        <cfvo type="max"/>
        <color rgb="FFFFEF9C"/>
        <color rgb="FF63BE7B"/>
      </colorScale>
    </cfRule>
  </conditionalFormatting>
  <conditionalFormatting sqref="G90:J90">
    <cfRule type="colorScale" priority="462">
      <colorScale>
        <cfvo type="min"/>
        <cfvo type="max"/>
        <color rgb="FFFFEF9C"/>
        <color rgb="FF63BE7B"/>
      </colorScale>
    </cfRule>
  </conditionalFormatting>
  <conditionalFormatting sqref="G91:J91">
    <cfRule type="colorScale" priority="461">
      <colorScale>
        <cfvo type="min"/>
        <cfvo type="max"/>
        <color rgb="FFFFEF9C"/>
        <color rgb="FF63BE7B"/>
      </colorScale>
    </cfRule>
  </conditionalFormatting>
  <conditionalFormatting sqref="G92:J92">
    <cfRule type="colorScale" priority="460">
      <colorScale>
        <cfvo type="min"/>
        <cfvo type="max"/>
        <color rgb="FFFFEF9C"/>
        <color rgb="FF63BE7B"/>
      </colorScale>
    </cfRule>
  </conditionalFormatting>
  <conditionalFormatting sqref="G93:J93">
    <cfRule type="colorScale" priority="459">
      <colorScale>
        <cfvo type="min"/>
        <cfvo type="max"/>
        <color rgb="FFFFEF9C"/>
        <color rgb="FF63BE7B"/>
      </colorScale>
    </cfRule>
  </conditionalFormatting>
  <conditionalFormatting sqref="G94:J94">
    <cfRule type="colorScale" priority="458">
      <colorScale>
        <cfvo type="min"/>
        <cfvo type="max"/>
        <color rgb="FFFFEF9C"/>
        <color rgb="FF63BE7B"/>
      </colorScale>
    </cfRule>
  </conditionalFormatting>
  <conditionalFormatting sqref="G95:J95">
    <cfRule type="colorScale" priority="457">
      <colorScale>
        <cfvo type="min"/>
        <cfvo type="max"/>
        <color rgb="FFFFEF9C"/>
        <color rgb="FF63BE7B"/>
      </colorScale>
    </cfRule>
  </conditionalFormatting>
  <conditionalFormatting sqref="G96:J96">
    <cfRule type="colorScale" priority="456">
      <colorScale>
        <cfvo type="min"/>
        <cfvo type="max"/>
        <color rgb="FFFFEF9C"/>
        <color rgb="FF63BE7B"/>
      </colorScale>
    </cfRule>
  </conditionalFormatting>
  <conditionalFormatting sqref="G97:J97">
    <cfRule type="colorScale" priority="455">
      <colorScale>
        <cfvo type="min"/>
        <cfvo type="max"/>
        <color rgb="FFFFEF9C"/>
        <color rgb="FF63BE7B"/>
      </colorScale>
    </cfRule>
  </conditionalFormatting>
  <conditionalFormatting sqref="G98:J98">
    <cfRule type="colorScale" priority="454">
      <colorScale>
        <cfvo type="min"/>
        <cfvo type="max"/>
        <color rgb="FFFFEF9C"/>
        <color rgb="FF63BE7B"/>
      </colorScale>
    </cfRule>
  </conditionalFormatting>
  <conditionalFormatting sqref="G99:J99">
    <cfRule type="colorScale" priority="453">
      <colorScale>
        <cfvo type="min"/>
        <cfvo type="max"/>
        <color rgb="FFFFEF9C"/>
        <color rgb="FF63BE7B"/>
      </colorScale>
    </cfRule>
  </conditionalFormatting>
  <conditionalFormatting sqref="G100:J100">
    <cfRule type="colorScale" priority="452">
      <colorScale>
        <cfvo type="min"/>
        <cfvo type="max"/>
        <color rgb="FFFFEF9C"/>
        <color rgb="FF63BE7B"/>
      </colorScale>
    </cfRule>
  </conditionalFormatting>
  <conditionalFormatting sqref="G101:J101">
    <cfRule type="colorScale" priority="451">
      <colorScale>
        <cfvo type="min"/>
        <cfvo type="max"/>
        <color rgb="FFFFEF9C"/>
        <color rgb="FF63BE7B"/>
      </colorScale>
    </cfRule>
  </conditionalFormatting>
  <conditionalFormatting sqref="L83:O83">
    <cfRule type="colorScale" priority="450">
      <colorScale>
        <cfvo type="min"/>
        <cfvo type="max"/>
        <color rgb="FFFFEF9C"/>
        <color rgb="FF63BE7B"/>
      </colorScale>
    </cfRule>
  </conditionalFormatting>
  <conditionalFormatting sqref="Q83:T83">
    <cfRule type="colorScale" priority="449">
      <colorScale>
        <cfvo type="min"/>
        <cfvo type="max"/>
        <color rgb="FFFFEF9C"/>
        <color rgb="FF63BE7B"/>
      </colorScale>
    </cfRule>
  </conditionalFormatting>
  <conditionalFormatting sqref="L98:O98">
    <cfRule type="colorScale" priority="448">
      <colorScale>
        <cfvo type="min"/>
        <cfvo type="max"/>
        <color rgb="FFFFEF9C"/>
        <color rgb="FF63BE7B"/>
      </colorScale>
    </cfRule>
  </conditionalFormatting>
  <conditionalFormatting sqref="Q98:T98">
    <cfRule type="colorScale" priority="447">
      <colorScale>
        <cfvo type="min"/>
        <cfvo type="max"/>
        <color rgb="FFFFEF9C"/>
        <color rgb="FF63BE7B"/>
      </colorScale>
    </cfRule>
  </conditionalFormatting>
  <conditionalFormatting sqref="G107:J107">
    <cfRule type="aboveAverage" dxfId="103" priority="409"/>
    <cfRule type="colorScale" priority="410">
      <colorScale>
        <cfvo type="min"/>
        <cfvo type="max"/>
        <color theme="9"/>
        <color rgb="FFFF0000"/>
      </colorScale>
    </cfRule>
  </conditionalFormatting>
  <conditionalFormatting sqref="G121:J121">
    <cfRule type="colorScale" priority="205">
      <colorScale>
        <cfvo type="min"/>
        <cfvo type="max"/>
        <color theme="9"/>
        <color theme="7" tint="0.39997558519241921"/>
      </colorScale>
    </cfRule>
    <cfRule type="aboveAverage" dxfId="102" priority="206"/>
  </conditionalFormatting>
  <conditionalFormatting sqref="B59:E59">
    <cfRule type="aboveAverage" dxfId="101" priority="171"/>
    <cfRule type="colorScale" priority="172">
      <colorScale>
        <cfvo type="min"/>
        <cfvo type="max"/>
        <color theme="9" tint="0.59999389629810485"/>
        <color rgb="FFFF0000"/>
      </colorScale>
    </cfRule>
  </conditionalFormatting>
  <conditionalFormatting sqref="B60:E60">
    <cfRule type="aboveAverage" dxfId="100" priority="169"/>
    <cfRule type="colorScale" priority="170">
      <colorScale>
        <cfvo type="min"/>
        <cfvo type="max"/>
        <color theme="9" tint="0.59999389629810485"/>
        <color rgb="FFFF0000"/>
      </colorScale>
    </cfRule>
  </conditionalFormatting>
  <conditionalFormatting sqref="B61:F61">
    <cfRule type="aboveAverage" dxfId="99" priority="167"/>
    <cfRule type="colorScale" priority="168">
      <colorScale>
        <cfvo type="min"/>
        <cfvo type="max"/>
        <color theme="9" tint="0.59999389629810485"/>
        <color rgb="FFFF0000"/>
      </colorScale>
    </cfRule>
  </conditionalFormatting>
  <conditionalFormatting sqref="B62:E62">
    <cfRule type="aboveAverage" dxfId="98" priority="165"/>
    <cfRule type="colorScale" priority="166">
      <colorScale>
        <cfvo type="min"/>
        <cfvo type="max"/>
        <color theme="9" tint="0.59999389629810485"/>
        <color rgb="FFFF0000"/>
      </colorScale>
    </cfRule>
  </conditionalFormatting>
  <conditionalFormatting sqref="B63:E63">
    <cfRule type="aboveAverage" dxfId="97" priority="163"/>
    <cfRule type="colorScale" priority="164">
      <colorScale>
        <cfvo type="min"/>
        <cfvo type="max"/>
        <color theme="9" tint="0.59999389629810485"/>
        <color rgb="FFFF0000"/>
      </colorScale>
    </cfRule>
  </conditionalFormatting>
  <conditionalFormatting sqref="B64:E64">
    <cfRule type="aboveAverage" dxfId="96" priority="161"/>
    <cfRule type="colorScale" priority="162">
      <colorScale>
        <cfvo type="min"/>
        <cfvo type="max"/>
        <color theme="9" tint="0.59999389629810485"/>
        <color rgb="FFFF0000"/>
      </colorScale>
    </cfRule>
  </conditionalFormatting>
  <conditionalFormatting sqref="B65:E65">
    <cfRule type="aboveAverage" dxfId="95" priority="159"/>
    <cfRule type="colorScale" priority="160">
      <colorScale>
        <cfvo type="min"/>
        <cfvo type="max"/>
        <color theme="9" tint="0.59999389629810485"/>
        <color rgb="FFFF0000"/>
      </colorScale>
    </cfRule>
  </conditionalFormatting>
  <conditionalFormatting sqref="B66:E66">
    <cfRule type="aboveAverage" dxfId="94" priority="157"/>
    <cfRule type="colorScale" priority="158">
      <colorScale>
        <cfvo type="min"/>
        <cfvo type="max"/>
        <color theme="9" tint="0.59999389629810485"/>
        <color rgb="FFFF0000"/>
      </colorScale>
    </cfRule>
  </conditionalFormatting>
  <conditionalFormatting sqref="B67:E67">
    <cfRule type="aboveAverage" dxfId="93" priority="155"/>
    <cfRule type="colorScale" priority="156">
      <colorScale>
        <cfvo type="min"/>
        <cfvo type="max"/>
        <color theme="9" tint="0.59999389629810485"/>
        <color rgb="FFFF0000"/>
      </colorScale>
    </cfRule>
  </conditionalFormatting>
  <conditionalFormatting sqref="B68:E68">
    <cfRule type="aboveAverage" dxfId="92" priority="153"/>
    <cfRule type="colorScale" priority="154">
      <colorScale>
        <cfvo type="min"/>
        <cfvo type="max"/>
        <color theme="9" tint="0.59999389629810485"/>
        <color rgb="FFFF0000"/>
      </colorScale>
    </cfRule>
  </conditionalFormatting>
  <conditionalFormatting sqref="B69:E69">
    <cfRule type="aboveAverage" dxfId="91" priority="151"/>
    <cfRule type="colorScale" priority="152">
      <colorScale>
        <cfvo type="min"/>
        <cfvo type="max"/>
        <color theme="9" tint="0.59999389629810485"/>
        <color rgb="FFFF0000"/>
      </colorScale>
    </cfRule>
  </conditionalFormatting>
  <conditionalFormatting sqref="B70:E70">
    <cfRule type="aboveAverage" dxfId="90" priority="149"/>
    <cfRule type="colorScale" priority="150">
      <colorScale>
        <cfvo type="min"/>
        <cfvo type="max"/>
        <color theme="9" tint="0.59999389629810485"/>
        <color rgb="FFFF0000"/>
      </colorScale>
    </cfRule>
  </conditionalFormatting>
  <conditionalFormatting sqref="B71:E71">
    <cfRule type="aboveAverage" dxfId="89" priority="147"/>
    <cfRule type="colorScale" priority="148">
      <colorScale>
        <cfvo type="min"/>
        <cfvo type="max"/>
        <color theme="9" tint="0.59999389629810485"/>
        <color rgb="FFFF0000"/>
      </colorScale>
    </cfRule>
  </conditionalFormatting>
  <conditionalFormatting sqref="B72:E72">
    <cfRule type="aboveAverage" dxfId="88" priority="145"/>
    <cfRule type="colorScale" priority="146">
      <colorScale>
        <cfvo type="min"/>
        <cfvo type="max"/>
        <color theme="9" tint="0.59999389629810485"/>
        <color rgb="FFFF0000"/>
      </colorScale>
    </cfRule>
  </conditionalFormatting>
  <conditionalFormatting sqref="B73:E73">
    <cfRule type="aboveAverage" dxfId="87" priority="143"/>
    <cfRule type="colorScale" priority="144">
      <colorScale>
        <cfvo type="min"/>
        <cfvo type="max"/>
        <color theme="9" tint="0.59999389629810485"/>
        <color rgb="FFFF0000"/>
      </colorScale>
    </cfRule>
  </conditionalFormatting>
  <conditionalFormatting sqref="B74:E74">
    <cfRule type="aboveAverage" dxfId="86" priority="141"/>
    <cfRule type="colorScale" priority="142">
      <colorScale>
        <cfvo type="min"/>
        <cfvo type="max"/>
        <color theme="9" tint="0.59999389629810485"/>
        <color rgb="FFFF0000"/>
      </colorScale>
    </cfRule>
  </conditionalFormatting>
  <conditionalFormatting sqref="B75:E75">
    <cfRule type="aboveAverage" dxfId="85" priority="139"/>
    <cfRule type="colorScale" priority="140">
      <colorScale>
        <cfvo type="min"/>
        <cfvo type="max"/>
        <color theme="9" tint="0.59999389629810485"/>
        <color rgb="FFFF0000"/>
      </colorScale>
    </cfRule>
  </conditionalFormatting>
  <conditionalFormatting sqref="G58:J58">
    <cfRule type="aboveAverage" dxfId="84" priority="137"/>
    <cfRule type="colorScale" priority="138">
      <colorScale>
        <cfvo type="min"/>
        <cfvo type="max"/>
        <color theme="9" tint="0.59999389629810485"/>
        <color rgb="FFFF0000"/>
      </colorScale>
    </cfRule>
  </conditionalFormatting>
  <conditionalFormatting sqref="G59:J59">
    <cfRule type="aboveAverage" dxfId="83" priority="135"/>
    <cfRule type="colorScale" priority="136">
      <colorScale>
        <cfvo type="min"/>
        <cfvo type="max"/>
        <color theme="9" tint="0.59999389629810485"/>
        <color rgb="FFFF0000"/>
      </colorScale>
    </cfRule>
  </conditionalFormatting>
  <conditionalFormatting sqref="G60:J60">
    <cfRule type="aboveAverage" dxfId="82" priority="133"/>
    <cfRule type="colorScale" priority="134">
      <colorScale>
        <cfvo type="min"/>
        <cfvo type="max"/>
        <color theme="9" tint="0.59999389629810485"/>
        <color rgb="FFFF0000"/>
      </colorScale>
    </cfRule>
  </conditionalFormatting>
  <conditionalFormatting sqref="G61:J61">
    <cfRule type="aboveAverage" dxfId="81" priority="131"/>
    <cfRule type="colorScale" priority="132">
      <colorScale>
        <cfvo type="min"/>
        <cfvo type="max"/>
        <color theme="9" tint="0.59999389629810485"/>
        <color rgb="FFFF0000"/>
      </colorScale>
    </cfRule>
  </conditionalFormatting>
  <conditionalFormatting sqref="G62:J62">
    <cfRule type="aboveAverage" dxfId="80" priority="129"/>
    <cfRule type="colorScale" priority="130">
      <colorScale>
        <cfvo type="min"/>
        <cfvo type="max"/>
        <color theme="9" tint="0.59999389629810485"/>
        <color rgb="FFFF0000"/>
      </colorScale>
    </cfRule>
  </conditionalFormatting>
  <conditionalFormatting sqref="G63:J63">
    <cfRule type="aboveAverage" dxfId="79" priority="127"/>
    <cfRule type="colorScale" priority="128">
      <colorScale>
        <cfvo type="min"/>
        <cfvo type="max"/>
        <color theme="9" tint="0.59999389629810485"/>
        <color rgb="FFFF0000"/>
      </colorScale>
    </cfRule>
  </conditionalFormatting>
  <conditionalFormatting sqref="G64:J64">
    <cfRule type="aboveAverage" dxfId="78" priority="125"/>
    <cfRule type="colorScale" priority="126">
      <colorScale>
        <cfvo type="min"/>
        <cfvo type="max"/>
        <color theme="9" tint="0.59999389629810485"/>
        <color rgb="FFFF0000"/>
      </colorScale>
    </cfRule>
  </conditionalFormatting>
  <conditionalFormatting sqref="G65:J65">
    <cfRule type="aboveAverage" dxfId="77" priority="123"/>
    <cfRule type="colorScale" priority="124">
      <colorScale>
        <cfvo type="min"/>
        <cfvo type="max"/>
        <color theme="9" tint="0.59999389629810485"/>
        <color rgb="FFFF0000"/>
      </colorScale>
    </cfRule>
  </conditionalFormatting>
  <conditionalFormatting sqref="G66:J66">
    <cfRule type="aboveAverage" dxfId="76" priority="121"/>
    <cfRule type="colorScale" priority="122">
      <colorScale>
        <cfvo type="min"/>
        <cfvo type="max"/>
        <color theme="9" tint="0.59999389629810485"/>
        <color rgb="FFFF0000"/>
      </colorScale>
    </cfRule>
  </conditionalFormatting>
  <conditionalFormatting sqref="G67:J67">
    <cfRule type="aboveAverage" dxfId="75" priority="119"/>
    <cfRule type="colorScale" priority="120">
      <colorScale>
        <cfvo type="min"/>
        <cfvo type="max"/>
        <color theme="9" tint="0.59999389629810485"/>
        <color rgb="FFFF0000"/>
      </colorScale>
    </cfRule>
  </conditionalFormatting>
  <conditionalFormatting sqref="G68:J68">
    <cfRule type="aboveAverage" dxfId="74" priority="117"/>
    <cfRule type="colorScale" priority="118">
      <colorScale>
        <cfvo type="min"/>
        <cfvo type="max"/>
        <color theme="9" tint="0.59999389629810485"/>
        <color rgb="FFFF0000"/>
      </colorScale>
    </cfRule>
  </conditionalFormatting>
  <conditionalFormatting sqref="G69:J69">
    <cfRule type="aboveAverage" dxfId="73" priority="115"/>
    <cfRule type="colorScale" priority="116">
      <colorScale>
        <cfvo type="min"/>
        <cfvo type="max"/>
        <color theme="9" tint="0.59999389629810485"/>
        <color rgb="FFFF0000"/>
      </colorScale>
    </cfRule>
  </conditionalFormatting>
  <conditionalFormatting sqref="G70:J70">
    <cfRule type="aboveAverage" dxfId="72" priority="113"/>
    <cfRule type="colorScale" priority="114">
      <colorScale>
        <cfvo type="min"/>
        <cfvo type="max"/>
        <color theme="9" tint="0.59999389629810485"/>
        <color rgb="FFFF0000"/>
      </colorScale>
    </cfRule>
  </conditionalFormatting>
  <conditionalFormatting sqref="G72:J72">
    <cfRule type="aboveAverage" dxfId="71" priority="111"/>
    <cfRule type="colorScale" priority="112">
      <colorScale>
        <cfvo type="min"/>
        <cfvo type="max"/>
        <color theme="9" tint="0.59999389629810485"/>
        <color rgb="FFFF0000"/>
      </colorScale>
    </cfRule>
  </conditionalFormatting>
  <conditionalFormatting sqref="G73:J73">
    <cfRule type="aboveAverage" dxfId="70" priority="109"/>
    <cfRule type="colorScale" priority="110">
      <colorScale>
        <cfvo type="min"/>
        <cfvo type="max"/>
        <color theme="9" tint="0.59999389629810485"/>
        <color rgb="FFFF0000"/>
      </colorScale>
    </cfRule>
  </conditionalFormatting>
  <conditionalFormatting sqref="G74:J74">
    <cfRule type="aboveAverage" dxfId="69" priority="107"/>
    <cfRule type="colorScale" priority="108">
      <colorScale>
        <cfvo type="min"/>
        <cfvo type="max"/>
        <color theme="9" tint="0.59999389629810485"/>
        <color rgb="FFFF0000"/>
      </colorScale>
    </cfRule>
  </conditionalFormatting>
  <conditionalFormatting sqref="G75:J75">
    <cfRule type="aboveAverage" dxfId="68" priority="105"/>
    <cfRule type="colorScale" priority="106">
      <colorScale>
        <cfvo type="min"/>
        <cfvo type="max"/>
        <color theme="9" tint="0.59999389629810485"/>
        <color rgb="FFFF0000"/>
      </colorScale>
    </cfRule>
  </conditionalFormatting>
  <conditionalFormatting sqref="L57:O57">
    <cfRule type="aboveAverage" dxfId="67" priority="103"/>
    <cfRule type="colorScale" priority="104">
      <colorScale>
        <cfvo type="min"/>
        <cfvo type="max"/>
        <color theme="9" tint="0.59999389629810485"/>
        <color rgb="FFFF0000"/>
      </colorScale>
    </cfRule>
  </conditionalFormatting>
  <conditionalFormatting sqref="L72:O72">
    <cfRule type="aboveAverage" dxfId="66" priority="101"/>
    <cfRule type="colorScale" priority="102">
      <colorScale>
        <cfvo type="min"/>
        <cfvo type="max"/>
        <color theme="9" tint="0.59999389629810485"/>
        <color rgb="FFFF0000"/>
      </colorScale>
    </cfRule>
  </conditionalFormatting>
  <conditionalFormatting sqref="Q57:T57">
    <cfRule type="aboveAverage" dxfId="65" priority="99"/>
    <cfRule type="colorScale" priority="100">
      <colorScale>
        <cfvo type="min"/>
        <cfvo type="max"/>
        <color theme="9" tint="0.59999389629810485"/>
        <color rgb="FFFF0000"/>
      </colorScale>
    </cfRule>
  </conditionalFormatting>
  <conditionalFormatting sqref="Q72:T72">
    <cfRule type="aboveAverage" dxfId="64" priority="97"/>
    <cfRule type="colorScale" priority="98">
      <colorScale>
        <cfvo type="min"/>
        <cfvo type="max"/>
        <color theme="9" tint="0.59999389629810485"/>
        <color rgb="FFFF0000"/>
      </colorScale>
    </cfRule>
  </conditionalFormatting>
  <conditionalFormatting sqref="B116:E116">
    <cfRule type="aboveAverage" dxfId="63" priority="77"/>
    <cfRule type="colorScale" priority="78">
      <colorScale>
        <cfvo type="min"/>
        <cfvo type="max"/>
        <color theme="9" tint="0.59999389629810485"/>
        <color rgb="FFFF0000"/>
      </colorScale>
    </cfRule>
  </conditionalFormatting>
  <conditionalFormatting sqref="G108:J108">
    <cfRule type="aboveAverage" dxfId="62" priority="51"/>
    <cfRule type="colorScale" priority="52">
      <colorScale>
        <cfvo type="min"/>
        <cfvo type="max"/>
        <color theme="9" tint="0.59999389629810485"/>
        <color rgb="FFFF0000"/>
      </colorScale>
    </cfRule>
  </conditionalFormatting>
  <conditionalFormatting sqref="G109:J109">
    <cfRule type="aboveAverage" dxfId="61" priority="49"/>
    <cfRule type="colorScale" priority="50">
      <colorScale>
        <cfvo type="min"/>
        <cfvo type="max"/>
        <color theme="9" tint="0.59999389629810485"/>
        <color rgb="FFFF0000"/>
      </colorScale>
    </cfRule>
  </conditionalFormatting>
  <conditionalFormatting sqref="G110:J110">
    <cfRule type="aboveAverage" dxfId="60" priority="47"/>
    <cfRule type="colorScale" priority="48">
      <colorScale>
        <cfvo type="min"/>
        <cfvo type="max"/>
        <color theme="9" tint="0.59999389629810485"/>
        <color rgb="FFFF0000"/>
      </colorScale>
    </cfRule>
  </conditionalFormatting>
  <conditionalFormatting sqref="G111:J111">
    <cfRule type="aboveAverage" dxfId="59" priority="45"/>
    <cfRule type="colorScale" priority="46">
      <colorScale>
        <cfvo type="min"/>
        <cfvo type="max"/>
        <color theme="9" tint="0.59999389629810485"/>
        <color rgb="FFFF0000"/>
      </colorScale>
    </cfRule>
  </conditionalFormatting>
  <conditionalFormatting sqref="G112:J112">
    <cfRule type="aboveAverage" dxfId="58" priority="43"/>
    <cfRule type="colorScale" priority="44">
      <colorScale>
        <cfvo type="min"/>
        <cfvo type="max"/>
        <color theme="9" tint="0.59999389629810485"/>
        <color rgb="FFFF0000"/>
      </colorScale>
    </cfRule>
  </conditionalFormatting>
  <conditionalFormatting sqref="G113:J113">
    <cfRule type="aboveAverage" dxfId="57" priority="41"/>
    <cfRule type="colorScale" priority="42">
      <colorScale>
        <cfvo type="min"/>
        <cfvo type="max"/>
        <color theme="9" tint="0.59999389629810485"/>
        <color rgb="FFFF0000"/>
      </colorScale>
    </cfRule>
  </conditionalFormatting>
  <conditionalFormatting sqref="G114:J114">
    <cfRule type="aboveAverage" dxfId="56" priority="39"/>
    <cfRule type="colorScale" priority="40">
      <colorScale>
        <cfvo type="min"/>
        <cfvo type="max"/>
        <color theme="9" tint="0.59999389629810485"/>
        <color rgb="FFFF0000"/>
      </colorScale>
    </cfRule>
  </conditionalFormatting>
  <conditionalFormatting sqref="G115:J115">
    <cfRule type="aboveAverage" dxfId="55" priority="37"/>
    <cfRule type="colorScale" priority="38">
      <colorScale>
        <cfvo type="min"/>
        <cfvo type="max"/>
        <color theme="9" tint="0.59999389629810485"/>
        <color rgb="FFFF0000"/>
      </colorScale>
    </cfRule>
  </conditionalFormatting>
  <conditionalFormatting sqref="G116:J116">
    <cfRule type="aboveAverage" dxfId="54" priority="35"/>
    <cfRule type="colorScale" priority="36">
      <colorScale>
        <cfvo type="min"/>
        <cfvo type="max"/>
        <color theme="9" tint="0.59999389629810485"/>
        <color rgb="FFFF0000"/>
      </colorScale>
    </cfRule>
  </conditionalFormatting>
  <conditionalFormatting sqref="G117:J117">
    <cfRule type="aboveAverage" dxfId="53" priority="33"/>
    <cfRule type="colorScale" priority="34">
      <colorScale>
        <cfvo type="min"/>
        <cfvo type="max"/>
        <color theme="9" tint="0.59999389629810485"/>
        <color rgb="FFFF0000"/>
      </colorScale>
    </cfRule>
  </conditionalFormatting>
  <conditionalFormatting sqref="G118:J118">
    <cfRule type="aboveAverage" dxfId="52" priority="29"/>
    <cfRule type="colorScale" priority="30">
      <colorScale>
        <cfvo type="min"/>
        <cfvo type="max"/>
        <color theme="9" tint="0.59999389629810485"/>
        <color rgb="FFFF0000"/>
      </colorScale>
    </cfRule>
  </conditionalFormatting>
  <conditionalFormatting sqref="G119:J119">
    <cfRule type="aboveAverage" dxfId="51" priority="27"/>
    <cfRule type="colorScale" priority="28">
      <colorScale>
        <cfvo type="min"/>
        <cfvo type="max"/>
        <color theme="9" tint="0.59999389629810485"/>
        <color rgb="FFFF0000"/>
      </colorScale>
    </cfRule>
  </conditionalFormatting>
  <conditionalFormatting sqref="G120:J120">
    <cfRule type="aboveAverage" dxfId="50" priority="25"/>
    <cfRule type="colorScale" priority="26">
      <colorScale>
        <cfvo type="min"/>
        <cfvo type="max"/>
        <color theme="9" tint="0.59999389629810485"/>
        <color rgb="FFFF0000"/>
      </colorScale>
    </cfRule>
  </conditionalFormatting>
  <conditionalFormatting sqref="G122:J122">
    <cfRule type="aboveAverage" dxfId="49" priority="23"/>
    <cfRule type="colorScale" priority="24">
      <colorScale>
        <cfvo type="min"/>
        <cfvo type="max"/>
        <color theme="9" tint="0.59999389629810485"/>
        <color rgb="FFFF0000"/>
      </colorScale>
    </cfRule>
  </conditionalFormatting>
  <conditionalFormatting sqref="G123:J123">
    <cfRule type="aboveAverage" dxfId="48" priority="21"/>
    <cfRule type="colorScale" priority="22">
      <colorScale>
        <cfvo type="min"/>
        <cfvo type="max"/>
        <color theme="9" tint="0.59999389629810485"/>
        <color rgb="FFFF0000"/>
      </colorScale>
    </cfRule>
  </conditionalFormatting>
  <conditionalFormatting sqref="G124:J124">
    <cfRule type="aboveAverage" dxfId="47" priority="19"/>
    <cfRule type="colorScale" priority="20">
      <colorScale>
        <cfvo type="min"/>
        <cfvo type="max"/>
        <color theme="9" tint="0.59999389629810485"/>
        <color rgb="FFFF0000"/>
      </colorScale>
    </cfRule>
  </conditionalFormatting>
  <conditionalFormatting sqref="G125:J125">
    <cfRule type="aboveAverage" dxfId="46" priority="17"/>
    <cfRule type="colorScale" priority="18">
      <colorScale>
        <cfvo type="min"/>
        <cfvo type="max"/>
        <color theme="9" tint="0.59999389629810485"/>
        <color rgb="FFFF0000"/>
      </colorScale>
    </cfRule>
  </conditionalFormatting>
  <conditionalFormatting sqref="Q107:T107">
    <cfRule type="aboveAverage" dxfId="45" priority="11"/>
    <cfRule type="colorScale" priority="12">
      <colorScale>
        <cfvo type="min"/>
        <cfvo type="max"/>
        <color theme="9" tint="0.59999389629810485"/>
        <color rgb="FFFF0000"/>
      </colorScale>
    </cfRule>
  </conditionalFormatting>
  <conditionalFormatting sqref="Q122:T122">
    <cfRule type="aboveAverage" dxfId="44" priority="9"/>
    <cfRule type="colorScale" priority="10">
      <colorScale>
        <cfvo type="min"/>
        <cfvo type="max"/>
        <color theme="9" tint="0.59999389629810485"/>
        <color rgb="FFFF0000"/>
      </colorScale>
    </cfRule>
  </conditionalFormatting>
  <conditionalFormatting sqref="L107:O107">
    <cfRule type="aboveAverage" dxfId="43" priority="7"/>
    <cfRule type="colorScale" priority="8">
      <colorScale>
        <cfvo type="min"/>
        <cfvo type="max"/>
        <color theme="9" tint="0.59999389629810485"/>
        <color rgb="FFFF0000"/>
      </colorScale>
    </cfRule>
  </conditionalFormatting>
  <conditionalFormatting sqref="B110:E110">
    <cfRule type="aboveAverage" dxfId="42" priority="3"/>
    <cfRule type="colorScale" priority="4">
      <colorScale>
        <cfvo type="min"/>
        <cfvo type="max"/>
        <color theme="9" tint="0.59999389629810485"/>
        <color rgb="FFFF0000"/>
      </colorScale>
    </cfRule>
  </conditionalFormatting>
  <conditionalFormatting sqref="B125:E125">
    <cfRule type="aboveAverage" dxfId="41" priority="1"/>
    <cfRule type="colorScale" priority="2">
      <colorScale>
        <cfvo type="min"/>
        <cfvo type="max"/>
        <color theme="9" tint="0.59999389629810485"/>
        <color rgb="FFFF0000"/>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5"/>
  <sheetViews>
    <sheetView topLeftCell="A19" zoomScaleNormal="100" workbookViewId="0">
      <selection activeCell="A20" sqref="A20:A40"/>
    </sheetView>
  </sheetViews>
  <sheetFormatPr defaultRowHeight="15" x14ac:dyDescent="0.25"/>
  <cols>
    <col min="1" max="1" width="4.5703125" customWidth="1"/>
    <col min="8" max="8" width="8" bestFit="1" customWidth="1"/>
    <col min="10" max="10" width="10" customWidth="1"/>
    <col min="11" max="11" width="9.5703125" bestFit="1" customWidth="1"/>
    <col min="12" max="12" width="10.5703125" customWidth="1"/>
    <col min="15" max="15" width="9.85546875" customWidth="1"/>
    <col min="18" max="18" width="3.7109375" customWidth="1"/>
    <col min="19" max="19" width="7.140625" customWidth="1"/>
    <col min="20" max="20" width="11.140625" customWidth="1"/>
  </cols>
  <sheetData>
    <row r="1" spans="1:22" x14ac:dyDescent="0.25">
      <c r="B1" s="56" t="s">
        <v>65</v>
      </c>
      <c r="C1" s="56"/>
      <c r="D1" s="56"/>
      <c r="E1" s="56"/>
      <c r="F1" s="56"/>
      <c r="G1" s="56"/>
      <c r="H1" s="56"/>
      <c r="I1" s="56"/>
      <c r="J1" s="56"/>
      <c r="K1" s="56"/>
      <c r="L1" s="56"/>
      <c r="M1" s="56"/>
      <c r="N1" s="56"/>
      <c r="O1" s="56"/>
      <c r="P1" s="56"/>
      <c r="Q1" s="56"/>
    </row>
    <row r="2" spans="1:22" x14ac:dyDescent="0.25">
      <c r="B2" s="56" t="s">
        <v>66</v>
      </c>
      <c r="C2" s="56"/>
      <c r="D2" s="56"/>
      <c r="E2" s="56"/>
      <c r="F2" s="56"/>
      <c r="G2" s="56"/>
      <c r="H2" s="56"/>
      <c r="I2" s="56"/>
      <c r="J2" s="56"/>
      <c r="K2" s="56"/>
      <c r="L2" s="56"/>
      <c r="M2" s="56"/>
      <c r="N2" s="56"/>
      <c r="O2" s="56"/>
      <c r="P2" s="56"/>
      <c r="Q2" s="56"/>
    </row>
    <row r="3" spans="1:22" x14ac:dyDescent="0.25">
      <c r="B3" s="56" t="s">
        <v>67</v>
      </c>
      <c r="C3" s="56"/>
      <c r="D3" s="56"/>
      <c r="E3" s="56"/>
      <c r="F3" s="56"/>
      <c r="G3" s="56"/>
      <c r="H3" s="56"/>
      <c r="I3" s="56"/>
      <c r="J3" s="56"/>
      <c r="K3" s="56"/>
      <c r="L3" s="56"/>
      <c r="M3" s="56"/>
      <c r="N3" s="56"/>
      <c r="O3" s="56"/>
      <c r="P3" s="56"/>
      <c r="Q3" s="56"/>
    </row>
    <row r="4" spans="1:22" x14ac:dyDescent="0.25">
      <c r="B4" s="56" t="s">
        <v>68</v>
      </c>
      <c r="C4" s="56"/>
      <c r="D4" s="56"/>
      <c r="E4" s="56"/>
      <c r="F4" s="56"/>
      <c r="G4" s="56"/>
      <c r="H4" s="56"/>
      <c r="I4" s="56"/>
      <c r="J4" s="56"/>
      <c r="K4" s="56"/>
      <c r="L4" s="56"/>
      <c r="M4" s="56"/>
      <c r="N4" s="56"/>
      <c r="O4" s="56"/>
      <c r="P4" s="56"/>
      <c r="Q4" s="56"/>
    </row>
    <row r="5" spans="1:22" x14ac:dyDescent="0.25">
      <c r="B5" s="56" t="s">
        <v>69</v>
      </c>
      <c r="C5" s="56"/>
      <c r="D5" s="56"/>
      <c r="E5" s="56"/>
      <c r="F5" s="56"/>
      <c r="G5" s="56"/>
      <c r="H5" s="56"/>
      <c r="I5" s="56"/>
      <c r="J5" s="56"/>
      <c r="K5" s="56"/>
      <c r="L5" s="56"/>
      <c r="M5" s="56"/>
      <c r="N5" s="56"/>
      <c r="O5" s="56"/>
      <c r="P5" s="56"/>
      <c r="Q5" s="56"/>
    </row>
    <row r="6" spans="1:22" x14ac:dyDescent="0.25">
      <c r="B6" s="56" t="s">
        <v>70</v>
      </c>
      <c r="C6" s="56"/>
      <c r="D6" s="56"/>
      <c r="E6" s="56"/>
      <c r="F6" s="56"/>
      <c r="G6" s="56"/>
      <c r="H6" s="56"/>
      <c r="I6" s="56"/>
      <c r="J6" s="56"/>
      <c r="K6" s="56"/>
      <c r="L6" s="56"/>
      <c r="M6" s="56"/>
      <c r="N6" s="56"/>
      <c r="O6" s="56"/>
      <c r="P6" s="56"/>
      <c r="Q6" s="56"/>
    </row>
    <row r="7" spans="1:22" x14ac:dyDescent="0.25">
      <c r="B7" s="56" t="s">
        <v>71</v>
      </c>
      <c r="C7" s="56"/>
      <c r="D7" s="56"/>
      <c r="E7" s="56"/>
      <c r="F7" s="56"/>
      <c r="G7" s="56"/>
      <c r="H7" s="56"/>
      <c r="I7" s="56"/>
      <c r="J7" s="56"/>
      <c r="K7" s="56"/>
      <c r="L7" s="56"/>
      <c r="M7" s="56"/>
      <c r="N7" s="56"/>
      <c r="O7" s="56"/>
      <c r="P7" s="56"/>
      <c r="Q7" s="56"/>
    </row>
    <row r="8" spans="1:22" x14ac:dyDescent="0.25">
      <c r="B8" s="56" t="s">
        <v>72</v>
      </c>
      <c r="C8" s="56"/>
      <c r="D8" s="56"/>
      <c r="E8" s="56"/>
      <c r="F8" s="56"/>
      <c r="G8" s="56"/>
      <c r="H8" s="56"/>
      <c r="I8" s="56"/>
      <c r="J8" s="56"/>
      <c r="K8" s="56"/>
      <c r="L8" s="56"/>
      <c r="M8" s="56"/>
      <c r="N8" s="56"/>
      <c r="O8" s="56"/>
      <c r="P8" s="56"/>
      <c r="Q8" s="56"/>
    </row>
    <row r="9" spans="1:22" x14ac:dyDescent="0.25">
      <c r="B9" s="56"/>
      <c r="C9" s="56"/>
      <c r="D9" s="56"/>
      <c r="E9" s="56"/>
      <c r="F9" s="56"/>
      <c r="G9" s="56"/>
      <c r="H9" s="56"/>
      <c r="I9" s="56"/>
      <c r="J9" s="56"/>
      <c r="K9" s="56"/>
      <c r="L9" s="56"/>
      <c r="M9" s="56"/>
      <c r="N9" s="56"/>
      <c r="O9" s="56"/>
      <c r="P9" s="56"/>
      <c r="Q9" s="56"/>
    </row>
    <row r="10" spans="1:22" x14ac:dyDescent="0.25">
      <c r="B10" s="56"/>
      <c r="C10" s="56"/>
      <c r="D10" s="56"/>
      <c r="E10" s="56"/>
      <c r="F10" s="56"/>
      <c r="G10" s="56"/>
      <c r="H10" s="56"/>
      <c r="I10" s="56"/>
      <c r="J10" s="56"/>
      <c r="K10" s="56"/>
      <c r="L10" s="56"/>
      <c r="M10" s="56"/>
      <c r="N10" s="56"/>
      <c r="O10" s="56"/>
    </row>
    <row r="12" spans="1:22" x14ac:dyDescent="0.25">
      <c r="B12" s="57" t="s">
        <v>53</v>
      </c>
      <c r="C12" s="57"/>
      <c r="D12" s="57"/>
      <c r="E12" s="57"/>
      <c r="F12" s="57"/>
      <c r="G12" s="57"/>
      <c r="I12" t="s">
        <v>19</v>
      </c>
      <c r="M12" t="s">
        <v>21</v>
      </c>
    </row>
    <row r="13" spans="1:22" x14ac:dyDescent="0.25">
      <c r="B13" s="57" t="s">
        <v>54</v>
      </c>
      <c r="C13" s="57"/>
      <c r="D13" s="57"/>
      <c r="E13" s="57"/>
      <c r="F13" s="57"/>
      <c r="G13" s="57"/>
      <c r="I13" t="s">
        <v>22</v>
      </c>
    </row>
    <row r="16" spans="1:22" x14ac:dyDescent="0.25">
      <c r="A16" s="47" t="s">
        <v>64</v>
      </c>
      <c r="B16" s="48"/>
      <c r="C16" s="48"/>
      <c r="D16" s="48"/>
      <c r="E16" s="48"/>
      <c r="F16" s="48"/>
      <c r="G16" s="48"/>
      <c r="H16" s="48"/>
      <c r="I16" s="48"/>
      <c r="J16" s="48"/>
      <c r="K16" s="48"/>
      <c r="L16" s="48"/>
      <c r="M16" s="48"/>
      <c r="N16" s="48"/>
      <c r="O16" s="48"/>
      <c r="P16" s="48"/>
      <c r="Q16" s="48"/>
      <c r="R16" s="48"/>
      <c r="S16" s="48"/>
      <c r="T16" s="48"/>
      <c r="U16" s="48"/>
      <c r="V16" s="49"/>
    </row>
    <row r="17" spans="1:25" x14ac:dyDescent="0.25">
      <c r="A17" s="50" t="s">
        <v>28</v>
      </c>
      <c r="B17" s="51"/>
      <c r="C17" s="51"/>
      <c r="D17" s="51"/>
      <c r="E17" s="51"/>
      <c r="F17" s="51"/>
      <c r="G17" s="52"/>
      <c r="H17" s="9"/>
      <c r="I17" s="50" t="s">
        <v>10</v>
      </c>
      <c r="J17" s="51"/>
      <c r="K17" s="51"/>
      <c r="L17" s="51"/>
      <c r="M17" s="51"/>
      <c r="N17" s="51"/>
      <c r="O17" s="51"/>
      <c r="P17" s="51"/>
      <c r="Q17" s="52"/>
      <c r="R17" s="9"/>
      <c r="S17" s="50" t="s">
        <v>13</v>
      </c>
      <c r="T17" s="51"/>
      <c r="U17" s="51"/>
      <c r="V17" s="52"/>
    </row>
    <row r="18" spans="1:25" x14ac:dyDescent="0.25">
      <c r="A18" s="50"/>
      <c r="B18" s="51"/>
      <c r="C18" s="51"/>
      <c r="D18" s="51"/>
      <c r="E18" s="51"/>
      <c r="F18" s="51"/>
      <c r="G18" s="52"/>
      <c r="H18" s="9"/>
      <c r="I18" s="50"/>
      <c r="J18" s="51"/>
      <c r="K18" s="51"/>
      <c r="L18" s="51"/>
      <c r="M18" s="51"/>
      <c r="N18" s="51"/>
      <c r="O18" s="51"/>
      <c r="P18" s="51"/>
      <c r="Q18" s="52"/>
      <c r="R18" s="9"/>
      <c r="S18" s="50"/>
      <c r="T18" s="51"/>
      <c r="U18" s="51"/>
      <c r="V18" s="52"/>
    </row>
    <row r="19" spans="1:25" x14ac:dyDescent="0.25">
      <c r="A19" s="55" t="s">
        <v>0</v>
      </c>
      <c r="B19" s="53"/>
      <c r="C19" s="53"/>
      <c r="D19" s="53"/>
      <c r="E19" s="53"/>
      <c r="F19" s="53"/>
      <c r="G19" s="54"/>
      <c r="H19" s="9"/>
      <c r="I19" s="55" t="s">
        <v>0</v>
      </c>
      <c r="J19" s="53"/>
      <c r="K19" s="53"/>
      <c r="L19" s="53"/>
      <c r="M19" s="53"/>
      <c r="N19" s="53"/>
      <c r="O19" s="53"/>
      <c r="P19" s="53"/>
      <c r="Q19" s="54"/>
      <c r="R19" s="9"/>
      <c r="S19" s="55" t="s">
        <v>3</v>
      </c>
      <c r="T19" s="53"/>
      <c r="U19" s="9"/>
      <c r="V19" s="12"/>
    </row>
    <row r="20" spans="1:25" x14ac:dyDescent="0.25">
      <c r="A20" s="16" t="s">
        <v>1</v>
      </c>
      <c r="B20" s="53" t="s">
        <v>3</v>
      </c>
      <c r="C20" s="53"/>
      <c r="D20" s="53" t="s">
        <v>8</v>
      </c>
      <c r="E20" s="53"/>
      <c r="F20" s="53" t="s">
        <v>9</v>
      </c>
      <c r="G20" s="54"/>
      <c r="H20" s="9"/>
      <c r="I20" s="16" t="s">
        <v>1</v>
      </c>
      <c r="J20" s="53" t="s">
        <v>3</v>
      </c>
      <c r="K20" s="53"/>
      <c r="L20" s="53"/>
      <c r="M20" s="53"/>
      <c r="N20" s="53" t="s">
        <v>8</v>
      </c>
      <c r="O20" s="53"/>
      <c r="P20" s="53" t="s">
        <v>9</v>
      </c>
      <c r="Q20" s="54"/>
      <c r="R20" s="9"/>
      <c r="S20" s="50" t="s">
        <v>14</v>
      </c>
      <c r="T20" s="51" t="s">
        <v>15</v>
      </c>
      <c r="U20" s="9"/>
      <c r="V20" s="12"/>
    </row>
    <row r="21" spans="1:25" x14ac:dyDescent="0.25">
      <c r="A21" s="16" t="s">
        <v>2</v>
      </c>
      <c r="B21" s="17" t="s">
        <v>4</v>
      </c>
      <c r="C21" s="17" t="s">
        <v>5</v>
      </c>
      <c r="D21" s="17" t="s">
        <v>6</v>
      </c>
      <c r="E21" s="17" t="s">
        <v>7</v>
      </c>
      <c r="F21" s="17" t="s">
        <v>6</v>
      </c>
      <c r="G21" s="29" t="s">
        <v>7</v>
      </c>
      <c r="H21" s="9"/>
      <c r="I21" s="16" t="s">
        <v>2</v>
      </c>
      <c r="J21" s="9" t="s">
        <v>11</v>
      </c>
      <c r="K21" s="9" t="s">
        <v>12</v>
      </c>
      <c r="L21" s="17" t="s">
        <v>4</v>
      </c>
      <c r="M21" s="17" t="s">
        <v>5</v>
      </c>
      <c r="N21" s="17" t="s">
        <v>6</v>
      </c>
      <c r="O21" s="17" t="s">
        <v>7</v>
      </c>
      <c r="P21" s="17" t="s">
        <v>6</v>
      </c>
      <c r="Q21" s="29" t="s">
        <v>7</v>
      </c>
      <c r="R21" s="9"/>
      <c r="S21" s="50"/>
      <c r="T21" s="51"/>
      <c r="U21" s="9"/>
      <c r="V21" s="12"/>
    </row>
    <row r="22" spans="1:25" x14ac:dyDescent="0.25">
      <c r="A22" s="11">
        <v>1</v>
      </c>
      <c r="B22" s="9">
        <v>1</v>
      </c>
      <c r="C22" s="9">
        <v>0</v>
      </c>
      <c r="D22" s="9">
        <v>4.08</v>
      </c>
      <c r="E22" s="9">
        <v>1.8</v>
      </c>
      <c r="F22" s="9"/>
      <c r="G22" s="12"/>
      <c r="H22" s="9"/>
      <c r="I22" s="11">
        <v>1</v>
      </c>
      <c r="J22" s="18">
        <v>13800</v>
      </c>
      <c r="K22" s="18">
        <v>13800</v>
      </c>
      <c r="L22" s="19">
        <f>K22/J22</f>
        <v>1</v>
      </c>
      <c r="M22" s="9">
        <v>0</v>
      </c>
      <c r="N22" s="9">
        <v>4.0903</v>
      </c>
      <c r="O22" s="9">
        <v>1.81</v>
      </c>
      <c r="P22" s="9"/>
      <c r="Q22" s="12"/>
      <c r="R22" s="9"/>
      <c r="S22" s="30">
        <f>ABS((B22-L22)/B22)</f>
        <v>0</v>
      </c>
      <c r="T22" s="20" t="s">
        <v>16</v>
      </c>
      <c r="U22" s="20">
        <f>ABS((D22-N22)/D22)</f>
        <v>2.5245098039215629E-3</v>
      </c>
      <c r="V22" s="21">
        <f>ABS((E22-O22)/E22)</f>
        <v>5.5555555555555601E-3</v>
      </c>
      <c r="W22" s="38">
        <f>((B22-L22)/B22)</f>
        <v>0</v>
      </c>
    </row>
    <row r="23" spans="1:25" x14ac:dyDescent="0.25">
      <c r="A23" s="11">
        <v>2</v>
      </c>
      <c r="B23" s="9">
        <v>0.998</v>
      </c>
      <c r="C23" s="9">
        <v>-2.5999999999999999E-2</v>
      </c>
      <c r="D23" s="9"/>
      <c r="E23" s="9"/>
      <c r="F23" s="9"/>
      <c r="G23" s="12"/>
      <c r="H23" s="9"/>
      <c r="I23" s="11">
        <v>2</v>
      </c>
      <c r="J23" s="18">
        <v>13800</v>
      </c>
      <c r="K23" s="18">
        <v>13777.5049</v>
      </c>
      <c r="L23" s="19">
        <f t="shared" ref="L23:L40" si="0">K23/J23</f>
        <v>0.99836992028985505</v>
      </c>
      <c r="M23" s="9">
        <v>-8.6400000000000005E-2</v>
      </c>
      <c r="N23" s="9"/>
      <c r="O23" s="9"/>
      <c r="P23" s="9"/>
      <c r="Q23" s="12"/>
      <c r="R23" s="9"/>
      <c r="S23" s="30">
        <f t="shared" ref="S23:T40" si="1">ABS((B23-L23)/B23)</f>
        <v>3.7066161308121486E-4</v>
      </c>
      <c r="T23" s="20">
        <f t="shared" si="1"/>
        <v>2.3230769230769237</v>
      </c>
      <c r="U23" s="9"/>
      <c r="V23" s="12"/>
      <c r="W23" s="38">
        <f t="shared" ref="W23:W40" si="2">((B23-L23)/B23)</f>
        <v>-3.7066161308121486E-4</v>
      </c>
    </row>
    <row r="24" spans="1:25" x14ac:dyDescent="0.25">
      <c r="A24" s="11">
        <v>3</v>
      </c>
      <c r="B24" s="9">
        <v>0.996</v>
      </c>
      <c r="C24" s="9">
        <v>-5.2999999999999999E-2</v>
      </c>
      <c r="D24" s="9"/>
      <c r="E24" s="9"/>
      <c r="F24" s="9"/>
      <c r="G24" s="12"/>
      <c r="H24" s="9"/>
      <c r="I24" s="11">
        <v>3</v>
      </c>
      <c r="J24" s="18">
        <v>13800</v>
      </c>
      <c r="K24" s="18">
        <v>13746.876</v>
      </c>
      <c r="L24" s="19">
        <f t="shared" si="0"/>
        <v>0.99615043478260867</v>
      </c>
      <c r="M24" s="9">
        <v>-0.17280000000000001</v>
      </c>
      <c r="N24" s="9"/>
      <c r="O24" s="9"/>
      <c r="P24" s="9"/>
      <c r="Q24" s="12"/>
      <c r="R24" s="9"/>
      <c r="S24" s="30">
        <f t="shared" si="1"/>
        <v>1.5103893836212565E-4</v>
      </c>
      <c r="T24" s="20">
        <f t="shared" si="1"/>
        <v>2.2603773584905666</v>
      </c>
      <c r="U24" s="9"/>
      <c r="V24" s="12"/>
      <c r="W24" s="38">
        <f t="shared" si="2"/>
        <v>-1.5103893836212565E-4</v>
      </c>
    </row>
    <row r="25" spans="1:25" x14ac:dyDescent="0.25">
      <c r="A25" s="11">
        <v>4</v>
      </c>
      <c r="B25" s="9">
        <v>0.99299999999999999</v>
      </c>
      <c r="C25" s="9">
        <v>-30.234000000000002</v>
      </c>
      <c r="D25" s="9"/>
      <c r="E25" s="9"/>
      <c r="F25" s="9"/>
      <c r="G25" s="12"/>
      <c r="H25" s="9"/>
      <c r="I25" s="11">
        <v>4</v>
      </c>
      <c r="J25" s="18">
        <v>480</v>
      </c>
      <c r="K25" s="18">
        <v>472.1574</v>
      </c>
      <c r="L25" s="19">
        <f t="shared" si="0"/>
        <v>0.98366125000000004</v>
      </c>
      <c r="M25" s="9">
        <v>-31.022600000000001</v>
      </c>
      <c r="N25" s="9"/>
      <c r="O25" s="9"/>
      <c r="P25" s="9"/>
      <c r="Q25" s="12"/>
      <c r="R25" s="9"/>
      <c r="S25" s="30">
        <f t="shared" si="1"/>
        <v>9.4045820745216023E-3</v>
      </c>
      <c r="T25" s="20">
        <f t="shared" si="1"/>
        <v>2.6083217569623562E-2</v>
      </c>
      <c r="U25" s="9"/>
      <c r="V25" s="12"/>
      <c r="W25" s="38">
        <f t="shared" si="2"/>
        <v>9.4045820745216023E-3</v>
      </c>
    </row>
    <row r="26" spans="1:25" x14ac:dyDescent="0.25">
      <c r="A26" s="11">
        <v>5</v>
      </c>
      <c r="B26" s="9">
        <v>0.98499999999999999</v>
      </c>
      <c r="C26" s="9">
        <v>-30.9</v>
      </c>
      <c r="D26" s="9"/>
      <c r="E26" s="9"/>
      <c r="F26" s="9"/>
      <c r="G26" s="12"/>
      <c r="H26" s="9"/>
      <c r="I26" s="11">
        <v>5</v>
      </c>
      <c r="J26" s="18">
        <v>480</v>
      </c>
      <c r="K26" s="18">
        <v>472.791</v>
      </c>
      <c r="L26" s="19">
        <f t="shared" si="0"/>
        <v>0.98498125000000003</v>
      </c>
      <c r="M26" s="9">
        <v>-31.022600000000001</v>
      </c>
      <c r="N26" s="9"/>
      <c r="O26" s="9"/>
      <c r="P26" s="9"/>
      <c r="Q26" s="12"/>
      <c r="R26" s="9"/>
      <c r="S26" s="30">
        <f t="shared" si="1"/>
        <v>1.9035532994879494E-5</v>
      </c>
      <c r="T26" s="20">
        <f t="shared" si="1"/>
        <v>3.967637540453141E-3</v>
      </c>
      <c r="U26" s="9"/>
      <c r="V26" s="12"/>
      <c r="W26" s="38">
        <f t="shared" si="2"/>
        <v>1.9035532994879494E-5</v>
      </c>
    </row>
    <row r="27" spans="1:25" x14ac:dyDescent="0.25">
      <c r="A27" s="11">
        <v>6</v>
      </c>
      <c r="B27" s="9">
        <v>0.95099999999999996</v>
      </c>
      <c r="C27" s="9">
        <v>-31.3</v>
      </c>
      <c r="D27" s="9"/>
      <c r="E27" s="9"/>
      <c r="F27" s="9"/>
      <c r="G27" s="12"/>
      <c r="H27" s="9"/>
      <c r="I27" s="11">
        <v>6</v>
      </c>
      <c r="J27" s="18">
        <v>480</v>
      </c>
      <c r="K27" s="18">
        <v>456.74360000000001</v>
      </c>
      <c r="L27" s="19">
        <f t="shared" si="0"/>
        <v>0.95154916666666667</v>
      </c>
      <c r="M27" s="9">
        <v>-31.368200000000002</v>
      </c>
      <c r="N27" s="9"/>
      <c r="O27" s="9"/>
      <c r="P27" s="9"/>
      <c r="Q27" s="12"/>
      <c r="R27" s="9"/>
      <c r="S27" s="30">
        <f t="shared" si="1"/>
        <v>5.7746232036457595E-4</v>
      </c>
      <c r="T27" s="20">
        <f t="shared" si="1"/>
        <v>2.1789137380191989E-3</v>
      </c>
      <c r="U27" s="9"/>
      <c r="V27" s="12"/>
      <c r="W27" s="38">
        <f t="shared" si="2"/>
        <v>-5.7746232036457595E-4</v>
      </c>
    </row>
    <row r="28" spans="1:25" x14ac:dyDescent="0.25">
      <c r="A28" s="11">
        <v>7</v>
      </c>
      <c r="B28" s="9">
        <v>0.98499999999999999</v>
      </c>
      <c r="C28" s="9">
        <v>-0.17399999999999999</v>
      </c>
      <c r="D28" s="9"/>
      <c r="E28" s="9"/>
      <c r="F28" s="9"/>
      <c r="G28" s="12"/>
      <c r="H28" s="9"/>
      <c r="I28" s="11">
        <v>7</v>
      </c>
      <c r="J28" s="18">
        <v>13800</v>
      </c>
      <c r="K28" s="18">
        <v>13595.135700000001</v>
      </c>
      <c r="L28" s="19">
        <f t="shared" si="0"/>
        <v>0.98515476086956522</v>
      </c>
      <c r="M28" s="9">
        <v>-0.25919999999999999</v>
      </c>
      <c r="N28" s="9"/>
      <c r="O28" s="9"/>
      <c r="P28" s="9"/>
      <c r="Q28" s="12"/>
      <c r="R28" s="9"/>
      <c r="S28" s="30">
        <f t="shared" si="1"/>
        <v>1.5711763407637479E-4</v>
      </c>
      <c r="T28" s="20">
        <f t="shared" si="1"/>
        <v>0.48965517241379314</v>
      </c>
      <c r="U28" s="9"/>
      <c r="V28" s="12"/>
      <c r="W28" s="38">
        <f t="shared" si="2"/>
        <v>-1.5711763407637479E-4</v>
      </c>
    </row>
    <row r="29" spans="1:25" x14ac:dyDescent="0.25">
      <c r="A29" s="11">
        <v>8</v>
      </c>
      <c r="B29" s="9">
        <v>0.98499999999999999</v>
      </c>
      <c r="C29" s="9">
        <v>-0.17599999999999999</v>
      </c>
      <c r="D29" s="9"/>
      <c r="E29" s="9"/>
      <c r="F29" s="9"/>
      <c r="G29" s="12"/>
      <c r="H29" s="9"/>
      <c r="I29" s="11">
        <v>8</v>
      </c>
      <c r="J29" s="18">
        <v>13800</v>
      </c>
      <c r="K29" s="18">
        <v>13593.4033</v>
      </c>
      <c r="L29" s="19">
        <f t="shared" si="0"/>
        <v>0.98502922463768117</v>
      </c>
      <c r="M29" s="9">
        <v>-0.25919999999999999</v>
      </c>
      <c r="N29" s="9"/>
      <c r="O29" s="9"/>
      <c r="P29" s="9"/>
      <c r="Q29" s="12"/>
      <c r="R29" s="9"/>
      <c r="S29" s="30">
        <f t="shared" si="1"/>
        <v>2.9669682925055838E-5</v>
      </c>
      <c r="T29" s="20">
        <f t="shared" si="1"/>
        <v>0.47272727272727272</v>
      </c>
      <c r="U29" s="9"/>
      <c r="V29" s="12"/>
      <c r="W29" s="38">
        <f t="shared" si="2"/>
        <v>-2.9669682925055838E-5</v>
      </c>
    </row>
    <row r="30" spans="1:25" x14ac:dyDescent="0.25">
      <c r="A30" s="11">
        <v>9</v>
      </c>
      <c r="B30" s="9">
        <v>0.98299999999999998</v>
      </c>
      <c r="C30" s="9">
        <v>-30.324999999999999</v>
      </c>
      <c r="D30" s="9"/>
      <c r="E30" s="9"/>
      <c r="F30" s="9"/>
      <c r="G30" s="12"/>
      <c r="H30" s="9"/>
      <c r="I30" s="11">
        <v>9</v>
      </c>
      <c r="J30" s="18">
        <v>208</v>
      </c>
      <c r="K30" s="18">
        <v>202.7533</v>
      </c>
      <c r="L30" s="19">
        <f t="shared" si="0"/>
        <v>0.97477548076923071</v>
      </c>
      <c r="M30" s="9">
        <v>-31.022600000000001</v>
      </c>
      <c r="N30" s="9"/>
      <c r="O30" s="9"/>
      <c r="P30" s="9"/>
      <c r="Q30" s="12"/>
      <c r="R30" s="9"/>
      <c r="S30" s="30">
        <f t="shared" si="1"/>
        <v>8.3667540496126947E-3</v>
      </c>
      <c r="T30" s="20">
        <f t="shared" si="1"/>
        <v>2.3004122011541676E-2</v>
      </c>
      <c r="U30" s="9"/>
      <c r="V30" s="12"/>
      <c r="W30" s="38">
        <f t="shared" si="2"/>
        <v>8.3667540496126947E-3</v>
      </c>
      <c r="Y30" t="s">
        <v>24</v>
      </c>
    </row>
    <row r="31" spans="1:25" x14ac:dyDescent="0.25">
      <c r="A31" s="11">
        <v>10</v>
      </c>
      <c r="B31" s="9">
        <v>0.98099999999999998</v>
      </c>
      <c r="C31" s="9">
        <v>-0.21099999999999999</v>
      </c>
      <c r="D31" s="9"/>
      <c r="E31" s="9"/>
      <c r="F31" s="9"/>
      <c r="G31" s="12"/>
      <c r="H31" s="9"/>
      <c r="I31" s="11">
        <v>10</v>
      </c>
      <c r="J31" s="18">
        <v>13800</v>
      </c>
      <c r="K31" s="18">
        <v>13550.3105</v>
      </c>
      <c r="L31" s="19">
        <f t="shared" si="0"/>
        <v>0.98190655797101445</v>
      </c>
      <c r="M31" s="9">
        <v>-0.34570000000000001</v>
      </c>
      <c r="N31" s="9"/>
      <c r="O31" s="9"/>
      <c r="P31" s="9"/>
      <c r="Q31" s="12"/>
      <c r="R31" s="9"/>
      <c r="S31" s="30">
        <f t="shared" si="1"/>
        <v>9.2411617840414432E-4</v>
      </c>
      <c r="T31" s="20">
        <f t="shared" si="1"/>
        <v>0.63838862559241716</v>
      </c>
      <c r="U31" s="9"/>
      <c r="V31" s="12"/>
      <c r="W31" s="38">
        <f t="shared" si="2"/>
        <v>-9.2411617840414432E-4</v>
      </c>
    </row>
    <row r="32" spans="1:25" x14ac:dyDescent="0.25">
      <c r="A32" s="11">
        <v>11</v>
      </c>
      <c r="B32" s="9">
        <v>0.96399999999999997</v>
      </c>
      <c r="C32" s="9">
        <v>-31.827000000000002</v>
      </c>
      <c r="D32" s="9"/>
      <c r="E32" s="9"/>
      <c r="F32" s="9"/>
      <c r="G32" s="12"/>
      <c r="H32" s="9">
        <f>B32*4160</f>
        <v>4010.24</v>
      </c>
      <c r="I32" s="11">
        <v>11</v>
      </c>
      <c r="J32" s="18">
        <v>4160</v>
      </c>
      <c r="K32" s="18">
        <v>4035.2345999999998</v>
      </c>
      <c r="L32" s="19">
        <f t="shared" si="0"/>
        <v>0.97000831730769221</v>
      </c>
      <c r="M32" s="9">
        <v>-31.454599999999999</v>
      </c>
      <c r="N32" s="9"/>
      <c r="O32" s="9"/>
      <c r="P32" s="9"/>
      <c r="Q32" s="12"/>
      <c r="R32" s="9"/>
      <c r="S32" s="30">
        <f t="shared" si="1"/>
        <v>6.2326943025853175E-3</v>
      </c>
      <c r="T32" s="20">
        <f t="shared" si="1"/>
        <v>1.1700757218713749E-2</v>
      </c>
      <c r="U32" s="9"/>
      <c r="V32" s="12"/>
      <c r="W32" s="38">
        <f t="shared" si="2"/>
        <v>-6.2326943025853175E-3</v>
      </c>
    </row>
    <row r="33" spans="1:23" x14ac:dyDescent="0.25">
      <c r="A33" s="11">
        <v>12</v>
      </c>
      <c r="B33" s="9">
        <v>0.95099999999999996</v>
      </c>
      <c r="C33" s="9">
        <v>-62.881</v>
      </c>
      <c r="D33" s="9"/>
      <c r="E33" s="9"/>
      <c r="F33" s="9"/>
      <c r="G33" s="12"/>
      <c r="H33" s="9"/>
      <c r="I33" s="11">
        <v>12</v>
      </c>
      <c r="J33" s="18">
        <v>480</v>
      </c>
      <c r="K33" s="18">
        <v>457.71480000000003</v>
      </c>
      <c r="L33" s="19">
        <f t="shared" si="0"/>
        <v>0.95357250000000005</v>
      </c>
      <c r="M33" s="9">
        <v>-62.736400000000003</v>
      </c>
      <c r="N33" s="9"/>
      <c r="O33" s="9"/>
      <c r="P33" s="9"/>
      <c r="Q33" s="12"/>
      <c r="R33" s="9"/>
      <c r="S33" s="30">
        <f t="shared" si="1"/>
        <v>2.7050473186120806E-3</v>
      </c>
      <c r="T33" s="20">
        <f t="shared" si="1"/>
        <v>2.2995817496540599E-3</v>
      </c>
      <c r="U33" s="9"/>
      <c r="V33" s="12"/>
      <c r="W33" s="38">
        <f t="shared" si="2"/>
        <v>-2.7050473186120806E-3</v>
      </c>
    </row>
    <row r="34" spans="1:23" x14ac:dyDescent="0.25">
      <c r="A34" s="11">
        <v>13</v>
      </c>
      <c r="B34" s="9">
        <v>0.95399999999999996</v>
      </c>
      <c r="C34" s="9">
        <v>-62.637999999999998</v>
      </c>
      <c r="D34" s="9"/>
      <c r="E34" s="9"/>
      <c r="F34" s="9"/>
      <c r="G34" s="12"/>
      <c r="H34" s="9"/>
      <c r="I34" s="11">
        <v>13</v>
      </c>
      <c r="J34" s="18">
        <v>480</v>
      </c>
      <c r="K34" s="18">
        <v>459.67779999999999</v>
      </c>
      <c r="L34" s="19">
        <f t="shared" si="0"/>
        <v>0.95766208333333336</v>
      </c>
      <c r="M34" s="9">
        <v>-62.390799999999999</v>
      </c>
      <c r="N34" s="9"/>
      <c r="O34" s="9"/>
      <c r="P34" s="9"/>
      <c r="Q34" s="12"/>
      <c r="R34" s="9"/>
      <c r="S34" s="30">
        <f t="shared" si="1"/>
        <v>3.8386617749825987E-3</v>
      </c>
      <c r="T34" s="20">
        <f t="shared" si="1"/>
        <v>3.9464861585618866E-3</v>
      </c>
      <c r="U34" s="9"/>
      <c r="V34" s="12"/>
      <c r="W34" s="38">
        <f t="shared" si="2"/>
        <v>-3.8386617749825987E-3</v>
      </c>
    </row>
    <row r="35" spans="1:23" x14ac:dyDescent="0.25">
      <c r="A35" s="11">
        <v>14</v>
      </c>
      <c r="B35" s="9">
        <v>0.96299999999999997</v>
      </c>
      <c r="C35" s="9">
        <v>-31.838000000000001</v>
      </c>
      <c r="D35" s="9"/>
      <c r="E35" s="9"/>
      <c r="F35" s="9"/>
      <c r="G35" s="12"/>
      <c r="H35" s="9"/>
      <c r="I35" s="11">
        <v>14</v>
      </c>
      <c r="J35" s="18">
        <v>4160</v>
      </c>
      <c r="K35" s="18">
        <v>4031.4650999999999</v>
      </c>
      <c r="L35" s="19">
        <f t="shared" si="0"/>
        <v>0.96910218749999999</v>
      </c>
      <c r="M35" s="9">
        <v>-31.454599999999999</v>
      </c>
      <c r="N35" s="9"/>
      <c r="O35" s="9"/>
      <c r="P35" s="9"/>
      <c r="Q35" s="12"/>
      <c r="R35" s="9"/>
      <c r="S35" s="30">
        <f t="shared" si="1"/>
        <v>6.3366433021807087E-3</v>
      </c>
      <c r="T35" s="20">
        <f t="shared" si="1"/>
        <v>1.2042213706891191E-2</v>
      </c>
      <c r="U35" s="9"/>
      <c r="V35" s="12"/>
      <c r="W35" s="38">
        <f t="shared" si="2"/>
        <v>-6.3366433021807087E-3</v>
      </c>
    </row>
    <row r="36" spans="1:23" x14ac:dyDescent="0.25">
      <c r="A36" s="11">
        <v>15</v>
      </c>
      <c r="B36" s="9">
        <v>0.998</v>
      </c>
      <c r="C36" s="9">
        <v>-3.5000000000000003E-2</v>
      </c>
      <c r="D36" s="9"/>
      <c r="E36" s="9"/>
      <c r="F36" s="9"/>
      <c r="G36" s="12"/>
      <c r="H36" s="9"/>
      <c r="I36" s="11">
        <v>15</v>
      </c>
      <c r="J36" s="18">
        <v>13800</v>
      </c>
      <c r="K36" s="18">
        <v>13778.123</v>
      </c>
      <c r="L36" s="19">
        <f t="shared" si="0"/>
        <v>0.99841471014492755</v>
      </c>
      <c r="M36" s="9">
        <v>-8.6400000000000005E-2</v>
      </c>
      <c r="N36" s="9"/>
      <c r="O36" s="9"/>
      <c r="P36" s="9"/>
      <c r="Q36" s="12"/>
      <c r="R36" s="9"/>
      <c r="S36" s="30">
        <f t="shared" si="1"/>
        <v>4.1554122738231942E-4</v>
      </c>
      <c r="T36" s="20">
        <f t="shared" si="1"/>
        <v>1.4685714285714284</v>
      </c>
      <c r="U36" s="9"/>
      <c r="V36" s="12"/>
      <c r="W36" s="38">
        <f t="shared" si="2"/>
        <v>-4.1554122738231942E-4</v>
      </c>
    </row>
    <row r="37" spans="1:23" x14ac:dyDescent="0.25">
      <c r="A37" s="11">
        <v>16</v>
      </c>
      <c r="B37" s="9">
        <v>0.998</v>
      </c>
      <c r="C37" s="9">
        <v>-4.4999999999999998E-2</v>
      </c>
      <c r="D37" s="9">
        <v>0</v>
      </c>
      <c r="E37" s="9">
        <v>0</v>
      </c>
      <c r="F37" s="9"/>
      <c r="G37" s="12"/>
      <c r="H37" s="9"/>
      <c r="I37" s="11">
        <v>16</v>
      </c>
      <c r="J37" s="18">
        <v>13800</v>
      </c>
      <c r="K37" s="18">
        <v>13778.375</v>
      </c>
      <c r="L37" s="19">
        <f t="shared" si="0"/>
        <v>0.9984329710144928</v>
      </c>
      <c r="M37" s="9">
        <v>-0.17280000000000001</v>
      </c>
      <c r="N37" s="9">
        <v>0</v>
      </c>
      <c r="O37" s="9">
        <v>0</v>
      </c>
      <c r="P37" s="9"/>
      <c r="Q37" s="12"/>
      <c r="R37" s="9"/>
      <c r="S37" s="30">
        <f t="shared" si="1"/>
        <v>4.3383869187655315E-4</v>
      </c>
      <c r="T37" s="20">
        <f t="shared" si="1"/>
        <v>2.8400000000000007</v>
      </c>
      <c r="U37" s="20" t="s">
        <v>16</v>
      </c>
      <c r="V37" s="21" t="s">
        <v>16</v>
      </c>
      <c r="W37" s="38">
        <f t="shared" si="2"/>
        <v>-4.3383869187655315E-4</v>
      </c>
    </row>
    <row r="38" spans="1:23" x14ac:dyDescent="0.25">
      <c r="A38" s="11">
        <v>17</v>
      </c>
      <c r="B38" s="9">
        <v>0.998</v>
      </c>
      <c r="C38" s="9">
        <v>-3.5999999999999997E-2</v>
      </c>
      <c r="D38" s="9"/>
      <c r="E38" s="9"/>
      <c r="F38" s="9"/>
      <c r="G38" s="12"/>
      <c r="H38" s="9"/>
      <c r="I38" s="11">
        <v>17</v>
      </c>
      <c r="J38" s="18">
        <v>13800</v>
      </c>
      <c r="K38" s="18">
        <v>13776.043</v>
      </c>
      <c r="L38" s="19">
        <f t="shared" si="0"/>
        <v>0.99826398550724638</v>
      </c>
      <c r="M38" s="9">
        <v>-0.17280000000000001</v>
      </c>
      <c r="N38" s="9"/>
      <c r="O38" s="9"/>
      <c r="P38" s="9"/>
      <c r="Q38" s="12"/>
      <c r="R38" s="9"/>
      <c r="S38" s="30">
        <f t="shared" si="1"/>
        <v>2.645145363190162E-4</v>
      </c>
      <c r="T38" s="20">
        <f t="shared" si="1"/>
        <v>3.8000000000000003</v>
      </c>
      <c r="U38" s="9"/>
      <c r="V38" s="12"/>
      <c r="W38" s="38">
        <f t="shared" si="2"/>
        <v>-2.645145363190162E-4</v>
      </c>
    </row>
    <row r="39" spans="1:23" x14ac:dyDescent="0.25">
      <c r="A39" s="11">
        <v>18</v>
      </c>
      <c r="B39" s="9">
        <v>0.997</v>
      </c>
      <c r="C39" s="9">
        <v>-30.068999999999999</v>
      </c>
      <c r="D39" s="9"/>
      <c r="E39" s="9"/>
      <c r="F39" s="9"/>
      <c r="G39" s="12"/>
      <c r="H39" s="9"/>
      <c r="I39" s="11">
        <v>18</v>
      </c>
      <c r="J39" s="18">
        <v>480</v>
      </c>
      <c r="K39" s="18">
        <v>478.81439999999998</v>
      </c>
      <c r="L39" s="19">
        <f t="shared" si="0"/>
        <v>0.99752999999999992</v>
      </c>
      <c r="M39" s="9">
        <v>-30.244800000000001</v>
      </c>
      <c r="N39" s="9"/>
      <c r="O39" s="9"/>
      <c r="P39" s="9"/>
      <c r="Q39" s="12"/>
      <c r="R39" s="9"/>
      <c r="S39" s="30">
        <f t="shared" si="1"/>
        <v>5.3159478435297833E-4</v>
      </c>
      <c r="T39" s="20">
        <f t="shared" si="1"/>
        <v>5.8465529282650704E-3</v>
      </c>
      <c r="U39" s="9"/>
      <c r="V39" s="12"/>
      <c r="W39" s="38">
        <f t="shared" si="2"/>
        <v>-5.3159478435297833E-4</v>
      </c>
    </row>
    <row r="40" spans="1:23" x14ac:dyDescent="0.25">
      <c r="A40" s="11">
        <v>19</v>
      </c>
      <c r="B40" s="9">
        <v>0.93200000000000005</v>
      </c>
      <c r="C40" s="9">
        <v>-30.843</v>
      </c>
      <c r="D40" s="9"/>
      <c r="E40" s="9"/>
      <c r="F40" s="9"/>
      <c r="G40" s="12"/>
      <c r="H40" s="9"/>
      <c r="I40" s="11">
        <v>19</v>
      </c>
      <c r="J40" s="18">
        <v>480</v>
      </c>
      <c r="K40" s="18">
        <v>447.35820000000001</v>
      </c>
      <c r="L40" s="19">
        <f t="shared" si="0"/>
        <v>0.93199624999999997</v>
      </c>
      <c r="M40" s="9">
        <v>-30.9361</v>
      </c>
      <c r="N40" s="9"/>
      <c r="O40" s="9"/>
      <c r="P40" s="9"/>
      <c r="Q40" s="12"/>
      <c r="R40" s="9"/>
      <c r="S40" s="30">
        <f t="shared" si="1"/>
        <v>4.023605150300513E-6</v>
      </c>
      <c r="T40" s="20">
        <f t="shared" si="1"/>
        <v>3.018513114807241E-3</v>
      </c>
      <c r="U40" s="9"/>
      <c r="V40" s="12"/>
      <c r="W40" s="38">
        <f t="shared" si="2"/>
        <v>4.023605150300513E-6</v>
      </c>
    </row>
    <row r="41" spans="1:23" x14ac:dyDescent="0.25">
      <c r="A41" s="13"/>
      <c r="B41" s="14"/>
      <c r="C41" s="14"/>
      <c r="D41" s="14">
        <f>SUM(D22:D40)</f>
        <v>4.08</v>
      </c>
      <c r="E41" s="14">
        <f>SUM(E22:E40)</f>
        <v>1.8</v>
      </c>
      <c r="F41" s="14"/>
      <c r="G41" s="15"/>
      <c r="H41" s="14"/>
      <c r="I41" s="13"/>
      <c r="J41" s="14"/>
      <c r="K41" s="14"/>
      <c r="L41" s="14"/>
      <c r="M41" s="14"/>
      <c r="N41" s="14">
        <f>SUM(N22:N40)</f>
        <v>4.0903</v>
      </c>
      <c r="O41" s="14">
        <f>SUM(O22:O40)</f>
        <v>1.81</v>
      </c>
      <c r="P41" s="14"/>
      <c r="Q41" s="15"/>
      <c r="R41" s="14"/>
      <c r="S41" s="13"/>
      <c r="T41" s="14"/>
      <c r="U41" s="20">
        <f>ABS((D41-N41)/D41)</f>
        <v>2.5245098039215629E-3</v>
      </c>
      <c r="V41" s="21">
        <f>ABS((E41-O41)/E41)</f>
        <v>5.5555555555555601E-3</v>
      </c>
    </row>
    <row r="44" spans="1:23" x14ac:dyDescent="0.25">
      <c r="A44" s="47" t="s">
        <v>63</v>
      </c>
      <c r="B44" s="48"/>
      <c r="C44" s="48"/>
      <c r="D44" s="48"/>
      <c r="E44" s="48"/>
      <c r="F44" s="48"/>
      <c r="G44" s="48"/>
      <c r="H44" s="48"/>
      <c r="I44" s="48"/>
      <c r="J44" s="48"/>
      <c r="K44" s="48"/>
      <c r="L44" s="48"/>
      <c r="M44" s="48"/>
      <c r="N44" s="48"/>
      <c r="O44" s="48"/>
      <c r="P44" s="48"/>
      <c r="Q44" s="48"/>
      <c r="R44" s="48"/>
      <c r="S44" s="48"/>
      <c r="T44" s="48"/>
      <c r="U44" s="48"/>
      <c r="V44" s="49"/>
    </row>
    <row r="45" spans="1:23" x14ac:dyDescent="0.25">
      <c r="A45" s="50" t="s">
        <v>27</v>
      </c>
      <c r="B45" s="51"/>
      <c r="C45" s="51"/>
      <c r="D45" s="51"/>
      <c r="E45" s="51"/>
      <c r="F45" s="51"/>
      <c r="G45" s="52"/>
      <c r="H45" s="9"/>
      <c r="I45" s="50" t="s">
        <v>10</v>
      </c>
      <c r="J45" s="51"/>
      <c r="K45" s="51"/>
      <c r="L45" s="51"/>
      <c r="M45" s="51"/>
      <c r="N45" s="51"/>
      <c r="O45" s="51"/>
      <c r="P45" s="51"/>
      <c r="Q45" s="52"/>
      <c r="R45" s="9"/>
      <c r="S45" s="50" t="s">
        <v>13</v>
      </c>
      <c r="T45" s="51"/>
      <c r="U45" s="51"/>
      <c r="V45" s="52"/>
    </row>
    <row r="46" spans="1:23" x14ac:dyDescent="0.25">
      <c r="A46" s="50"/>
      <c r="B46" s="51"/>
      <c r="C46" s="51"/>
      <c r="D46" s="51"/>
      <c r="E46" s="51"/>
      <c r="F46" s="51"/>
      <c r="G46" s="52"/>
      <c r="H46" s="9"/>
      <c r="I46" s="50"/>
      <c r="J46" s="51"/>
      <c r="K46" s="51"/>
      <c r="L46" s="51"/>
      <c r="M46" s="51"/>
      <c r="N46" s="51"/>
      <c r="O46" s="51"/>
      <c r="P46" s="51"/>
      <c r="Q46" s="52"/>
      <c r="R46" s="9"/>
      <c r="S46" s="50"/>
      <c r="T46" s="51"/>
      <c r="U46" s="51"/>
      <c r="V46" s="52"/>
    </row>
    <row r="47" spans="1:23" x14ac:dyDescent="0.25">
      <c r="A47" s="55" t="s">
        <v>0</v>
      </c>
      <c r="B47" s="53"/>
      <c r="C47" s="53"/>
      <c r="D47" s="53"/>
      <c r="E47" s="53"/>
      <c r="F47" s="53"/>
      <c r="G47" s="54"/>
      <c r="H47" s="9"/>
      <c r="I47" s="55" t="s">
        <v>0</v>
      </c>
      <c r="J47" s="53"/>
      <c r="K47" s="53"/>
      <c r="L47" s="53"/>
      <c r="M47" s="53"/>
      <c r="N47" s="53"/>
      <c r="O47" s="53"/>
      <c r="P47" s="53"/>
      <c r="Q47" s="54"/>
      <c r="R47" s="9"/>
      <c r="S47" s="55" t="s">
        <v>3</v>
      </c>
      <c r="T47" s="53"/>
      <c r="U47" s="9"/>
      <c r="V47" s="12"/>
    </row>
    <row r="48" spans="1:23" x14ac:dyDescent="0.25">
      <c r="A48" s="41" t="s">
        <v>1</v>
      </c>
      <c r="B48" s="53" t="s">
        <v>3</v>
      </c>
      <c r="C48" s="53"/>
      <c r="D48" s="53" t="s">
        <v>8</v>
      </c>
      <c r="E48" s="53"/>
      <c r="F48" s="53" t="s">
        <v>9</v>
      </c>
      <c r="G48" s="54"/>
      <c r="H48" s="9"/>
      <c r="I48" s="41" t="s">
        <v>1</v>
      </c>
      <c r="J48" s="53" t="s">
        <v>3</v>
      </c>
      <c r="K48" s="53"/>
      <c r="L48" s="53"/>
      <c r="M48" s="53"/>
      <c r="N48" s="53" t="s">
        <v>8</v>
      </c>
      <c r="O48" s="53"/>
      <c r="P48" s="53" t="s">
        <v>9</v>
      </c>
      <c r="Q48" s="54"/>
      <c r="R48" s="9"/>
      <c r="S48" s="50" t="s">
        <v>14</v>
      </c>
      <c r="T48" s="51" t="s">
        <v>15</v>
      </c>
      <c r="U48" s="9"/>
      <c r="V48" s="12"/>
    </row>
    <row r="49" spans="1:25" x14ac:dyDescent="0.25">
      <c r="A49" s="41" t="s">
        <v>2</v>
      </c>
      <c r="B49" s="39" t="s">
        <v>4</v>
      </c>
      <c r="C49" s="39" t="s">
        <v>5</v>
      </c>
      <c r="D49" s="39" t="s">
        <v>6</v>
      </c>
      <c r="E49" s="39" t="s">
        <v>7</v>
      </c>
      <c r="F49" s="39" t="s">
        <v>6</v>
      </c>
      <c r="G49" s="40" t="s">
        <v>7</v>
      </c>
      <c r="H49" s="9"/>
      <c r="I49" s="41" t="s">
        <v>2</v>
      </c>
      <c r="J49" s="9" t="s">
        <v>11</v>
      </c>
      <c r="K49" s="9" t="s">
        <v>12</v>
      </c>
      <c r="L49" s="39" t="s">
        <v>4</v>
      </c>
      <c r="M49" s="39" t="s">
        <v>5</v>
      </c>
      <c r="N49" s="39" t="s">
        <v>6</v>
      </c>
      <c r="O49" s="39" t="s">
        <v>7</v>
      </c>
      <c r="P49" s="39" t="s">
        <v>6</v>
      </c>
      <c r="Q49" s="40" t="s">
        <v>7</v>
      </c>
      <c r="R49" s="9"/>
      <c r="S49" s="50"/>
      <c r="T49" s="51"/>
      <c r="U49" s="9"/>
      <c r="V49" s="12"/>
    </row>
    <row r="50" spans="1:25" x14ac:dyDescent="0.25">
      <c r="A50" s="11">
        <v>1</v>
      </c>
      <c r="B50" s="9">
        <v>1</v>
      </c>
      <c r="C50" s="9">
        <v>0</v>
      </c>
      <c r="D50" s="9">
        <v>3.58</v>
      </c>
      <c r="E50" s="9">
        <v>1.57</v>
      </c>
      <c r="F50" s="9"/>
      <c r="G50" s="12"/>
      <c r="H50" s="9"/>
      <c r="I50" s="11">
        <v>1</v>
      </c>
      <c r="J50" s="18">
        <v>13800</v>
      </c>
      <c r="K50" s="9">
        <v>13800</v>
      </c>
      <c r="L50" s="19">
        <f>K50/J50</f>
        <v>1</v>
      </c>
      <c r="M50" s="9">
        <v>0</v>
      </c>
      <c r="N50" s="9">
        <v>3.5878000000000001</v>
      </c>
      <c r="O50" s="9">
        <v>1.6528</v>
      </c>
      <c r="P50" s="9"/>
      <c r="Q50" s="12"/>
      <c r="R50" s="9"/>
      <c r="S50" s="30">
        <f>ABS((B50-L50)/B50)</f>
        <v>0</v>
      </c>
      <c r="T50" s="20" t="s">
        <v>16</v>
      </c>
      <c r="U50" s="20">
        <f>ABS((D50-N50)/D50)</f>
        <v>2.1787709497206784E-3</v>
      </c>
      <c r="V50" s="21">
        <f>ABS((E50-O50)/E50)</f>
        <v>5.2738853503184704E-2</v>
      </c>
    </row>
    <row r="51" spans="1:25" x14ac:dyDescent="0.25">
      <c r="A51" s="11">
        <v>2</v>
      </c>
      <c r="B51" s="9">
        <v>0.998</v>
      </c>
      <c r="C51" s="9">
        <v>-2.3E-2</v>
      </c>
      <c r="D51" s="9"/>
      <c r="E51" s="9"/>
      <c r="F51" s="9"/>
      <c r="G51" s="12"/>
      <c r="H51" s="9"/>
      <c r="I51" s="11">
        <v>2</v>
      </c>
      <c r="J51" s="18">
        <v>13800</v>
      </c>
      <c r="K51" s="9">
        <v>13780.42</v>
      </c>
      <c r="L51" s="19">
        <f t="shared" ref="L51:L68" si="3">K51/J51</f>
        <v>0.99858115942028991</v>
      </c>
      <c r="M51" s="9">
        <v>-8.6400000000000005E-2</v>
      </c>
      <c r="N51" s="9"/>
      <c r="O51" s="9"/>
      <c r="P51" s="9"/>
      <c r="Q51" s="12"/>
      <c r="R51" s="9"/>
      <c r="S51" s="30">
        <f t="shared" ref="S51:T68" si="4">ABS((B51-L51)/B51)</f>
        <v>5.8232406842676529E-4</v>
      </c>
      <c r="T51" s="20">
        <f t="shared" si="4"/>
        <v>2.7565217391304353</v>
      </c>
      <c r="U51" s="9"/>
      <c r="V51" s="12"/>
    </row>
    <row r="52" spans="1:25" x14ac:dyDescent="0.25">
      <c r="A52" s="11">
        <v>3</v>
      </c>
      <c r="B52" s="9">
        <v>0.996</v>
      </c>
      <c r="C52" s="9">
        <v>-0.05</v>
      </c>
      <c r="D52" s="9"/>
      <c r="E52" s="9"/>
      <c r="F52" s="9"/>
      <c r="G52" s="12"/>
      <c r="H52" s="9"/>
      <c r="I52" s="11">
        <v>3</v>
      </c>
      <c r="J52" s="18">
        <v>13800</v>
      </c>
      <c r="K52" s="9">
        <v>13749.75</v>
      </c>
      <c r="L52" s="19">
        <f t="shared" si="3"/>
        <v>0.99635869565217394</v>
      </c>
      <c r="M52" s="9">
        <v>-0.17282800000000001</v>
      </c>
      <c r="N52" s="9"/>
      <c r="O52" s="9"/>
      <c r="P52" s="9"/>
      <c r="Q52" s="12"/>
      <c r="R52" s="9"/>
      <c r="S52" s="30">
        <f t="shared" si="4"/>
        <v>3.6013619696179312E-4</v>
      </c>
      <c r="T52" s="20">
        <f t="shared" si="4"/>
        <v>2.4565600000000001</v>
      </c>
      <c r="U52" s="9"/>
      <c r="V52" s="12"/>
    </row>
    <row r="53" spans="1:25" x14ac:dyDescent="0.25">
      <c r="A53" s="11">
        <v>4</v>
      </c>
      <c r="B53" s="9">
        <v>0.99399999999999999</v>
      </c>
      <c r="C53" s="9">
        <v>-30.231000000000002</v>
      </c>
      <c r="D53" s="9"/>
      <c r="E53" s="9"/>
      <c r="F53" s="9"/>
      <c r="G53" s="12"/>
      <c r="H53" s="9"/>
      <c r="I53" s="11">
        <v>4</v>
      </c>
      <c r="J53" s="18">
        <v>480</v>
      </c>
      <c r="K53" s="9">
        <v>472.26</v>
      </c>
      <c r="L53" s="19">
        <f t="shared" si="3"/>
        <v>0.98387499999999994</v>
      </c>
      <c r="M53" s="9">
        <v>-31.022600000000001</v>
      </c>
      <c r="N53" s="9"/>
      <c r="O53" s="9"/>
      <c r="P53" s="9"/>
      <c r="Q53" s="12"/>
      <c r="R53" s="9"/>
      <c r="S53" s="30">
        <f t="shared" si="4"/>
        <v>1.0186116700201258E-2</v>
      </c>
      <c r="T53" s="20">
        <f t="shared" si="4"/>
        <v>2.6185041844464255E-2</v>
      </c>
      <c r="U53" s="9"/>
      <c r="V53" s="12"/>
    </row>
    <row r="54" spans="1:25" x14ac:dyDescent="0.25">
      <c r="A54" s="11">
        <v>5</v>
      </c>
      <c r="B54" s="9">
        <v>0.98499999999999999</v>
      </c>
      <c r="C54" s="9">
        <v>-30.896999999999998</v>
      </c>
      <c r="D54" s="9"/>
      <c r="E54" s="9"/>
      <c r="F54" s="9"/>
      <c r="G54" s="12"/>
      <c r="H54" s="9"/>
      <c r="I54" s="11">
        <v>5</v>
      </c>
      <c r="J54" s="18">
        <v>480</v>
      </c>
      <c r="K54" s="9">
        <v>472.89</v>
      </c>
      <c r="L54" s="19">
        <f t="shared" si="3"/>
        <v>0.98518749999999999</v>
      </c>
      <c r="M54" s="9">
        <v>-31.022600000000001</v>
      </c>
      <c r="N54" s="9"/>
      <c r="O54" s="9"/>
      <c r="P54" s="9"/>
      <c r="Q54" s="12"/>
      <c r="R54" s="9"/>
      <c r="S54" s="30">
        <f t="shared" si="4"/>
        <v>1.9035532994924578E-4</v>
      </c>
      <c r="T54" s="20">
        <f t="shared" si="4"/>
        <v>4.0651195908988627E-3</v>
      </c>
      <c r="U54" s="9"/>
      <c r="V54" s="12"/>
    </row>
    <row r="55" spans="1:25" x14ac:dyDescent="0.25">
      <c r="A55" s="11">
        <v>6</v>
      </c>
      <c r="B55" s="9">
        <v>0.95199999999999996</v>
      </c>
      <c r="C55" s="9">
        <v>-31.297000000000001</v>
      </c>
      <c r="D55" s="9"/>
      <c r="E55" s="9"/>
      <c r="F55" s="9"/>
      <c r="G55" s="12"/>
      <c r="H55" s="9"/>
      <c r="I55" s="11">
        <v>6</v>
      </c>
      <c r="J55" s="18">
        <v>480</v>
      </c>
      <c r="K55" s="9">
        <v>456.84</v>
      </c>
      <c r="L55" s="19">
        <f t="shared" si="3"/>
        <v>0.95174999999999998</v>
      </c>
      <c r="M55" s="9">
        <v>-31.368200000000002</v>
      </c>
      <c r="N55" s="9"/>
      <c r="O55" s="9"/>
      <c r="P55" s="9"/>
      <c r="Q55" s="12"/>
      <c r="R55" s="9"/>
      <c r="S55" s="30">
        <f t="shared" si="4"/>
        <v>2.6260504201677782E-4</v>
      </c>
      <c r="T55" s="20">
        <f t="shared" si="4"/>
        <v>2.2749784324376469E-3</v>
      </c>
      <c r="U55" s="9"/>
      <c r="V55" s="12"/>
    </row>
    <row r="56" spans="1:25" x14ac:dyDescent="0.25">
      <c r="A56" s="11">
        <v>7</v>
      </c>
      <c r="B56" s="9">
        <v>0.98499999999999999</v>
      </c>
      <c r="C56" s="9">
        <v>-0.17100000000000001</v>
      </c>
      <c r="D56" s="9"/>
      <c r="E56" s="9"/>
      <c r="F56" s="9"/>
      <c r="G56" s="12"/>
      <c r="H56" s="9"/>
      <c r="I56" s="11">
        <v>7</v>
      </c>
      <c r="J56" s="18">
        <v>13800</v>
      </c>
      <c r="K56" s="9">
        <v>13599.13</v>
      </c>
      <c r="L56" s="19">
        <f t="shared" si="3"/>
        <v>0.98544420289855061</v>
      </c>
      <c r="M56" s="9">
        <v>-0.25919999999999999</v>
      </c>
      <c r="N56" s="9"/>
      <c r="O56" s="9"/>
      <c r="P56" s="9"/>
      <c r="Q56" s="12"/>
      <c r="R56" s="9"/>
      <c r="S56" s="30">
        <f t="shared" si="4"/>
        <v>4.509674096960685E-4</v>
      </c>
      <c r="T56" s="20">
        <f t="shared" si="4"/>
        <v>0.51578947368421035</v>
      </c>
      <c r="U56" s="9"/>
      <c r="V56" s="12"/>
      <c r="Y56" t="s">
        <v>23</v>
      </c>
    </row>
    <row r="57" spans="1:25" x14ac:dyDescent="0.25">
      <c r="A57" s="11">
        <v>8</v>
      </c>
      <c r="B57" s="9">
        <v>0.98499999999999999</v>
      </c>
      <c r="C57" s="9">
        <v>-0.17299999999999999</v>
      </c>
      <c r="D57" s="9"/>
      <c r="E57" s="9"/>
      <c r="F57" s="9"/>
      <c r="G57" s="12"/>
      <c r="H57" s="9"/>
      <c r="I57" s="11">
        <v>8</v>
      </c>
      <c r="J57" s="18">
        <v>13800</v>
      </c>
      <c r="K57" s="9">
        <v>13597.39</v>
      </c>
      <c r="L57" s="19">
        <f t="shared" si="3"/>
        <v>0.98531811594202889</v>
      </c>
      <c r="M57" s="9">
        <v>-0.25919999999999999</v>
      </c>
      <c r="N57" s="9"/>
      <c r="O57" s="9"/>
      <c r="P57" s="9"/>
      <c r="Q57" s="12"/>
      <c r="R57" s="9"/>
      <c r="S57" s="30">
        <f t="shared" si="4"/>
        <v>3.229603472374691E-4</v>
      </c>
      <c r="T57" s="20">
        <f t="shared" si="4"/>
        <v>0.49826589595375725</v>
      </c>
      <c r="U57" s="9"/>
      <c r="V57" s="12"/>
    </row>
    <row r="58" spans="1:25" x14ac:dyDescent="0.25">
      <c r="A58" s="11">
        <v>9</v>
      </c>
      <c r="B58" s="9">
        <v>0.98299999999999998</v>
      </c>
      <c r="C58" s="9">
        <v>-30.321999999999999</v>
      </c>
      <c r="D58" s="9"/>
      <c r="E58" s="9"/>
      <c r="F58" s="9"/>
      <c r="G58" s="12"/>
      <c r="H58" s="9"/>
      <c r="I58" s="11">
        <v>9</v>
      </c>
      <c r="J58" s="18">
        <v>208</v>
      </c>
      <c r="K58" s="9">
        <v>202.81</v>
      </c>
      <c r="L58" s="19">
        <f t="shared" si="3"/>
        <v>0.97504807692307693</v>
      </c>
      <c r="M58" s="9">
        <v>-31.368200000000002</v>
      </c>
      <c r="N58" s="9"/>
      <c r="O58" s="9"/>
      <c r="P58" s="9"/>
      <c r="Q58" s="12"/>
      <c r="R58" s="9"/>
      <c r="S58" s="30">
        <f t="shared" si="4"/>
        <v>8.0894436184364704E-3</v>
      </c>
      <c r="T58" s="20">
        <f t="shared" si="4"/>
        <v>3.450300112129815E-2</v>
      </c>
      <c r="U58" s="9"/>
      <c r="V58" s="12"/>
    </row>
    <row r="59" spans="1:25" x14ac:dyDescent="0.25">
      <c r="A59" s="11">
        <v>10</v>
      </c>
      <c r="B59" s="9">
        <v>0.98199999999999998</v>
      </c>
      <c r="C59" s="9">
        <v>-0.20799999999999999</v>
      </c>
      <c r="D59" s="9"/>
      <c r="E59" s="9"/>
      <c r="F59" s="9"/>
      <c r="G59" s="12"/>
      <c r="H59" s="9"/>
      <c r="I59" s="11">
        <v>10</v>
      </c>
      <c r="J59" s="18">
        <v>13800</v>
      </c>
      <c r="K59" s="9">
        <v>13554.61</v>
      </c>
      <c r="L59" s="19">
        <f t="shared" si="3"/>
        <v>0.98221811594202901</v>
      </c>
      <c r="M59" s="9">
        <v>-0.34570000000000001</v>
      </c>
      <c r="N59" s="9"/>
      <c r="O59" s="9"/>
      <c r="P59" s="9"/>
      <c r="Q59" s="12"/>
      <c r="R59" s="9"/>
      <c r="S59" s="30">
        <f t="shared" si="4"/>
        <v>2.2211399391958153E-4</v>
      </c>
      <c r="T59" s="20">
        <f t="shared" si="4"/>
        <v>0.66201923076923086</v>
      </c>
      <c r="U59" s="9"/>
      <c r="V59" s="12"/>
    </row>
    <row r="60" spans="1:25" x14ac:dyDescent="0.25">
      <c r="A60" s="11">
        <v>11</v>
      </c>
      <c r="B60" s="9">
        <v>0.96399999999999997</v>
      </c>
      <c r="C60" s="9">
        <v>-31.824000000000002</v>
      </c>
      <c r="D60" s="9"/>
      <c r="E60" s="9"/>
      <c r="F60" s="9"/>
      <c r="G60" s="12"/>
      <c r="H60" s="9"/>
      <c r="I60" s="11">
        <v>11</v>
      </c>
      <c r="J60" s="18">
        <v>4160</v>
      </c>
      <c r="K60" s="9">
        <v>4037.15</v>
      </c>
      <c r="L60" s="19">
        <f t="shared" si="3"/>
        <v>0.97046874999999999</v>
      </c>
      <c r="M60" s="9">
        <v>-31.368200000000002</v>
      </c>
      <c r="N60" s="9"/>
      <c r="O60" s="9"/>
      <c r="P60" s="9"/>
      <c r="Q60" s="12"/>
      <c r="R60" s="9"/>
      <c r="S60" s="30">
        <f t="shared" si="4"/>
        <v>6.7103215767635093E-3</v>
      </c>
      <c r="T60" s="20">
        <f t="shared" si="4"/>
        <v>1.432252388134741E-2</v>
      </c>
      <c r="U60" s="9"/>
      <c r="V60" s="12"/>
    </row>
    <row r="61" spans="1:25" x14ac:dyDescent="0.25">
      <c r="A61" s="11">
        <v>12</v>
      </c>
      <c r="B61" s="9">
        <v>0.95099999999999996</v>
      </c>
      <c r="C61" s="9">
        <v>-62.878</v>
      </c>
      <c r="D61" s="9"/>
      <c r="E61" s="9"/>
      <c r="F61" s="9"/>
      <c r="G61" s="12"/>
      <c r="H61" s="9"/>
      <c r="I61" s="11">
        <v>12</v>
      </c>
      <c r="J61" s="18">
        <v>480</v>
      </c>
      <c r="K61" s="9">
        <v>457.94</v>
      </c>
      <c r="L61" s="19">
        <f t="shared" si="3"/>
        <v>0.95404166666666668</v>
      </c>
      <c r="M61" s="9">
        <v>-62.736400000000003</v>
      </c>
      <c r="N61" s="9"/>
      <c r="O61" s="9"/>
      <c r="P61" s="9"/>
      <c r="Q61" s="12"/>
      <c r="R61" s="9"/>
      <c r="S61" s="30">
        <f t="shared" si="4"/>
        <v>3.1983876621101159E-3</v>
      </c>
      <c r="T61" s="20">
        <f t="shared" si="4"/>
        <v>2.2519800248098991E-3</v>
      </c>
      <c r="U61" s="9"/>
      <c r="V61" s="12"/>
    </row>
    <row r="62" spans="1:25" x14ac:dyDescent="0.25">
      <c r="A62" s="11">
        <v>13</v>
      </c>
      <c r="B62" s="9">
        <v>0.95399999999999996</v>
      </c>
      <c r="C62" s="9">
        <v>-62.634999999999998</v>
      </c>
      <c r="D62" s="9"/>
      <c r="E62" s="9"/>
      <c r="F62" s="9"/>
      <c r="G62" s="12"/>
      <c r="H62" s="9"/>
      <c r="I62" s="11">
        <v>13</v>
      </c>
      <c r="J62" s="18">
        <v>480</v>
      </c>
      <c r="K62" s="9">
        <v>459.95</v>
      </c>
      <c r="L62" s="19">
        <f t="shared" si="3"/>
        <v>0.95822916666666669</v>
      </c>
      <c r="M62" s="9">
        <v>-62.390799999999999</v>
      </c>
      <c r="N62" s="9"/>
      <c r="O62" s="9"/>
      <c r="P62" s="9"/>
      <c r="Q62" s="12"/>
      <c r="R62" s="9"/>
      <c r="S62" s="30">
        <f t="shared" si="4"/>
        <v>4.4330887491265498E-3</v>
      </c>
      <c r="T62" s="20">
        <f t="shared" si="4"/>
        <v>3.8987786381416032E-3</v>
      </c>
      <c r="U62" s="9"/>
      <c r="V62" s="12"/>
    </row>
    <row r="63" spans="1:25" x14ac:dyDescent="0.25">
      <c r="A63" s="11">
        <v>14</v>
      </c>
      <c r="B63" s="9">
        <v>0.96299999999999997</v>
      </c>
      <c r="C63" s="9">
        <v>-31.835000000000001</v>
      </c>
      <c r="D63" s="9"/>
      <c r="E63" s="9"/>
      <c r="F63" s="9"/>
      <c r="G63" s="12"/>
      <c r="H63" s="9"/>
      <c r="I63" s="11">
        <v>14</v>
      </c>
      <c r="J63" s="18">
        <v>4160</v>
      </c>
      <c r="K63" s="9">
        <v>4033.38</v>
      </c>
      <c r="L63" s="19">
        <f t="shared" si="3"/>
        <v>0.96956249999999999</v>
      </c>
      <c r="M63" s="9">
        <v>-31.454599999999999</v>
      </c>
      <c r="N63" s="9"/>
      <c r="O63" s="9"/>
      <c r="P63" s="9"/>
      <c r="Q63" s="12"/>
      <c r="R63" s="9"/>
      <c r="S63" s="30">
        <f t="shared" si="4"/>
        <v>6.8146417445483142E-3</v>
      </c>
      <c r="T63" s="20">
        <f t="shared" si="4"/>
        <v>1.1949112611905186E-2</v>
      </c>
      <c r="U63" s="9"/>
      <c r="V63" s="12"/>
    </row>
    <row r="64" spans="1:25" x14ac:dyDescent="0.25">
      <c r="A64" s="11">
        <v>15</v>
      </c>
      <c r="B64" s="9">
        <v>0.999</v>
      </c>
      <c r="C64" s="9">
        <v>-2.5999999999999999E-2</v>
      </c>
      <c r="D64" s="9"/>
      <c r="E64" s="9"/>
      <c r="F64" s="9"/>
      <c r="G64" s="12"/>
      <c r="H64" s="9"/>
      <c r="I64" s="11">
        <v>15</v>
      </c>
      <c r="J64" s="18">
        <v>13800</v>
      </c>
      <c r="K64" s="9">
        <v>13786.54</v>
      </c>
      <c r="L64" s="19">
        <f t="shared" si="3"/>
        <v>0.99902463768115946</v>
      </c>
      <c r="M64" s="9">
        <v>-8.6400000000000005E-2</v>
      </c>
      <c r="N64" s="9"/>
      <c r="O64" s="9"/>
      <c r="P64" s="9"/>
      <c r="Q64" s="12"/>
      <c r="R64" s="9"/>
      <c r="S64" s="30">
        <f t="shared" si="4"/>
        <v>2.4662343502959152E-5</v>
      </c>
      <c r="T64" s="20">
        <f t="shared" si="4"/>
        <v>2.3230769230769237</v>
      </c>
      <c r="U64" s="9"/>
      <c r="V64" s="12"/>
    </row>
    <row r="65" spans="1:22" x14ac:dyDescent="0.25">
      <c r="A65" s="11">
        <v>16</v>
      </c>
      <c r="B65" s="9">
        <v>1</v>
      </c>
      <c r="C65" s="9">
        <v>-2.1000000000000001E-2</v>
      </c>
      <c r="D65" s="9">
        <v>0.5</v>
      </c>
      <c r="E65" s="9">
        <v>0.22</v>
      </c>
      <c r="F65" s="9"/>
      <c r="G65" s="12"/>
      <c r="H65" s="9"/>
      <c r="I65" s="11">
        <v>16</v>
      </c>
      <c r="J65" s="18">
        <v>13800</v>
      </c>
      <c r="K65" s="9">
        <v>13801.83</v>
      </c>
      <c r="L65" s="19">
        <f t="shared" si="3"/>
        <v>1.0001326086956521</v>
      </c>
      <c r="M65" s="9">
        <v>-8.6400000000000005E-2</v>
      </c>
      <c r="N65" s="9">
        <v>0.50039999999999996</v>
      </c>
      <c r="O65" s="9">
        <v>0.1196</v>
      </c>
      <c r="P65" s="9"/>
      <c r="Q65" s="12"/>
      <c r="R65" s="9"/>
      <c r="S65" s="30">
        <f t="shared" si="4"/>
        <v>1.3260869565212552E-4</v>
      </c>
      <c r="T65" s="20">
        <f t="shared" si="4"/>
        <v>3.1142857142857139</v>
      </c>
      <c r="U65" s="20">
        <f>ABS((D65-N65)/D65)</f>
        <v>7.9999999999991189E-4</v>
      </c>
      <c r="V65" s="21">
        <f>ABS((E65-O65)/E65)</f>
        <v>0.45636363636363636</v>
      </c>
    </row>
    <row r="66" spans="1:22" x14ac:dyDescent="0.25">
      <c r="A66" s="11">
        <v>17</v>
      </c>
      <c r="B66" s="9">
        <v>0.999</v>
      </c>
      <c r="C66" s="9">
        <v>-2.7E-2</v>
      </c>
      <c r="D66" s="9"/>
      <c r="E66" s="9"/>
      <c r="F66" s="9"/>
      <c r="G66" s="12"/>
      <c r="H66" s="9"/>
      <c r="I66" s="11">
        <v>17</v>
      </c>
      <c r="J66" s="18">
        <v>13800</v>
      </c>
      <c r="K66" s="9">
        <v>13784.46</v>
      </c>
      <c r="L66" s="19">
        <f t="shared" si="3"/>
        <v>0.99887391304347817</v>
      </c>
      <c r="M66" s="9">
        <v>-0.17280000000000001</v>
      </c>
      <c r="N66" s="9"/>
      <c r="O66" s="9"/>
      <c r="P66" s="9"/>
      <c r="Q66" s="12"/>
      <c r="R66" s="9"/>
      <c r="S66" s="30">
        <f t="shared" si="4"/>
        <v>1.2621316969152295E-4</v>
      </c>
      <c r="T66" s="20">
        <f t="shared" si="4"/>
        <v>5.4</v>
      </c>
      <c r="U66" s="9"/>
      <c r="V66" s="12"/>
    </row>
    <row r="67" spans="1:22" x14ac:dyDescent="0.25">
      <c r="A67" s="11">
        <v>18</v>
      </c>
      <c r="B67" s="9">
        <v>0.998</v>
      </c>
      <c r="C67" s="9">
        <v>-30.06</v>
      </c>
      <c r="D67" s="9"/>
      <c r="E67" s="9"/>
      <c r="F67" s="9"/>
      <c r="G67" s="12"/>
      <c r="H67" s="9"/>
      <c r="I67" s="11">
        <v>18</v>
      </c>
      <c r="J67" s="18">
        <v>480</v>
      </c>
      <c r="K67" s="9">
        <v>479.11</v>
      </c>
      <c r="L67" s="19">
        <f t="shared" si="3"/>
        <v>0.9981458333333334</v>
      </c>
      <c r="M67" s="9">
        <v>-30.244800000000001</v>
      </c>
      <c r="N67" s="9"/>
      <c r="O67" s="9"/>
      <c r="P67" s="9"/>
      <c r="Q67" s="12"/>
      <c r="R67" s="9"/>
      <c r="S67" s="30">
        <f t="shared" si="4"/>
        <v>1.4612558450240534E-4</v>
      </c>
      <c r="T67" s="20">
        <f t="shared" si="4"/>
        <v>6.1477045908184544E-3</v>
      </c>
      <c r="U67" s="9"/>
      <c r="V67" s="12"/>
    </row>
    <row r="68" spans="1:22" x14ac:dyDescent="0.25">
      <c r="A68" s="11">
        <v>19</v>
      </c>
      <c r="B68" s="9">
        <v>0.93300000000000005</v>
      </c>
      <c r="C68" s="9">
        <v>-30.834</v>
      </c>
      <c r="D68" s="9"/>
      <c r="E68" s="9"/>
      <c r="F68" s="9"/>
      <c r="G68" s="12"/>
      <c r="H68" s="9"/>
      <c r="I68" s="11">
        <v>19</v>
      </c>
      <c r="J68" s="18">
        <v>480</v>
      </c>
      <c r="K68" s="9">
        <v>447.63</v>
      </c>
      <c r="L68" s="19">
        <f t="shared" si="3"/>
        <v>0.93256249999999996</v>
      </c>
      <c r="M68" s="9">
        <v>-30.9361</v>
      </c>
      <c r="N68" s="9"/>
      <c r="O68" s="9"/>
      <c r="P68" s="9"/>
      <c r="Q68" s="12"/>
      <c r="R68" s="9"/>
      <c r="S68" s="30">
        <f t="shared" si="4"/>
        <v>4.6891747052528465E-4</v>
      </c>
      <c r="T68" s="20">
        <f t="shared" si="4"/>
        <v>3.311279756113384E-3</v>
      </c>
      <c r="U68" s="9"/>
      <c r="V68" s="12"/>
    </row>
    <row r="69" spans="1:22" x14ac:dyDescent="0.25">
      <c r="A69" s="13"/>
      <c r="B69" s="14"/>
      <c r="C69" s="14"/>
      <c r="D69" s="14">
        <f>SUM(D50:D68)</f>
        <v>4.08</v>
      </c>
      <c r="E69" s="14">
        <f>SUM(E50:E68)</f>
        <v>1.79</v>
      </c>
      <c r="F69" s="14"/>
      <c r="G69" s="15"/>
      <c r="H69" s="14"/>
      <c r="I69" s="13"/>
      <c r="J69" s="14"/>
      <c r="K69" s="14"/>
      <c r="L69" s="14"/>
      <c r="M69" s="14"/>
      <c r="N69" s="14">
        <f>SUM(N50:N68)</f>
        <v>4.0882000000000005</v>
      </c>
      <c r="O69" s="14">
        <f>SUM(O50:O68)</f>
        <v>1.7724</v>
      </c>
      <c r="P69" s="14"/>
      <c r="Q69" s="15"/>
      <c r="R69" s="14"/>
      <c r="S69" s="13"/>
      <c r="T69" s="14"/>
      <c r="U69" s="20">
        <f>ABS((D69-N69)/D69)</f>
        <v>2.0098039215687325E-3</v>
      </c>
      <c r="V69" s="21">
        <f>ABS((E69-O69)/E69)</f>
        <v>9.8324022346369042E-3</v>
      </c>
    </row>
    <row r="72" spans="1:22" x14ac:dyDescent="0.25">
      <c r="A72" s="47" t="s">
        <v>62</v>
      </c>
      <c r="B72" s="48"/>
      <c r="C72" s="48"/>
      <c r="D72" s="48"/>
      <c r="E72" s="48"/>
      <c r="F72" s="48"/>
      <c r="G72" s="48"/>
      <c r="H72" s="48"/>
      <c r="I72" s="48"/>
      <c r="J72" s="48"/>
      <c r="K72" s="48"/>
      <c r="L72" s="48"/>
      <c r="M72" s="48"/>
      <c r="N72" s="48"/>
      <c r="O72" s="48"/>
      <c r="P72" s="48"/>
      <c r="Q72" s="48"/>
      <c r="R72" s="48"/>
      <c r="S72" s="48"/>
      <c r="T72" s="48"/>
      <c r="U72" s="48"/>
      <c r="V72" s="49"/>
    </row>
    <row r="73" spans="1:22" x14ac:dyDescent="0.25">
      <c r="A73" s="50" t="s">
        <v>30</v>
      </c>
      <c r="B73" s="51"/>
      <c r="C73" s="51"/>
      <c r="D73" s="51"/>
      <c r="E73" s="51"/>
      <c r="F73" s="51"/>
      <c r="G73" s="52"/>
      <c r="H73" s="9"/>
      <c r="I73" s="50" t="s">
        <v>10</v>
      </c>
      <c r="J73" s="51"/>
      <c r="K73" s="51"/>
      <c r="L73" s="51"/>
      <c r="M73" s="51"/>
      <c r="N73" s="51"/>
      <c r="O73" s="51"/>
      <c r="P73" s="51"/>
      <c r="Q73" s="52"/>
      <c r="R73" s="9"/>
      <c r="S73" s="50" t="s">
        <v>13</v>
      </c>
      <c r="T73" s="51"/>
      <c r="U73" s="51"/>
      <c r="V73" s="52"/>
    </row>
    <row r="74" spans="1:22" x14ac:dyDescent="0.25">
      <c r="A74" s="50"/>
      <c r="B74" s="51"/>
      <c r="C74" s="51"/>
      <c r="D74" s="51"/>
      <c r="E74" s="51"/>
      <c r="F74" s="51"/>
      <c r="G74" s="52"/>
      <c r="H74" s="9"/>
      <c r="I74" s="50"/>
      <c r="J74" s="51"/>
      <c r="K74" s="51"/>
      <c r="L74" s="51"/>
      <c r="M74" s="51"/>
      <c r="N74" s="51"/>
      <c r="O74" s="51"/>
      <c r="P74" s="51"/>
      <c r="Q74" s="52"/>
      <c r="R74" s="9"/>
      <c r="S74" s="50"/>
      <c r="T74" s="51"/>
      <c r="U74" s="51"/>
      <c r="V74" s="52"/>
    </row>
    <row r="75" spans="1:22" x14ac:dyDescent="0.25">
      <c r="A75" s="55" t="s">
        <v>0</v>
      </c>
      <c r="B75" s="53"/>
      <c r="C75" s="53"/>
      <c r="D75" s="53"/>
      <c r="E75" s="53"/>
      <c r="F75" s="53"/>
      <c r="G75" s="54"/>
      <c r="H75" s="9"/>
      <c r="I75" s="55" t="s">
        <v>0</v>
      </c>
      <c r="J75" s="53"/>
      <c r="K75" s="53"/>
      <c r="L75" s="53"/>
      <c r="M75" s="53"/>
      <c r="N75" s="53"/>
      <c r="O75" s="53"/>
      <c r="P75" s="53"/>
      <c r="Q75" s="54"/>
      <c r="R75" s="9"/>
      <c r="S75" s="16" t="s">
        <v>3</v>
      </c>
      <c r="T75" s="17"/>
      <c r="U75" s="9"/>
      <c r="V75" s="12"/>
    </row>
    <row r="76" spans="1:22" x14ac:dyDescent="0.25">
      <c r="A76" s="16" t="s">
        <v>1</v>
      </c>
      <c r="B76" s="17" t="s">
        <v>3</v>
      </c>
      <c r="C76" s="17"/>
      <c r="D76" s="17" t="s">
        <v>8</v>
      </c>
      <c r="E76" s="17"/>
      <c r="F76" s="17" t="s">
        <v>9</v>
      </c>
      <c r="G76" s="29"/>
      <c r="H76" s="9"/>
      <c r="I76" s="16" t="s">
        <v>1</v>
      </c>
      <c r="J76" s="17" t="s">
        <v>3</v>
      </c>
      <c r="K76" s="17"/>
      <c r="L76" s="17"/>
      <c r="M76" s="17"/>
      <c r="N76" s="17" t="s">
        <v>8</v>
      </c>
      <c r="O76" s="17"/>
      <c r="P76" s="17" t="s">
        <v>9</v>
      </c>
      <c r="Q76" s="29"/>
      <c r="R76" s="9"/>
      <c r="S76" s="31" t="s">
        <v>14</v>
      </c>
      <c r="T76" s="26" t="s">
        <v>15</v>
      </c>
      <c r="U76" s="9"/>
      <c r="V76" s="12"/>
    </row>
    <row r="77" spans="1:22" x14ac:dyDescent="0.25">
      <c r="A77" s="16" t="s">
        <v>2</v>
      </c>
      <c r="B77" s="17" t="s">
        <v>4</v>
      </c>
      <c r="C77" s="17" t="s">
        <v>5</v>
      </c>
      <c r="D77" s="17" t="s">
        <v>6</v>
      </c>
      <c r="E77" s="17" t="s">
        <v>7</v>
      </c>
      <c r="F77" s="17" t="s">
        <v>6</v>
      </c>
      <c r="G77" s="29" t="s">
        <v>7</v>
      </c>
      <c r="H77" s="9"/>
      <c r="I77" s="16" t="s">
        <v>2</v>
      </c>
      <c r="J77" s="9" t="s">
        <v>11</v>
      </c>
      <c r="K77" s="9" t="s">
        <v>12</v>
      </c>
      <c r="L77" s="17" t="s">
        <v>4</v>
      </c>
      <c r="M77" s="17" t="s">
        <v>5</v>
      </c>
      <c r="N77" s="17" t="s">
        <v>6</v>
      </c>
      <c r="O77" s="17" t="s">
        <v>7</v>
      </c>
      <c r="P77" s="17" t="s">
        <v>6</v>
      </c>
      <c r="Q77" s="29" t="s">
        <v>7</v>
      </c>
      <c r="R77" s="9"/>
      <c r="S77" s="31"/>
      <c r="T77" s="26"/>
      <c r="U77" s="9"/>
      <c r="V77" s="12"/>
    </row>
    <row r="78" spans="1:22" x14ac:dyDescent="0.25">
      <c r="A78" s="11">
        <v>1</v>
      </c>
      <c r="B78" s="9">
        <v>1</v>
      </c>
      <c r="C78" s="9">
        <v>0</v>
      </c>
      <c r="D78" s="9">
        <v>3.09</v>
      </c>
      <c r="E78" s="9">
        <v>2.23</v>
      </c>
      <c r="F78" s="9"/>
      <c r="G78" s="12"/>
      <c r="H78" s="9"/>
      <c r="I78" s="11">
        <v>1</v>
      </c>
      <c r="J78" s="18">
        <v>13800</v>
      </c>
      <c r="K78" s="9">
        <v>13800</v>
      </c>
      <c r="L78" s="19">
        <f>K78/J78</f>
        <v>1</v>
      </c>
      <c r="M78" s="9">
        <v>0</v>
      </c>
      <c r="N78" s="9">
        <v>3.0922999999999998</v>
      </c>
      <c r="O78" s="9">
        <v>2.2172999999999998</v>
      </c>
      <c r="P78" s="9"/>
      <c r="Q78" s="12"/>
      <c r="R78" s="9"/>
      <c r="S78" s="30">
        <f>ABS((B78-L78)/B78)</f>
        <v>0</v>
      </c>
      <c r="T78" s="20" t="s">
        <v>16</v>
      </c>
      <c r="U78" s="20">
        <f>ABS((D78-N78)/D78)</f>
        <v>7.443365695792779E-4</v>
      </c>
      <c r="V78" s="21">
        <f>ABS((E78-O78)/E78)</f>
        <v>5.6950672645740613E-3</v>
      </c>
    </row>
    <row r="79" spans="1:22" x14ac:dyDescent="0.25">
      <c r="A79" s="11">
        <v>2</v>
      </c>
      <c r="B79" s="9">
        <v>0.998</v>
      </c>
      <c r="C79" s="9">
        <v>-2E-3</v>
      </c>
      <c r="D79" s="9"/>
      <c r="E79" s="9"/>
      <c r="F79" s="9"/>
      <c r="G79" s="12"/>
      <c r="H79" s="9"/>
      <c r="I79" s="11">
        <v>2</v>
      </c>
      <c r="J79" s="18">
        <v>13800</v>
      </c>
      <c r="K79" s="9">
        <v>13780.75</v>
      </c>
      <c r="L79" s="19">
        <f t="shared" ref="L79:L96" si="5">K79/J79</f>
        <v>0.99860507246376806</v>
      </c>
      <c r="M79" s="9">
        <v>-8.6400000000000005E-2</v>
      </c>
      <c r="N79" s="9"/>
      <c r="O79" s="9"/>
      <c r="P79" s="9"/>
      <c r="Q79" s="12"/>
      <c r="R79" s="9"/>
      <c r="S79" s="30">
        <f t="shared" ref="S79:T96" si="6">ABS((B79-L79)/B79)</f>
        <v>6.0628503383573524E-4</v>
      </c>
      <c r="T79" s="20">
        <f t="shared" si="6"/>
        <v>42.2</v>
      </c>
      <c r="U79" s="9"/>
      <c r="V79" s="12"/>
    </row>
    <row r="80" spans="1:22" x14ac:dyDescent="0.25">
      <c r="A80" s="11">
        <v>3</v>
      </c>
      <c r="B80" s="9">
        <v>0.996</v>
      </c>
      <c r="C80" s="9">
        <v>-2.9000000000000001E-2</v>
      </c>
      <c r="D80" s="9"/>
      <c r="E80" s="9"/>
      <c r="F80" s="9"/>
      <c r="G80" s="12"/>
      <c r="H80" s="9"/>
      <c r="I80" s="11">
        <v>3</v>
      </c>
      <c r="J80" s="18">
        <v>13800</v>
      </c>
      <c r="K80" s="9">
        <v>13750.08</v>
      </c>
      <c r="L80" s="19">
        <f t="shared" si="5"/>
        <v>0.99638260869565221</v>
      </c>
      <c r="M80" s="9">
        <v>-0.17280000000000001</v>
      </c>
      <c r="N80" s="9"/>
      <c r="O80" s="9"/>
      <c r="P80" s="9"/>
      <c r="Q80" s="12"/>
      <c r="R80" s="9"/>
      <c r="S80" s="30">
        <f t="shared" si="6"/>
        <v>3.8414527675924602E-4</v>
      </c>
      <c r="T80" s="20">
        <f t="shared" si="6"/>
        <v>4.9586206896551728</v>
      </c>
      <c r="U80" s="9"/>
      <c r="V80" s="12"/>
    </row>
    <row r="81" spans="1:25" x14ac:dyDescent="0.25">
      <c r="A81" s="11">
        <v>4</v>
      </c>
      <c r="B81" s="9">
        <v>0.99399999999999999</v>
      </c>
      <c r="C81" s="9">
        <v>-30.210999999999999</v>
      </c>
      <c r="D81" s="9"/>
      <c r="E81" s="9"/>
      <c r="F81" s="9"/>
      <c r="G81" s="12"/>
      <c r="H81" s="9"/>
      <c r="I81" s="11">
        <v>4</v>
      </c>
      <c r="J81" s="18">
        <v>480</v>
      </c>
      <c r="K81" s="9">
        <v>472.27</v>
      </c>
      <c r="L81" s="19">
        <f t="shared" si="5"/>
        <v>0.9838958333333333</v>
      </c>
      <c r="M81" s="9">
        <v>-30.76</v>
      </c>
      <c r="N81" s="9"/>
      <c r="O81" s="9"/>
      <c r="P81" s="9"/>
      <c r="Q81" s="12"/>
      <c r="R81" s="9"/>
      <c r="S81" s="30">
        <f t="shared" si="6"/>
        <v>1.0165157612340736E-2</v>
      </c>
      <c r="T81" s="20">
        <f t="shared" si="6"/>
        <v>1.8172188937804212E-2</v>
      </c>
      <c r="U81" s="9"/>
      <c r="V81" s="12"/>
    </row>
    <row r="82" spans="1:25" x14ac:dyDescent="0.25">
      <c r="A82" s="11">
        <v>5</v>
      </c>
      <c r="B82" s="9">
        <v>0.98499999999999999</v>
      </c>
      <c r="C82" s="9">
        <v>-30.876000000000001</v>
      </c>
      <c r="D82" s="9"/>
      <c r="E82" s="9"/>
      <c r="F82" s="9"/>
      <c r="G82" s="12"/>
      <c r="H82" s="9"/>
      <c r="I82" s="11">
        <v>5</v>
      </c>
      <c r="J82" s="18">
        <v>480</v>
      </c>
      <c r="K82" s="9">
        <v>472.9</v>
      </c>
      <c r="L82" s="19">
        <f t="shared" si="5"/>
        <v>0.98520833333333324</v>
      </c>
      <c r="M82" s="9">
        <v>-30.68</v>
      </c>
      <c r="N82" s="9"/>
      <c r="O82" s="9"/>
      <c r="P82" s="9"/>
      <c r="Q82" s="12"/>
      <c r="R82" s="9"/>
      <c r="S82" s="30">
        <f t="shared" si="6"/>
        <v>2.11505922165741E-4</v>
      </c>
      <c r="T82" s="20">
        <f t="shared" si="6"/>
        <v>6.3479725353025492E-3</v>
      </c>
      <c r="U82" s="9"/>
      <c r="V82" s="12"/>
    </row>
    <row r="83" spans="1:25" x14ac:dyDescent="0.25">
      <c r="A83" s="11">
        <v>6</v>
      </c>
      <c r="B83" s="9">
        <v>0.95199999999999996</v>
      </c>
      <c r="C83" s="9">
        <v>-31.276</v>
      </c>
      <c r="D83" s="9"/>
      <c r="E83" s="9"/>
      <c r="F83" s="9"/>
      <c r="G83" s="12"/>
      <c r="H83" s="9"/>
      <c r="I83" s="11">
        <v>6</v>
      </c>
      <c r="J83" s="18">
        <v>480</v>
      </c>
      <c r="K83" s="9">
        <v>456.85</v>
      </c>
      <c r="L83" s="19">
        <f t="shared" si="5"/>
        <v>0.95177083333333334</v>
      </c>
      <c r="M83" s="9">
        <v>-31.11</v>
      </c>
      <c r="N83" s="9"/>
      <c r="O83" s="9"/>
      <c r="P83" s="9"/>
      <c r="Q83" s="12"/>
      <c r="R83" s="9"/>
      <c r="S83" s="30">
        <f t="shared" si="6"/>
        <v>2.407212885153505E-4</v>
      </c>
      <c r="T83" s="20">
        <f t="shared" si="6"/>
        <v>5.3075840900371008E-3</v>
      </c>
      <c r="U83" s="9"/>
      <c r="V83" s="12"/>
    </row>
    <row r="84" spans="1:25" x14ac:dyDescent="0.25">
      <c r="A84" s="11">
        <v>7</v>
      </c>
      <c r="B84" s="9">
        <v>0.98499999999999999</v>
      </c>
      <c r="C84" s="9">
        <v>-0.151</v>
      </c>
      <c r="D84" s="9"/>
      <c r="E84" s="9"/>
      <c r="F84" s="9"/>
      <c r="G84" s="12"/>
      <c r="H84" s="9"/>
      <c r="I84" s="11">
        <v>7</v>
      </c>
      <c r="J84" s="18">
        <v>13800</v>
      </c>
      <c r="K84" s="9">
        <v>13599.46</v>
      </c>
      <c r="L84" s="19">
        <f t="shared" si="5"/>
        <v>0.98546811594202888</v>
      </c>
      <c r="M84" s="9">
        <v>-0.25919999999999999</v>
      </c>
      <c r="N84" s="9"/>
      <c r="O84" s="9"/>
      <c r="P84" s="9"/>
      <c r="Q84" s="12"/>
      <c r="R84" s="9"/>
      <c r="S84" s="30">
        <f t="shared" si="6"/>
        <v>4.7524461119684318E-4</v>
      </c>
      <c r="T84" s="20">
        <f t="shared" si="6"/>
        <v>0.71655629139072841</v>
      </c>
      <c r="U84" s="9"/>
      <c r="V84" s="12"/>
      <c r="Y84" t="s">
        <v>26</v>
      </c>
    </row>
    <row r="85" spans="1:25" x14ac:dyDescent="0.25">
      <c r="A85" s="11">
        <v>8</v>
      </c>
      <c r="B85" s="9">
        <v>0.98499999999999999</v>
      </c>
      <c r="C85" s="9">
        <v>-0.152</v>
      </c>
      <c r="D85" s="9"/>
      <c r="E85" s="9"/>
      <c r="F85" s="9"/>
      <c r="G85" s="12"/>
      <c r="H85" s="9"/>
      <c r="I85" s="11">
        <v>8</v>
      </c>
      <c r="J85" s="18">
        <v>13800</v>
      </c>
      <c r="K85" s="9">
        <v>13597.72</v>
      </c>
      <c r="L85" s="19">
        <f t="shared" si="5"/>
        <v>0.98534202898550716</v>
      </c>
      <c r="M85" s="9">
        <v>-0.25919999999999999</v>
      </c>
      <c r="N85" s="9"/>
      <c r="O85" s="9"/>
      <c r="P85" s="9"/>
      <c r="Q85" s="12"/>
      <c r="R85" s="9"/>
      <c r="S85" s="30">
        <f t="shared" si="6"/>
        <v>3.4723754873824378E-4</v>
      </c>
      <c r="T85" s="20">
        <f t="shared" si="6"/>
        <v>0.70526315789473681</v>
      </c>
      <c r="U85" s="9"/>
      <c r="V85" s="12"/>
    </row>
    <row r="86" spans="1:25" x14ac:dyDescent="0.25">
      <c r="A86" s="11">
        <v>9</v>
      </c>
      <c r="B86" s="9">
        <v>0.98299999999999998</v>
      </c>
      <c r="C86" s="9">
        <v>-30.302</v>
      </c>
      <c r="D86" s="9"/>
      <c r="E86" s="9"/>
      <c r="F86" s="9"/>
      <c r="G86" s="12"/>
      <c r="H86" s="9"/>
      <c r="I86" s="11">
        <v>9</v>
      </c>
      <c r="J86" s="18">
        <v>208</v>
      </c>
      <c r="K86" s="9">
        <v>202.82</v>
      </c>
      <c r="L86" s="19">
        <f t="shared" si="5"/>
        <v>0.97509615384615378</v>
      </c>
      <c r="M86" s="9">
        <v>-30.763300000000001</v>
      </c>
      <c r="N86" s="9"/>
      <c r="O86" s="9"/>
      <c r="P86" s="9"/>
      <c r="Q86" s="12"/>
      <c r="R86" s="9"/>
      <c r="S86" s="30">
        <f t="shared" si="6"/>
        <v>8.0405352531497509E-3</v>
      </c>
      <c r="T86" s="20">
        <f t="shared" si="6"/>
        <v>1.5223417596198316E-2</v>
      </c>
      <c r="U86" s="9"/>
      <c r="V86" s="12"/>
    </row>
    <row r="87" spans="1:25" x14ac:dyDescent="0.25">
      <c r="A87" s="11">
        <v>10</v>
      </c>
      <c r="B87" s="9">
        <v>0.98199999999999998</v>
      </c>
      <c r="C87" s="9">
        <v>-0.187</v>
      </c>
      <c r="D87" s="9"/>
      <c r="E87" s="9"/>
      <c r="F87" s="9"/>
      <c r="G87" s="12"/>
      <c r="H87" s="9"/>
      <c r="I87" s="11">
        <v>10</v>
      </c>
      <c r="J87" s="18">
        <v>13800</v>
      </c>
      <c r="K87" s="9">
        <v>13554.94</v>
      </c>
      <c r="L87" s="19">
        <f t="shared" si="5"/>
        <v>0.98224202898550728</v>
      </c>
      <c r="M87" s="9">
        <v>-0.34570000000000001</v>
      </c>
      <c r="N87" s="9"/>
      <c r="O87" s="9"/>
      <c r="P87" s="9"/>
      <c r="Q87" s="12"/>
      <c r="R87" s="9"/>
      <c r="S87" s="30">
        <f t="shared" si="6"/>
        <v>2.4646536202371907E-4</v>
      </c>
      <c r="T87" s="20">
        <f t="shared" si="6"/>
        <v>0.84866310160427816</v>
      </c>
      <c r="U87" s="9"/>
      <c r="V87" s="12"/>
    </row>
    <row r="88" spans="1:25" x14ac:dyDescent="0.25">
      <c r="A88" s="11">
        <v>11</v>
      </c>
      <c r="B88" s="9">
        <v>0.96399999999999997</v>
      </c>
      <c r="C88" s="9">
        <v>-31.803000000000001</v>
      </c>
      <c r="D88" s="9"/>
      <c r="E88" s="9"/>
      <c r="F88" s="9"/>
      <c r="G88" s="12"/>
      <c r="H88" s="9"/>
      <c r="I88" s="11">
        <v>11</v>
      </c>
      <c r="J88" s="18">
        <v>4160</v>
      </c>
      <c r="K88" s="9">
        <v>4037.25</v>
      </c>
      <c r="L88" s="19">
        <f t="shared" si="5"/>
        <v>0.97049278846153841</v>
      </c>
      <c r="M88" s="9">
        <v>-31.109000000000002</v>
      </c>
      <c r="N88" s="9"/>
      <c r="O88" s="9"/>
      <c r="P88" s="9"/>
      <c r="Q88" s="12"/>
      <c r="R88" s="9"/>
      <c r="S88" s="30">
        <f t="shared" si="6"/>
        <v>6.73525774018511E-3</v>
      </c>
      <c r="T88" s="20">
        <f t="shared" si="6"/>
        <v>2.1821840706851524E-2</v>
      </c>
      <c r="U88" s="9"/>
      <c r="V88" s="12"/>
    </row>
    <row r="89" spans="1:25" x14ac:dyDescent="0.25">
      <c r="A89" s="11">
        <v>12</v>
      </c>
      <c r="B89" s="9">
        <v>0.95099999999999996</v>
      </c>
      <c r="C89" s="9">
        <v>-62.856999999999999</v>
      </c>
      <c r="D89" s="9"/>
      <c r="E89" s="9"/>
      <c r="F89" s="9"/>
      <c r="G89" s="12"/>
      <c r="H89" s="9"/>
      <c r="I89" s="11">
        <v>12</v>
      </c>
      <c r="J89" s="18">
        <v>480</v>
      </c>
      <c r="K89" s="9">
        <v>457.95</v>
      </c>
      <c r="L89" s="19">
        <f t="shared" si="5"/>
        <v>0.95406249999999992</v>
      </c>
      <c r="M89" s="9">
        <v>-62.045099999999998</v>
      </c>
      <c r="N89" s="9"/>
      <c r="O89" s="9"/>
      <c r="P89" s="9"/>
      <c r="Q89" s="12"/>
      <c r="R89" s="9"/>
      <c r="S89" s="30">
        <f t="shared" si="6"/>
        <v>3.2202944269189991E-3</v>
      </c>
      <c r="T89" s="20">
        <f t="shared" si="6"/>
        <v>1.2916620265046079E-2</v>
      </c>
      <c r="U89" s="9"/>
      <c r="V89" s="12"/>
    </row>
    <row r="90" spans="1:25" x14ac:dyDescent="0.25">
      <c r="A90" s="11">
        <v>13</v>
      </c>
      <c r="B90" s="9">
        <v>0.95399999999999996</v>
      </c>
      <c r="C90" s="9">
        <v>-62.613999999999997</v>
      </c>
      <c r="D90" s="9"/>
      <c r="E90" s="9"/>
      <c r="F90" s="9"/>
      <c r="G90" s="12"/>
      <c r="H90" s="9"/>
      <c r="I90" s="11">
        <v>13</v>
      </c>
      <c r="J90" s="18">
        <v>480</v>
      </c>
      <c r="K90" s="9">
        <v>459.96</v>
      </c>
      <c r="L90" s="19">
        <f t="shared" si="5"/>
        <v>0.95824999999999994</v>
      </c>
      <c r="M90" s="9">
        <v>-61.79</v>
      </c>
      <c r="N90" s="9"/>
      <c r="O90" s="9"/>
      <c r="P90" s="9"/>
      <c r="Q90" s="12"/>
      <c r="R90" s="9"/>
      <c r="S90" s="30">
        <f t="shared" si="6"/>
        <v>4.4549266247379208E-3</v>
      </c>
      <c r="T90" s="20">
        <f t="shared" si="6"/>
        <v>1.3159996166991378E-2</v>
      </c>
      <c r="U90" s="9"/>
      <c r="V90" s="12"/>
    </row>
    <row r="91" spans="1:25" x14ac:dyDescent="0.25">
      <c r="A91" s="11">
        <v>14</v>
      </c>
      <c r="B91" s="9">
        <v>0.96299999999999997</v>
      </c>
      <c r="C91" s="9">
        <v>-31.814</v>
      </c>
      <c r="D91" s="9"/>
      <c r="E91" s="9"/>
      <c r="F91" s="9"/>
      <c r="G91" s="12"/>
      <c r="H91" s="9"/>
      <c r="I91" s="11">
        <v>14</v>
      </c>
      <c r="J91" s="18">
        <v>4160</v>
      </c>
      <c r="K91" s="9">
        <v>4033.48</v>
      </c>
      <c r="L91" s="19">
        <f t="shared" si="5"/>
        <v>0.96958653846153842</v>
      </c>
      <c r="M91" s="9">
        <v>-31.109000000000002</v>
      </c>
      <c r="N91" s="9"/>
      <c r="O91" s="9"/>
      <c r="P91" s="9"/>
      <c r="Q91" s="12"/>
      <c r="R91" s="9"/>
      <c r="S91" s="30">
        <f t="shared" si="6"/>
        <v>6.8396038022206125E-3</v>
      </c>
      <c r="T91" s="20">
        <f t="shared" si="6"/>
        <v>2.2160055321556495E-2</v>
      </c>
      <c r="U91" s="9"/>
      <c r="V91" s="12"/>
    </row>
    <row r="92" spans="1:25" x14ac:dyDescent="0.25">
      <c r="A92" s="11">
        <v>15</v>
      </c>
      <c r="B92" s="9">
        <v>0.999</v>
      </c>
      <c r="C92" s="9">
        <v>3.6999999999999998E-2</v>
      </c>
      <c r="D92" s="9"/>
      <c r="E92" s="9"/>
      <c r="F92" s="9"/>
      <c r="G92" s="12"/>
      <c r="H92" s="9"/>
      <c r="I92" s="11">
        <v>15</v>
      </c>
      <c r="J92" s="18">
        <v>13800</v>
      </c>
      <c r="K92" s="9">
        <v>13787.85</v>
      </c>
      <c r="L92" s="19">
        <f t="shared" si="5"/>
        <v>0.99911956521739131</v>
      </c>
      <c r="M92" s="9">
        <v>0</v>
      </c>
      <c r="N92" s="9"/>
      <c r="O92" s="9"/>
      <c r="P92" s="9"/>
      <c r="Q92" s="12"/>
      <c r="R92" s="9"/>
      <c r="S92" s="30">
        <f t="shared" si="6"/>
        <v>1.1968490229360893E-4</v>
      </c>
      <c r="T92" s="20" t="s">
        <v>16</v>
      </c>
      <c r="U92" s="9"/>
      <c r="V92" s="12"/>
    </row>
    <row r="93" spans="1:25" x14ac:dyDescent="0.25">
      <c r="A93" s="11">
        <v>16</v>
      </c>
      <c r="B93" s="9">
        <v>1</v>
      </c>
      <c r="C93" s="9">
        <v>0.14699999999999999</v>
      </c>
      <c r="D93" s="9">
        <v>1</v>
      </c>
      <c r="E93" s="9">
        <v>-0.43</v>
      </c>
      <c r="F93" s="9"/>
      <c r="G93" s="12"/>
      <c r="H93" s="9"/>
      <c r="I93" s="11">
        <v>16</v>
      </c>
      <c r="J93" s="18">
        <v>13800</v>
      </c>
      <c r="K93" s="9">
        <v>13801.85</v>
      </c>
      <c r="L93" s="19">
        <f t="shared" si="5"/>
        <v>1.0001340579710145</v>
      </c>
      <c r="M93" s="9">
        <v>8.6400000000000005E-2</v>
      </c>
      <c r="N93" s="9">
        <v>0.99980000000000002</v>
      </c>
      <c r="O93" s="9">
        <v>-0.44090000000000001</v>
      </c>
      <c r="P93" s="9"/>
      <c r="Q93" s="12"/>
      <c r="R93" s="9"/>
      <c r="S93" s="30">
        <f t="shared" si="6"/>
        <v>1.3405797101451178E-4</v>
      </c>
      <c r="T93" s="20">
        <f t="shared" si="6"/>
        <v>0.41224489795918362</v>
      </c>
      <c r="U93" s="20">
        <f>ABS((D93-N93)/D93)</f>
        <v>1.9999999999997797E-4</v>
      </c>
      <c r="V93" s="21">
        <f>ABS((E93-O93)/E93)</f>
        <v>2.5348837209302373E-2</v>
      </c>
    </row>
    <row r="94" spans="1:25" x14ac:dyDescent="0.25">
      <c r="A94" s="11">
        <v>17</v>
      </c>
      <c r="B94" s="9">
        <v>0.999</v>
      </c>
      <c r="C94" s="9">
        <v>3.5999999999999997E-2</v>
      </c>
      <c r="D94" s="9"/>
      <c r="E94" s="9"/>
      <c r="F94" s="9"/>
      <c r="G94" s="12"/>
      <c r="H94" s="9"/>
      <c r="I94" s="11">
        <v>17</v>
      </c>
      <c r="J94" s="18">
        <v>13800</v>
      </c>
      <c r="K94" s="9">
        <v>13785.76</v>
      </c>
      <c r="L94" s="19">
        <f t="shared" si="5"/>
        <v>0.99896811594202906</v>
      </c>
      <c r="M94" s="9">
        <v>-8.6400000000000005E-2</v>
      </c>
      <c r="N94" s="9"/>
      <c r="O94" s="9"/>
      <c r="P94" s="9"/>
      <c r="Q94" s="12"/>
      <c r="R94" s="9"/>
      <c r="S94" s="30">
        <f t="shared" si="6"/>
        <v>3.1915973944888289E-5</v>
      </c>
      <c r="T94" s="20">
        <f t="shared" si="6"/>
        <v>3.4000000000000004</v>
      </c>
      <c r="U94" s="9"/>
      <c r="V94" s="12"/>
    </row>
    <row r="95" spans="1:25" x14ac:dyDescent="0.25">
      <c r="A95" s="11">
        <v>18</v>
      </c>
      <c r="B95" s="9">
        <v>0.998</v>
      </c>
      <c r="C95" s="9">
        <v>-29.997</v>
      </c>
      <c r="D95" s="9"/>
      <c r="E95" s="9"/>
      <c r="F95" s="9"/>
      <c r="G95" s="12"/>
      <c r="H95" s="9"/>
      <c r="I95" s="11">
        <v>18</v>
      </c>
      <c r="J95" s="18">
        <v>480</v>
      </c>
      <c r="K95" s="9">
        <v>479.15</v>
      </c>
      <c r="L95" s="19">
        <f t="shared" si="5"/>
        <v>0.99822916666666661</v>
      </c>
      <c r="M95" s="9">
        <v>-30.16</v>
      </c>
      <c r="N95" s="9"/>
      <c r="O95" s="9"/>
      <c r="P95" s="9"/>
      <c r="Q95" s="12"/>
      <c r="R95" s="9"/>
      <c r="S95" s="30">
        <f t="shared" si="6"/>
        <v>2.2962591850362091E-4</v>
      </c>
      <c r="T95" s="20">
        <f t="shared" si="6"/>
        <v>5.4338767210054427E-3</v>
      </c>
      <c r="U95" s="9"/>
      <c r="V95" s="12"/>
    </row>
    <row r="96" spans="1:25" x14ac:dyDescent="0.25">
      <c r="A96" s="11">
        <v>19</v>
      </c>
      <c r="B96" s="9">
        <v>0.93300000000000005</v>
      </c>
      <c r="C96" s="9">
        <v>-30.771000000000001</v>
      </c>
      <c r="D96" s="9"/>
      <c r="E96" s="9"/>
      <c r="F96" s="9"/>
      <c r="G96" s="12"/>
      <c r="H96" s="9"/>
      <c r="I96" s="11">
        <v>19</v>
      </c>
      <c r="J96" s="18">
        <v>480</v>
      </c>
      <c r="K96" s="9">
        <v>447.68</v>
      </c>
      <c r="L96" s="19">
        <f t="shared" si="5"/>
        <v>0.93266666666666664</v>
      </c>
      <c r="M96" s="9">
        <v>-30.85</v>
      </c>
      <c r="N96" s="9"/>
      <c r="O96" s="9"/>
      <c r="P96" s="9"/>
      <c r="Q96" s="12"/>
      <c r="R96" s="9"/>
      <c r="S96" s="30">
        <f t="shared" si="6"/>
        <v>3.5727045373355585E-4</v>
      </c>
      <c r="T96" s="20">
        <f t="shared" si="6"/>
        <v>2.5673523772383289E-3</v>
      </c>
      <c r="U96" s="9"/>
      <c r="V96" s="12"/>
    </row>
    <row r="97" spans="1:22" x14ac:dyDescent="0.25">
      <c r="A97" s="13"/>
      <c r="B97" s="14"/>
      <c r="C97" s="14"/>
      <c r="D97" s="14">
        <f>SUM(D78:D96)</f>
        <v>4.09</v>
      </c>
      <c r="E97" s="14">
        <f>SUM(E78:E96)</f>
        <v>1.8</v>
      </c>
      <c r="F97" s="14"/>
      <c r="G97" s="15"/>
      <c r="H97" s="14"/>
      <c r="I97" s="13"/>
      <c r="J97" s="14"/>
      <c r="K97" s="14"/>
      <c r="L97" s="14"/>
      <c r="M97" s="14"/>
      <c r="N97" s="14">
        <f>SUM(N78:N96)</f>
        <v>4.0921000000000003</v>
      </c>
      <c r="O97" s="14">
        <f>SUM(O78:O96)</f>
        <v>1.7763999999999998</v>
      </c>
      <c r="P97" s="14"/>
      <c r="Q97" s="15"/>
      <c r="R97" s="14"/>
      <c r="S97" s="13"/>
      <c r="T97" s="14"/>
      <c r="U97" s="20">
        <f>ABS((D97-N97)/D97)</f>
        <v>5.1344743276294255E-4</v>
      </c>
      <c r="V97" s="21">
        <f>ABS((E97-O97)/E97)</f>
        <v>1.3111111111111271E-2</v>
      </c>
    </row>
    <row r="100" spans="1:22" x14ac:dyDescent="0.25">
      <c r="A100" s="47" t="s">
        <v>61</v>
      </c>
      <c r="B100" s="48"/>
      <c r="C100" s="48"/>
      <c r="D100" s="48"/>
      <c r="E100" s="48"/>
      <c r="F100" s="48"/>
      <c r="G100" s="48"/>
      <c r="H100" s="48"/>
      <c r="I100" s="48"/>
      <c r="J100" s="48"/>
      <c r="K100" s="48"/>
      <c r="L100" s="48"/>
      <c r="M100" s="48"/>
      <c r="N100" s="48"/>
      <c r="O100" s="48"/>
      <c r="P100" s="48"/>
      <c r="Q100" s="48"/>
      <c r="R100" s="48"/>
      <c r="S100" s="48"/>
      <c r="T100" s="48"/>
      <c r="U100" s="48"/>
      <c r="V100" s="49"/>
    </row>
    <row r="101" spans="1:22" x14ac:dyDescent="0.25">
      <c r="A101" s="50" t="s">
        <v>29</v>
      </c>
      <c r="B101" s="51"/>
      <c r="C101" s="51"/>
      <c r="D101" s="51"/>
      <c r="E101" s="51"/>
      <c r="F101" s="51"/>
      <c r="G101" s="52"/>
      <c r="H101" s="9"/>
      <c r="I101" s="50" t="s">
        <v>10</v>
      </c>
      <c r="J101" s="51"/>
      <c r="K101" s="51"/>
      <c r="L101" s="51"/>
      <c r="M101" s="51"/>
      <c r="N101" s="51"/>
      <c r="O101" s="51"/>
      <c r="P101" s="51"/>
      <c r="Q101" s="52"/>
      <c r="R101" s="9"/>
      <c r="S101" s="50" t="s">
        <v>13</v>
      </c>
      <c r="T101" s="51"/>
      <c r="U101" s="51"/>
      <c r="V101" s="52"/>
    </row>
    <row r="102" spans="1:22" x14ac:dyDescent="0.25">
      <c r="A102" s="50"/>
      <c r="B102" s="51"/>
      <c r="C102" s="51"/>
      <c r="D102" s="51"/>
      <c r="E102" s="51"/>
      <c r="F102" s="51"/>
      <c r="G102" s="52"/>
      <c r="H102" s="9"/>
      <c r="I102" s="50"/>
      <c r="J102" s="51"/>
      <c r="K102" s="51"/>
      <c r="L102" s="51"/>
      <c r="M102" s="51"/>
      <c r="N102" s="51"/>
      <c r="O102" s="51"/>
      <c r="P102" s="51"/>
      <c r="Q102" s="52"/>
      <c r="R102" s="9"/>
      <c r="S102" s="50"/>
      <c r="T102" s="51"/>
      <c r="U102" s="51"/>
      <c r="V102" s="52"/>
    </row>
    <row r="103" spans="1:22" x14ac:dyDescent="0.25">
      <c r="A103" s="55" t="s">
        <v>0</v>
      </c>
      <c r="B103" s="53"/>
      <c r="C103" s="53"/>
      <c r="D103" s="53"/>
      <c r="E103" s="53"/>
      <c r="F103" s="53"/>
      <c r="G103" s="54"/>
      <c r="H103" s="9"/>
      <c r="I103" s="55" t="s">
        <v>0</v>
      </c>
      <c r="J103" s="53"/>
      <c r="K103" s="53"/>
      <c r="L103" s="53"/>
      <c r="M103" s="53"/>
      <c r="N103" s="53"/>
      <c r="O103" s="53"/>
      <c r="P103" s="53"/>
      <c r="Q103" s="54"/>
      <c r="R103" s="9"/>
      <c r="S103" s="55" t="s">
        <v>3</v>
      </c>
      <c r="T103" s="53"/>
      <c r="U103" s="9"/>
      <c r="V103" s="12"/>
    </row>
    <row r="104" spans="1:22" x14ac:dyDescent="0.25">
      <c r="A104" s="41" t="s">
        <v>1</v>
      </c>
      <c r="B104" s="53" t="s">
        <v>3</v>
      </c>
      <c r="C104" s="53"/>
      <c r="D104" s="53" t="s">
        <v>8</v>
      </c>
      <c r="E104" s="53"/>
      <c r="F104" s="53" t="s">
        <v>9</v>
      </c>
      <c r="G104" s="54"/>
      <c r="H104" s="9"/>
      <c r="I104" s="41" t="s">
        <v>1</v>
      </c>
      <c r="J104" s="53" t="s">
        <v>3</v>
      </c>
      <c r="K104" s="53"/>
      <c r="L104" s="53"/>
      <c r="M104" s="53"/>
      <c r="N104" s="53" t="s">
        <v>8</v>
      </c>
      <c r="O104" s="53"/>
      <c r="P104" s="53" t="s">
        <v>9</v>
      </c>
      <c r="Q104" s="54"/>
      <c r="R104" s="9"/>
      <c r="S104" s="50" t="s">
        <v>14</v>
      </c>
      <c r="T104" s="51" t="s">
        <v>15</v>
      </c>
      <c r="U104" s="9"/>
      <c r="V104" s="12"/>
    </row>
    <row r="105" spans="1:22" x14ac:dyDescent="0.25">
      <c r="A105" s="41" t="s">
        <v>2</v>
      </c>
      <c r="B105" s="39" t="s">
        <v>4</v>
      </c>
      <c r="C105" s="39" t="s">
        <v>5</v>
      </c>
      <c r="D105" s="39" t="s">
        <v>6</v>
      </c>
      <c r="E105" s="39" t="s">
        <v>7</v>
      </c>
      <c r="F105" s="39" t="s">
        <v>6</v>
      </c>
      <c r="G105" s="40" t="s">
        <v>7</v>
      </c>
      <c r="H105" s="9"/>
      <c r="I105" s="41" t="s">
        <v>2</v>
      </c>
      <c r="J105" s="9" t="s">
        <v>11</v>
      </c>
      <c r="K105" s="9" t="s">
        <v>12</v>
      </c>
      <c r="L105" s="39" t="s">
        <v>4</v>
      </c>
      <c r="M105" s="39" t="s">
        <v>5</v>
      </c>
      <c r="N105" s="39" t="s">
        <v>6</v>
      </c>
      <c r="O105" s="39" t="s">
        <v>7</v>
      </c>
      <c r="P105" s="39" t="s">
        <v>6</v>
      </c>
      <c r="Q105" s="40" t="s">
        <v>7</v>
      </c>
      <c r="R105" s="9"/>
      <c r="S105" s="50"/>
      <c r="T105" s="51"/>
      <c r="U105" s="9"/>
      <c r="V105" s="12"/>
    </row>
    <row r="106" spans="1:22" x14ac:dyDescent="0.25">
      <c r="A106" s="11">
        <v>1</v>
      </c>
      <c r="B106" s="9">
        <v>1</v>
      </c>
      <c r="C106" s="9">
        <v>0</v>
      </c>
      <c r="D106" s="9">
        <v>2.59</v>
      </c>
      <c r="E106" s="9">
        <v>2.89</v>
      </c>
      <c r="F106" s="9"/>
      <c r="G106" s="12"/>
      <c r="H106" s="9"/>
      <c r="I106" s="11">
        <v>1</v>
      </c>
      <c r="J106" s="18">
        <v>13800</v>
      </c>
      <c r="K106" s="9">
        <v>13800</v>
      </c>
      <c r="L106" s="19">
        <f>K106/J106</f>
        <v>1</v>
      </c>
      <c r="M106" s="9">
        <v>0</v>
      </c>
      <c r="N106" s="9">
        <v>2.5952999999999999</v>
      </c>
      <c r="O106" s="9">
        <v>2.7886000000000002</v>
      </c>
      <c r="P106" s="9"/>
      <c r="Q106" s="12"/>
      <c r="R106" s="9"/>
      <c r="S106" s="30">
        <f>ABS((B106-L106)/B106)</f>
        <v>0</v>
      </c>
      <c r="T106" s="20" t="s">
        <v>16</v>
      </c>
      <c r="U106" s="20">
        <f>ABS((D106-N106)/D106)</f>
        <v>2.0463320463320785E-3</v>
      </c>
      <c r="V106" s="21">
        <f>ABS((E106-O106)/E106)</f>
        <v>3.5086505190311396E-2</v>
      </c>
    </row>
    <row r="107" spans="1:22" x14ac:dyDescent="0.25">
      <c r="A107" s="11">
        <v>2</v>
      </c>
      <c r="B107" s="9">
        <v>0.998</v>
      </c>
      <c r="C107" s="9">
        <v>1.7999999999999999E-2</v>
      </c>
      <c r="D107" s="9"/>
      <c r="E107" s="9"/>
      <c r="F107" s="9"/>
      <c r="G107" s="12"/>
      <c r="H107" s="9"/>
      <c r="I107" s="11">
        <v>2</v>
      </c>
      <c r="J107" s="18">
        <v>13800</v>
      </c>
      <c r="K107" s="9">
        <v>13781.03</v>
      </c>
      <c r="L107" s="19">
        <f t="shared" ref="L107:L124" si="7">K107/J107</f>
        <v>0.99862536231884058</v>
      </c>
      <c r="M107" s="9">
        <v>-8.6400000000000005E-2</v>
      </c>
      <c r="N107" s="9"/>
      <c r="O107" s="9"/>
      <c r="P107" s="9"/>
      <c r="Q107" s="12"/>
      <c r="R107" s="9"/>
      <c r="S107" s="30">
        <f t="shared" ref="S107:T124" si="8">ABS((B107-L107)/B107)</f>
        <v>6.2661554994046422E-4</v>
      </c>
      <c r="T107" s="20">
        <f t="shared" si="8"/>
        <v>5.8000000000000007</v>
      </c>
      <c r="U107" s="27"/>
      <c r="V107" s="28"/>
    </row>
    <row r="108" spans="1:22" x14ac:dyDescent="0.25">
      <c r="A108" s="11">
        <v>3</v>
      </c>
      <c r="B108" s="9">
        <v>0.996</v>
      </c>
      <c r="C108" s="9">
        <v>-8.9999999999999993E-3</v>
      </c>
      <c r="D108" s="9"/>
      <c r="E108" s="9"/>
      <c r="F108" s="9"/>
      <c r="G108" s="12"/>
      <c r="H108" s="9"/>
      <c r="I108" s="11">
        <v>3</v>
      </c>
      <c r="J108" s="18">
        <v>13800</v>
      </c>
      <c r="K108" s="9">
        <v>13750.36</v>
      </c>
      <c r="L108" s="19">
        <f t="shared" si="7"/>
        <v>0.99640289855072472</v>
      </c>
      <c r="M108" s="9">
        <v>-0.17280000000000001</v>
      </c>
      <c r="N108" s="9"/>
      <c r="O108" s="9"/>
      <c r="P108" s="9"/>
      <c r="Q108" s="12"/>
      <c r="R108" s="9"/>
      <c r="S108" s="30">
        <f t="shared" si="8"/>
        <v>4.0451661719350247E-4</v>
      </c>
      <c r="T108" s="20">
        <f t="shared" si="8"/>
        <v>18.200000000000003</v>
      </c>
      <c r="U108" s="27"/>
      <c r="V108" s="28"/>
    </row>
    <row r="109" spans="1:22" x14ac:dyDescent="0.25">
      <c r="A109" s="11">
        <v>4</v>
      </c>
      <c r="B109" s="9">
        <v>0.99399999999999999</v>
      </c>
      <c r="C109" s="9">
        <v>-30.19</v>
      </c>
      <c r="D109" s="9"/>
      <c r="E109" s="9"/>
      <c r="F109" s="9"/>
      <c r="G109" s="12"/>
      <c r="H109" s="9">
        <f>0.993*480</f>
        <v>476.64</v>
      </c>
      <c r="I109" s="11">
        <v>4</v>
      </c>
      <c r="J109" s="18">
        <v>480</v>
      </c>
      <c r="K109" s="9">
        <v>472.36</v>
      </c>
      <c r="L109" s="19">
        <f t="shared" si="7"/>
        <v>0.98408333333333331</v>
      </c>
      <c r="M109" s="9">
        <v>-31.022600000000001</v>
      </c>
      <c r="N109" s="9"/>
      <c r="O109" s="9"/>
      <c r="P109" s="9"/>
      <c r="Q109" s="12"/>
      <c r="R109" s="9"/>
      <c r="S109" s="30">
        <f t="shared" si="8"/>
        <v>9.9765258215962615E-3</v>
      </c>
      <c r="T109" s="20">
        <f t="shared" si="8"/>
        <v>2.7578668433256022E-2</v>
      </c>
      <c r="U109" s="27"/>
      <c r="V109" s="28"/>
    </row>
    <row r="110" spans="1:22" x14ac:dyDescent="0.25">
      <c r="A110" s="11">
        <v>5</v>
      </c>
      <c r="B110" s="9">
        <v>0.98499999999999999</v>
      </c>
      <c r="C110" s="9">
        <v>-30.855</v>
      </c>
      <c r="D110" s="9"/>
      <c r="E110" s="9"/>
      <c r="F110" s="9"/>
      <c r="G110" s="12"/>
      <c r="H110" s="9"/>
      <c r="I110" s="11">
        <v>5</v>
      </c>
      <c r="J110" s="18">
        <v>480</v>
      </c>
      <c r="K110" s="9">
        <v>472.91</v>
      </c>
      <c r="L110" s="19">
        <f t="shared" si="7"/>
        <v>0.98522916666666671</v>
      </c>
      <c r="M110" s="9">
        <v>-30.9361</v>
      </c>
      <c r="N110" s="9"/>
      <c r="O110" s="9"/>
      <c r="P110" s="9"/>
      <c r="Q110" s="12"/>
      <c r="R110" s="9"/>
      <c r="S110" s="30">
        <f t="shared" si="8"/>
        <v>2.3265651438246162E-4</v>
      </c>
      <c r="T110" s="20">
        <f t="shared" si="8"/>
        <v>2.6284232701344768E-3</v>
      </c>
      <c r="U110" s="27"/>
      <c r="V110" s="28"/>
    </row>
    <row r="111" spans="1:22" x14ac:dyDescent="0.25">
      <c r="A111" s="11">
        <v>6</v>
      </c>
      <c r="B111" s="9">
        <v>0.95199999999999996</v>
      </c>
      <c r="C111" s="9">
        <v>-31.254999999999999</v>
      </c>
      <c r="D111" s="9"/>
      <c r="E111" s="9"/>
      <c r="F111" s="9"/>
      <c r="G111" s="12"/>
      <c r="H111" s="9"/>
      <c r="I111" s="11">
        <v>6</v>
      </c>
      <c r="J111" s="18">
        <v>480</v>
      </c>
      <c r="K111" s="9">
        <v>456.86</v>
      </c>
      <c r="L111" s="19">
        <f t="shared" si="7"/>
        <v>0.9517916666666667</v>
      </c>
      <c r="M111" s="9">
        <v>-31.368200000000002</v>
      </c>
      <c r="N111" s="9"/>
      <c r="O111" s="9"/>
      <c r="P111" s="9"/>
      <c r="Q111" s="12"/>
      <c r="R111" s="9"/>
      <c r="S111" s="30">
        <f t="shared" si="8"/>
        <v>2.1883753501392321E-4</v>
      </c>
      <c r="T111" s="20">
        <f t="shared" si="8"/>
        <v>3.6218205087186896E-3</v>
      </c>
      <c r="U111" s="27"/>
      <c r="V111" s="28"/>
    </row>
    <row r="112" spans="1:22" x14ac:dyDescent="0.25">
      <c r="A112" s="11">
        <v>7</v>
      </c>
      <c r="B112" s="9">
        <v>0.98499999999999999</v>
      </c>
      <c r="C112" s="9">
        <v>-0.13</v>
      </c>
      <c r="D112" s="9"/>
      <c r="E112" s="9"/>
      <c r="F112" s="9"/>
      <c r="G112" s="12"/>
      <c r="H112" s="9"/>
      <c r="I112" s="11">
        <v>7</v>
      </c>
      <c r="J112" s="18">
        <v>13800</v>
      </c>
      <c r="K112" s="9">
        <v>13599.73</v>
      </c>
      <c r="L112" s="19">
        <f t="shared" si="7"/>
        <v>0.9854876811594202</v>
      </c>
      <c r="M112" s="9">
        <v>-0.25919999999999999</v>
      </c>
      <c r="N112" s="9"/>
      <c r="O112" s="9"/>
      <c r="P112" s="9"/>
      <c r="Q112" s="12"/>
      <c r="R112" s="9"/>
      <c r="S112" s="30">
        <f t="shared" si="8"/>
        <v>4.9510777606113381E-4</v>
      </c>
      <c r="T112" s="20">
        <f t="shared" si="8"/>
        <v>0.99384615384615371</v>
      </c>
      <c r="U112" s="27"/>
      <c r="V112" s="28"/>
    </row>
    <row r="113" spans="1:25" x14ac:dyDescent="0.25">
      <c r="A113" s="11">
        <v>8</v>
      </c>
      <c r="B113" s="9">
        <v>0.98499999999999999</v>
      </c>
      <c r="C113" s="9">
        <v>-0.13200000000000001</v>
      </c>
      <c r="D113" s="9"/>
      <c r="E113" s="9"/>
      <c r="F113" s="9"/>
      <c r="G113" s="12"/>
      <c r="H113" s="9"/>
      <c r="I113" s="11">
        <v>8</v>
      </c>
      <c r="J113" s="18">
        <v>13800</v>
      </c>
      <c r="K113" s="9">
        <v>13598</v>
      </c>
      <c r="L113" s="19">
        <f t="shared" si="7"/>
        <v>0.98536231884057968</v>
      </c>
      <c r="M113" s="9">
        <v>-0.25919999999999999</v>
      </c>
      <c r="N113" s="9"/>
      <c r="O113" s="9"/>
      <c r="P113" s="9"/>
      <c r="Q113" s="12"/>
      <c r="R113" s="9"/>
      <c r="S113" s="30">
        <f t="shared" si="8"/>
        <v>3.6783638637531935E-4</v>
      </c>
      <c r="T113" s="20">
        <f t="shared" si="8"/>
        <v>0.9636363636363634</v>
      </c>
      <c r="U113" s="27"/>
      <c r="V113" s="28"/>
    </row>
    <row r="114" spans="1:25" x14ac:dyDescent="0.25">
      <c r="A114" s="11">
        <v>9</v>
      </c>
      <c r="B114" s="9">
        <v>0.98299999999999998</v>
      </c>
      <c r="C114" s="9">
        <v>-30.280999999999999</v>
      </c>
      <c r="D114" s="9"/>
      <c r="E114" s="9"/>
      <c r="F114" s="9"/>
      <c r="G114" s="12"/>
      <c r="H114" s="9"/>
      <c r="I114" s="11">
        <v>9</v>
      </c>
      <c r="J114" s="18">
        <v>208</v>
      </c>
      <c r="K114" s="9">
        <v>202.82</v>
      </c>
      <c r="L114" s="19">
        <f t="shared" si="7"/>
        <v>0.97509615384615378</v>
      </c>
      <c r="M114" s="9">
        <v>-31.022600000000001</v>
      </c>
      <c r="N114" s="9"/>
      <c r="O114" s="9"/>
      <c r="P114" s="9"/>
      <c r="Q114" s="12"/>
      <c r="R114" s="9"/>
      <c r="S114" s="30">
        <f t="shared" si="8"/>
        <v>8.0405352531497509E-3</v>
      </c>
      <c r="T114" s="20">
        <f t="shared" si="8"/>
        <v>2.4490604669594858E-2</v>
      </c>
      <c r="U114" s="27"/>
      <c r="V114" s="28"/>
      <c r="Y114" t="s">
        <v>25</v>
      </c>
    </row>
    <row r="115" spans="1:25" x14ac:dyDescent="0.25">
      <c r="A115" s="11">
        <v>10</v>
      </c>
      <c r="B115" s="9">
        <v>0.98199999999999998</v>
      </c>
      <c r="C115" s="9">
        <v>-0.16700000000000001</v>
      </c>
      <c r="D115" s="9"/>
      <c r="E115" s="9"/>
      <c r="F115" s="9"/>
      <c r="G115" s="12"/>
      <c r="H115" s="9"/>
      <c r="I115" s="11">
        <v>10</v>
      </c>
      <c r="J115" s="18">
        <v>13800</v>
      </c>
      <c r="K115" s="9">
        <v>13555.21</v>
      </c>
      <c r="L115" s="19">
        <f t="shared" si="7"/>
        <v>0.98226159420289849</v>
      </c>
      <c r="M115" s="9">
        <v>-0.25919999999999999</v>
      </c>
      <c r="N115" s="9"/>
      <c r="O115" s="9"/>
      <c r="P115" s="9"/>
      <c r="Q115" s="12"/>
      <c r="R115" s="9"/>
      <c r="S115" s="30">
        <f t="shared" si="8"/>
        <v>2.6638920865428457E-4</v>
      </c>
      <c r="T115" s="20">
        <f t="shared" si="8"/>
        <v>0.55209580838323336</v>
      </c>
      <c r="U115" s="27"/>
      <c r="V115" s="28"/>
    </row>
    <row r="116" spans="1:25" x14ac:dyDescent="0.25">
      <c r="A116" s="11">
        <v>11</v>
      </c>
      <c r="B116" s="9">
        <v>0.96399999999999997</v>
      </c>
      <c r="C116" s="9">
        <v>-31.783000000000001</v>
      </c>
      <c r="D116" s="9"/>
      <c r="E116" s="9"/>
      <c r="F116" s="9"/>
      <c r="G116" s="12"/>
      <c r="H116" s="9"/>
      <c r="I116" s="11">
        <v>11</v>
      </c>
      <c r="J116" s="18">
        <v>4160</v>
      </c>
      <c r="K116" s="9">
        <v>4037.33</v>
      </c>
      <c r="L116" s="19">
        <f t="shared" si="7"/>
        <v>0.97051201923076924</v>
      </c>
      <c r="M116" s="9">
        <v>-31.368200000000002</v>
      </c>
      <c r="N116" s="9"/>
      <c r="O116" s="9"/>
      <c r="P116" s="9"/>
      <c r="Q116" s="12"/>
      <c r="R116" s="9"/>
      <c r="S116" s="30">
        <f t="shared" si="8"/>
        <v>6.7552066709224822E-3</v>
      </c>
      <c r="T116" s="20">
        <f t="shared" si="8"/>
        <v>1.3051002108045169E-2</v>
      </c>
      <c r="U116" s="27"/>
      <c r="V116" s="28"/>
    </row>
    <row r="117" spans="1:25" x14ac:dyDescent="0.25">
      <c r="A117" s="11">
        <v>12</v>
      </c>
      <c r="B117" s="9">
        <v>0.95099999999999996</v>
      </c>
      <c r="C117" s="9">
        <v>-62.837000000000003</v>
      </c>
      <c r="D117" s="9"/>
      <c r="E117" s="9"/>
      <c r="F117" s="9"/>
      <c r="G117" s="12"/>
      <c r="H117" s="9"/>
      <c r="I117" s="11">
        <v>12</v>
      </c>
      <c r="J117" s="18">
        <v>480</v>
      </c>
      <c r="K117" s="9">
        <v>457.96</v>
      </c>
      <c r="L117" s="19">
        <f t="shared" si="7"/>
        <v>0.95408333333333328</v>
      </c>
      <c r="M117" s="9">
        <v>-62.736400000000003</v>
      </c>
      <c r="N117" s="9"/>
      <c r="O117" s="9"/>
      <c r="P117" s="9"/>
      <c r="Q117" s="12"/>
      <c r="R117" s="9"/>
      <c r="S117" s="30">
        <f t="shared" si="8"/>
        <v>3.242201191727999E-3</v>
      </c>
      <c r="T117" s="20">
        <f t="shared" si="8"/>
        <v>1.6009675827935773E-3</v>
      </c>
      <c r="U117" s="27"/>
      <c r="V117" s="28"/>
    </row>
    <row r="118" spans="1:25" x14ac:dyDescent="0.25">
      <c r="A118" s="11">
        <v>13</v>
      </c>
      <c r="B118" s="9">
        <v>0.95399999999999996</v>
      </c>
      <c r="C118" s="9">
        <v>-62.593000000000004</v>
      </c>
      <c r="D118" s="9"/>
      <c r="E118" s="9"/>
      <c r="F118" s="9"/>
      <c r="G118" s="12"/>
      <c r="H118" s="9"/>
      <c r="I118" s="11">
        <v>13</v>
      </c>
      <c r="J118" s="18">
        <v>480</v>
      </c>
      <c r="K118" s="9">
        <v>459.97</v>
      </c>
      <c r="L118" s="19">
        <f t="shared" si="7"/>
        <v>0.9582708333333334</v>
      </c>
      <c r="M118" s="9">
        <v>-62.390799999999999</v>
      </c>
      <c r="N118" s="9"/>
      <c r="O118" s="9"/>
      <c r="P118" s="9"/>
      <c r="Q118" s="12"/>
      <c r="R118" s="9"/>
      <c r="S118" s="30">
        <f t="shared" si="8"/>
        <v>4.4767645003495242E-3</v>
      </c>
      <c r="T118" s="20">
        <f t="shared" si="8"/>
        <v>3.2303931749557428E-3</v>
      </c>
      <c r="U118" s="27"/>
      <c r="V118" s="28"/>
    </row>
    <row r="119" spans="1:25" x14ac:dyDescent="0.25">
      <c r="A119" s="11">
        <v>14</v>
      </c>
      <c r="B119" s="9">
        <v>0.96299999999999997</v>
      </c>
      <c r="C119" s="9">
        <v>-31.794</v>
      </c>
      <c r="D119" s="9"/>
      <c r="E119" s="9"/>
      <c r="F119" s="9"/>
      <c r="G119" s="12"/>
      <c r="H119" s="9"/>
      <c r="I119" s="11">
        <v>14</v>
      </c>
      <c r="J119" s="18">
        <v>4160</v>
      </c>
      <c r="K119" s="9">
        <v>4033.56</v>
      </c>
      <c r="L119" s="19">
        <f t="shared" si="7"/>
        <v>0.96960576923076924</v>
      </c>
      <c r="M119" s="9">
        <v>-31.368200000000002</v>
      </c>
      <c r="N119" s="9"/>
      <c r="O119" s="9"/>
      <c r="P119" s="9"/>
      <c r="Q119" s="12"/>
      <c r="R119" s="9"/>
      <c r="S119" s="30">
        <f t="shared" si="8"/>
        <v>6.859573448358542E-3</v>
      </c>
      <c r="T119" s="20">
        <f t="shared" si="8"/>
        <v>1.3392463986915733E-2</v>
      </c>
      <c r="U119" s="27"/>
      <c r="V119" s="28"/>
    </row>
    <row r="120" spans="1:25" x14ac:dyDescent="0.25">
      <c r="A120" s="11">
        <v>15</v>
      </c>
      <c r="B120" s="9">
        <v>0.999</v>
      </c>
      <c r="C120" s="9">
        <v>9.9000000000000005E-2</v>
      </c>
      <c r="D120" s="9"/>
      <c r="E120" s="9"/>
      <c r="F120" s="9"/>
      <c r="G120" s="12"/>
      <c r="H120" s="9"/>
      <c r="I120" s="11">
        <v>15</v>
      </c>
      <c r="J120" s="18">
        <v>13800</v>
      </c>
      <c r="K120" s="9">
        <v>13788.99</v>
      </c>
      <c r="L120" s="19">
        <f t="shared" si="7"/>
        <v>0.99920217391304345</v>
      </c>
      <c r="M120" s="9">
        <v>0</v>
      </c>
      <c r="N120" s="9"/>
      <c r="O120" s="9"/>
      <c r="P120" s="9"/>
      <c r="Q120" s="12"/>
      <c r="R120" s="9"/>
      <c r="S120" s="30">
        <f t="shared" si="8"/>
        <v>2.0237628933277913E-4</v>
      </c>
      <c r="T120" s="20" t="s">
        <v>16</v>
      </c>
      <c r="U120" s="27"/>
      <c r="V120" s="28"/>
    </row>
    <row r="121" spans="1:25" x14ac:dyDescent="0.25">
      <c r="A121" s="11">
        <v>16</v>
      </c>
      <c r="B121" s="9">
        <v>1</v>
      </c>
      <c r="C121" s="9">
        <v>0.315</v>
      </c>
      <c r="D121" s="9">
        <v>1.5</v>
      </c>
      <c r="E121" s="9">
        <v>-1.0900000000000001</v>
      </c>
      <c r="F121" s="9"/>
      <c r="G121" s="12"/>
      <c r="H121" s="9"/>
      <c r="I121" s="11">
        <v>16</v>
      </c>
      <c r="J121" s="18">
        <v>13800</v>
      </c>
      <c r="K121" s="9">
        <v>13801.45</v>
      </c>
      <c r="L121" s="19">
        <f t="shared" si="7"/>
        <v>1.0001050724637681</v>
      </c>
      <c r="M121" s="9">
        <v>0.17280000000000001</v>
      </c>
      <c r="N121" s="9">
        <v>1.5004</v>
      </c>
      <c r="O121" s="9">
        <v>-1.0084</v>
      </c>
      <c r="P121" s="9"/>
      <c r="Q121" s="12"/>
      <c r="R121" s="9"/>
      <c r="S121" s="30">
        <f t="shared" si="8"/>
        <v>1.0507246376811885E-4</v>
      </c>
      <c r="T121" s="20">
        <f t="shared" si="8"/>
        <v>0.4514285714285714</v>
      </c>
      <c r="U121" s="20">
        <f>ABS((D121-N121)/D121)</f>
        <v>2.666666666666373E-4</v>
      </c>
      <c r="V121" s="21">
        <f>ABS((E121-O121)/E121)</f>
        <v>7.4862385321101024E-2</v>
      </c>
    </row>
    <row r="122" spans="1:25" x14ac:dyDescent="0.25">
      <c r="A122" s="11">
        <v>17</v>
      </c>
      <c r="B122" s="9">
        <v>0.999</v>
      </c>
      <c r="C122" s="9">
        <v>9.8000000000000004E-2</v>
      </c>
      <c r="D122" s="9"/>
      <c r="E122" s="9"/>
      <c r="F122" s="9"/>
      <c r="G122" s="12"/>
      <c r="H122" s="9"/>
      <c r="I122" s="11">
        <v>17</v>
      </c>
      <c r="J122" s="18">
        <v>13800</v>
      </c>
      <c r="K122" s="9">
        <v>13786.91</v>
      </c>
      <c r="L122" s="19">
        <f t="shared" si="7"/>
        <v>0.99905144927536227</v>
      </c>
      <c r="M122" s="9">
        <v>-8.6414000000000005E-2</v>
      </c>
      <c r="N122" s="9"/>
      <c r="O122" s="9"/>
      <c r="P122" s="9"/>
      <c r="Q122" s="12"/>
      <c r="R122" s="9"/>
      <c r="S122" s="30">
        <f t="shared" si="8"/>
        <v>5.1500776138408139E-5</v>
      </c>
      <c r="T122" s="20">
        <f t="shared" si="8"/>
        <v>1.8817755102040818</v>
      </c>
      <c r="U122" s="27"/>
      <c r="V122" s="28"/>
    </row>
    <row r="123" spans="1:25" x14ac:dyDescent="0.25">
      <c r="A123" s="11">
        <v>18</v>
      </c>
      <c r="B123" s="9">
        <v>0.998</v>
      </c>
      <c r="C123" s="9">
        <v>-29.934999999999999</v>
      </c>
      <c r="D123" s="9"/>
      <c r="E123" s="9"/>
      <c r="F123" s="9"/>
      <c r="G123" s="12"/>
      <c r="H123" s="9"/>
      <c r="I123" s="11">
        <v>18</v>
      </c>
      <c r="J123" s="18">
        <v>480</v>
      </c>
      <c r="K123" s="9">
        <v>479.19</v>
      </c>
      <c r="L123" s="19">
        <f t="shared" si="7"/>
        <v>0.99831250000000005</v>
      </c>
      <c r="M123" s="9">
        <v>-30.071999999999999</v>
      </c>
      <c r="N123" s="9"/>
      <c r="O123" s="9"/>
      <c r="P123" s="9"/>
      <c r="Q123" s="12"/>
      <c r="R123" s="9"/>
      <c r="S123" s="30">
        <f t="shared" si="8"/>
        <v>3.1312625250505896E-4</v>
      </c>
      <c r="T123" s="20">
        <f t="shared" si="8"/>
        <v>4.5765825956238671E-3</v>
      </c>
      <c r="U123" s="27"/>
      <c r="V123" s="28"/>
    </row>
    <row r="124" spans="1:25" x14ac:dyDescent="0.25">
      <c r="A124" s="11">
        <v>19</v>
      </c>
      <c r="B124" s="9">
        <v>0.93300000000000005</v>
      </c>
      <c r="C124" s="9">
        <v>-30.709</v>
      </c>
      <c r="D124" s="9"/>
      <c r="E124" s="9"/>
      <c r="F124" s="9"/>
      <c r="G124" s="12"/>
      <c r="H124" s="9"/>
      <c r="I124" s="11">
        <v>19</v>
      </c>
      <c r="J124" s="18">
        <v>480</v>
      </c>
      <c r="K124" s="9">
        <v>447.71</v>
      </c>
      <c r="L124" s="19">
        <f t="shared" si="7"/>
        <v>0.93272916666666661</v>
      </c>
      <c r="M124" s="9">
        <v>-30.849699999999999</v>
      </c>
      <c r="N124" s="9"/>
      <c r="O124" s="9"/>
      <c r="P124" s="9"/>
      <c r="Q124" s="12"/>
      <c r="R124" s="9"/>
      <c r="S124" s="30">
        <f t="shared" si="8"/>
        <v>2.9028224365856619E-4</v>
      </c>
      <c r="T124" s="20">
        <f t="shared" si="8"/>
        <v>4.5817187143833713E-3</v>
      </c>
      <c r="U124" s="27"/>
      <c r="V124" s="28"/>
    </row>
    <row r="125" spans="1:25" x14ac:dyDescent="0.25">
      <c r="A125" s="13"/>
      <c r="B125" s="14"/>
      <c r="C125" s="14"/>
      <c r="D125" s="14">
        <f>SUM(D106:D124)</f>
        <v>4.09</v>
      </c>
      <c r="E125" s="14">
        <f>SUM(E106:E124)</f>
        <v>1.8</v>
      </c>
      <c r="F125" s="14"/>
      <c r="G125" s="15"/>
      <c r="H125" s="14"/>
      <c r="I125" s="13"/>
      <c r="J125" s="14"/>
      <c r="K125" s="14"/>
      <c r="L125" s="14"/>
      <c r="M125" s="14"/>
      <c r="N125" s="14">
        <f>SUM(N106:N124)</f>
        <v>4.0956999999999999</v>
      </c>
      <c r="O125" s="14">
        <f>SUM(O106:O124)</f>
        <v>1.7802000000000002</v>
      </c>
      <c r="P125" s="14"/>
      <c r="Q125" s="15"/>
      <c r="R125" s="14"/>
      <c r="S125" s="13"/>
      <c r="T125" s="14"/>
      <c r="U125" s="20">
        <f>ABS((D125-N125)/D125)</f>
        <v>1.3936430317848505E-3</v>
      </c>
      <c r="V125" s="21">
        <f>ABS((E125-O125)/E125)</f>
        <v>1.0999999999999899E-2</v>
      </c>
    </row>
    <row r="128" spans="1:25" x14ac:dyDescent="0.25">
      <c r="A128" s="47" t="s">
        <v>60</v>
      </c>
      <c r="B128" s="48"/>
      <c r="C128" s="48"/>
      <c r="D128" s="48"/>
      <c r="E128" s="48"/>
      <c r="F128" s="48"/>
      <c r="G128" s="48"/>
      <c r="H128" s="48"/>
      <c r="I128" s="48"/>
      <c r="J128" s="48"/>
      <c r="K128" s="48"/>
      <c r="L128" s="48"/>
      <c r="M128" s="48"/>
      <c r="N128" s="48"/>
      <c r="O128" s="48"/>
      <c r="P128" s="48"/>
      <c r="Q128" s="48"/>
      <c r="R128" s="48"/>
      <c r="S128" s="48"/>
      <c r="T128" s="48"/>
      <c r="U128" s="48"/>
      <c r="V128" s="49"/>
    </row>
    <row r="129" spans="1:22" x14ac:dyDescent="0.25">
      <c r="A129" s="50" t="s">
        <v>29</v>
      </c>
      <c r="B129" s="51"/>
      <c r="C129" s="51"/>
      <c r="D129" s="51"/>
      <c r="E129" s="51"/>
      <c r="F129" s="51"/>
      <c r="G129" s="52"/>
      <c r="H129" s="9"/>
      <c r="I129" s="50" t="s">
        <v>10</v>
      </c>
      <c r="J129" s="51"/>
      <c r="K129" s="51"/>
      <c r="L129" s="51"/>
      <c r="M129" s="51"/>
      <c r="N129" s="51"/>
      <c r="O129" s="51"/>
      <c r="P129" s="51"/>
      <c r="Q129" s="52"/>
      <c r="R129" s="9"/>
      <c r="S129" s="50" t="s">
        <v>13</v>
      </c>
      <c r="T129" s="51"/>
      <c r="U129" s="51"/>
      <c r="V129" s="52"/>
    </row>
    <row r="130" spans="1:22" x14ac:dyDescent="0.25">
      <c r="A130" s="50"/>
      <c r="B130" s="51"/>
      <c r="C130" s="51"/>
      <c r="D130" s="51"/>
      <c r="E130" s="51"/>
      <c r="F130" s="51"/>
      <c r="G130" s="52"/>
      <c r="H130" s="9"/>
      <c r="I130" s="50"/>
      <c r="J130" s="51"/>
      <c r="K130" s="51"/>
      <c r="L130" s="51"/>
      <c r="M130" s="51"/>
      <c r="N130" s="51"/>
      <c r="O130" s="51"/>
      <c r="P130" s="51"/>
      <c r="Q130" s="52"/>
      <c r="R130" s="9"/>
      <c r="S130" s="50"/>
      <c r="T130" s="51"/>
      <c r="U130" s="51"/>
      <c r="V130" s="52"/>
    </row>
    <row r="131" spans="1:22" x14ac:dyDescent="0.25">
      <c r="A131" s="55" t="s">
        <v>0</v>
      </c>
      <c r="B131" s="53"/>
      <c r="C131" s="53"/>
      <c r="D131" s="53"/>
      <c r="E131" s="53"/>
      <c r="F131" s="53"/>
      <c r="G131" s="54"/>
      <c r="H131" s="9"/>
      <c r="I131" s="55" t="s">
        <v>0</v>
      </c>
      <c r="J131" s="53"/>
      <c r="K131" s="53"/>
      <c r="L131" s="53"/>
      <c r="M131" s="53"/>
      <c r="N131" s="53"/>
      <c r="O131" s="53"/>
      <c r="P131" s="53"/>
      <c r="Q131" s="54"/>
      <c r="R131" s="9"/>
      <c r="S131" s="55" t="s">
        <v>3</v>
      </c>
      <c r="T131" s="53"/>
      <c r="U131" s="9"/>
      <c r="V131" s="12"/>
    </row>
    <row r="132" spans="1:22" x14ac:dyDescent="0.25">
      <c r="A132" s="16" t="s">
        <v>1</v>
      </c>
      <c r="B132" s="53" t="s">
        <v>3</v>
      </c>
      <c r="C132" s="53"/>
      <c r="D132" s="53" t="s">
        <v>8</v>
      </c>
      <c r="E132" s="53"/>
      <c r="F132" s="53" t="s">
        <v>9</v>
      </c>
      <c r="G132" s="54"/>
      <c r="H132" s="9"/>
      <c r="I132" s="16" t="s">
        <v>1</v>
      </c>
      <c r="J132" s="53" t="s">
        <v>3</v>
      </c>
      <c r="K132" s="53"/>
      <c r="L132" s="53"/>
      <c r="M132" s="53"/>
      <c r="N132" s="53" t="s">
        <v>8</v>
      </c>
      <c r="O132" s="53"/>
      <c r="P132" s="53" t="s">
        <v>9</v>
      </c>
      <c r="Q132" s="54"/>
      <c r="R132" s="9"/>
      <c r="S132" s="50" t="s">
        <v>14</v>
      </c>
      <c r="T132" s="51" t="s">
        <v>15</v>
      </c>
      <c r="U132" s="9"/>
      <c r="V132" s="12"/>
    </row>
    <row r="133" spans="1:22" x14ac:dyDescent="0.25">
      <c r="A133" s="16" t="s">
        <v>2</v>
      </c>
      <c r="B133" s="17" t="s">
        <v>4</v>
      </c>
      <c r="C133" s="17" t="s">
        <v>5</v>
      </c>
      <c r="D133" s="17" t="s">
        <v>6</v>
      </c>
      <c r="E133" s="17" t="s">
        <v>7</v>
      </c>
      <c r="F133" s="17" t="s">
        <v>6</v>
      </c>
      <c r="G133" s="29" t="s">
        <v>7</v>
      </c>
      <c r="H133" s="9"/>
      <c r="I133" s="16" t="s">
        <v>2</v>
      </c>
      <c r="J133" s="9" t="s">
        <v>11</v>
      </c>
      <c r="K133" s="9" t="s">
        <v>12</v>
      </c>
      <c r="L133" s="17" t="s">
        <v>4</v>
      </c>
      <c r="M133" s="17" t="s">
        <v>5</v>
      </c>
      <c r="N133" s="17" t="s">
        <v>6</v>
      </c>
      <c r="O133" s="17" t="s">
        <v>7</v>
      </c>
      <c r="P133" s="17" t="s">
        <v>6</v>
      </c>
      <c r="Q133" s="29" t="s">
        <v>7</v>
      </c>
      <c r="R133" s="9"/>
      <c r="S133" s="50"/>
      <c r="T133" s="51"/>
      <c r="U133" s="9"/>
      <c r="V133" s="12"/>
    </row>
    <row r="134" spans="1:22" x14ac:dyDescent="0.25">
      <c r="A134" s="11">
        <v>1</v>
      </c>
      <c r="B134" s="9">
        <v>1</v>
      </c>
      <c r="C134" s="9">
        <v>0</v>
      </c>
      <c r="D134" s="9">
        <v>2.1</v>
      </c>
      <c r="E134" s="9">
        <v>3.55</v>
      </c>
      <c r="F134" s="9"/>
      <c r="G134" s="12"/>
      <c r="H134" s="9"/>
      <c r="I134" s="11">
        <v>1</v>
      </c>
      <c r="J134" s="18">
        <v>13800</v>
      </c>
      <c r="K134" s="9">
        <v>13800</v>
      </c>
      <c r="L134" s="19">
        <f>K134/J134</f>
        <v>1</v>
      </c>
      <c r="M134" s="9">
        <v>0</v>
      </c>
      <c r="N134" s="9">
        <v>2.1000999999999999</v>
      </c>
      <c r="O134" s="9">
        <v>3.339</v>
      </c>
      <c r="P134" s="9"/>
      <c r="Q134" s="12"/>
      <c r="R134" s="9"/>
      <c r="S134" s="30">
        <f>ABS((B134-L134)/B134)</f>
        <v>0</v>
      </c>
      <c r="T134" s="20" t="s">
        <v>16</v>
      </c>
      <c r="U134" s="20">
        <f>ABS((D134-N134)/D134)</f>
        <v>4.7619047618936639E-5</v>
      </c>
      <c r="V134" s="21">
        <f>ABS((E134-O134)/E134)</f>
        <v>5.9436619718309824E-2</v>
      </c>
    </row>
    <row r="135" spans="1:22" x14ac:dyDescent="0.25">
      <c r="A135" s="11">
        <v>2</v>
      </c>
      <c r="B135" s="9">
        <v>0.998</v>
      </c>
      <c r="C135" s="9">
        <v>3.9E-2</v>
      </c>
      <c r="D135" s="9"/>
      <c r="E135" s="9"/>
      <c r="F135" s="9"/>
      <c r="G135" s="12"/>
      <c r="H135" s="9"/>
      <c r="I135" s="11">
        <v>2</v>
      </c>
      <c r="J135" s="18">
        <v>13800</v>
      </c>
      <c r="K135" s="9">
        <v>13781.38</v>
      </c>
      <c r="L135" s="19">
        <f t="shared" ref="L135:L152" si="9">K135/J135</f>
        <v>0.99865072463768112</v>
      </c>
      <c r="M135" s="9">
        <v>-8.6400000000000005E-2</v>
      </c>
      <c r="N135" s="9"/>
      <c r="O135" s="9"/>
      <c r="P135" s="9"/>
      <c r="Q135" s="12"/>
      <c r="R135" s="9"/>
      <c r="S135" s="30">
        <f t="shared" ref="S135:T152" si="10">ABS((B135-L135)/B135)</f>
        <v>6.5202869507126403E-4</v>
      </c>
      <c r="T135" s="20">
        <f t="shared" si="10"/>
        <v>3.2153846153846155</v>
      </c>
      <c r="U135" s="27"/>
      <c r="V135" s="28"/>
    </row>
    <row r="136" spans="1:22" x14ac:dyDescent="0.25">
      <c r="A136" s="11">
        <v>3</v>
      </c>
      <c r="B136" s="9">
        <v>0.996</v>
      </c>
      <c r="C136" s="9">
        <v>1.2E-2</v>
      </c>
      <c r="D136" s="9"/>
      <c r="E136" s="9"/>
      <c r="F136" s="9"/>
      <c r="G136" s="12"/>
      <c r="H136" s="9"/>
      <c r="I136" s="11">
        <v>3</v>
      </c>
      <c r="J136" s="18">
        <v>13800</v>
      </c>
      <c r="K136" s="9">
        <v>13750.71</v>
      </c>
      <c r="L136" s="19">
        <f t="shared" si="9"/>
        <v>0.99642826086956515</v>
      </c>
      <c r="M136" s="9">
        <v>-0.17280000000000001</v>
      </c>
      <c r="N136" s="9"/>
      <c r="O136" s="9"/>
      <c r="P136" s="9"/>
      <c r="Q136" s="12"/>
      <c r="R136" s="9"/>
      <c r="S136" s="30">
        <f t="shared" si="10"/>
        <v>4.2998079273610012E-4</v>
      </c>
      <c r="T136" s="20">
        <f t="shared" si="10"/>
        <v>15.400000000000002</v>
      </c>
      <c r="U136" s="27"/>
      <c r="V136" s="28"/>
    </row>
    <row r="137" spans="1:22" x14ac:dyDescent="0.25">
      <c r="A137" s="11">
        <v>4</v>
      </c>
      <c r="B137" s="9">
        <v>0.99299999999999999</v>
      </c>
      <c r="C137" s="9">
        <v>-30.169</v>
      </c>
      <c r="D137" s="9"/>
      <c r="E137" s="9"/>
      <c r="F137" s="9"/>
      <c r="G137" s="12"/>
      <c r="H137" s="9"/>
      <c r="I137" s="11">
        <v>4</v>
      </c>
      <c r="J137" s="18">
        <v>480</v>
      </c>
      <c r="K137" s="9">
        <v>472.29</v>
      </c>
      <c r="L137" s="19">
        <f t="shared" si="9"/>
        <v>0.98393750000000002</v>
      </c>
      <c r="M137" s="9">
        <v>-31.022600000000001</v>
      </c>
      <c r="N137" s="9"/>
      <c r="O137" s="9"/>
      <c r="P137" s="9"/>
      <c r="Q137" s="12"/>
      <c r="R137" s="9"/>
      <c r="S137" s="30">
        <f t="shared" si="10"/>
        <v>9.1263846928499228E-3</v>
      </c>
      <c r="T137" s="20">
        <f t="shared" si="10"/>
        <v>2.8293944114819853E-2</v>
      </c>
      <c r="U137" s="27"/>
      <c r="V137" s="28"/>
    </row>
    <row r="138" spans="1:22" x14ac:dyDescent="0.25">
      <c r="A138" s="11">
        <v>5</v>
      </c>
      <c r="B138" s="9">
        <v>0.98499999999999999</v>
      </c>
      <c r="C138" s="9">
        <v>-30.835000000000001</v>
      </c>
      <c r="D138" s="9"/>
      <c r="E138" s="9"/>
      <c r="F138" s="9"/>
      <c r="G138" s="12"/>
      <c r="H138" s="9"/>
      <c r="I138" s="11">
        <v>5</v>
      </c>
      <c r="J138" s="18">
        <v>480</v>
      </c>
      <c r="K138" s="9">
        <v>472.92</v>
      </c>
      <c r="L138" s="19">
        <f t="shared" si="9"/>
        <v>0.98525000000000007</v>
      </c>
      <c r="M138" s="9">
        <v>-30.9361</v>
      </c>
      <c r="N138" s="9"/>
      <c r="O138" s="9"/>
      <c r="P138" s="9"/>
      <c r="Q138" s="12"/>
      <c r="R138" s="9"/>
      <c r="S138" s="30">
        <f t="shared" si="10"/>
        <v>2.5380710659906951E-4</v>
      </c>
      <c r="T138" s="20">
        <f t="shared" si="10"/>
        <v>3.2787416896383607E-3</v>
      </c>
      <c r="U138" s="27"/>
      <c r="V138" s="28"/>
    </row>
    <row r="139" spans="1:22" x14ac:dyDescent="0.25">
      <c r="A139" s="11">
        <v>6</v>
      </c>
      <c r="B139" s="9">
        <v>0.95199999999999996</v>
      </c>
      <c r="C139" s="9">
        <v>-31.234999999999999</v>
      </c>
      <c r="D139" s="9"/>
      <c r="E139" s="9"/>
      <c r="F139" s="9"/>
      <c r="G139" s="12"/>
      <c r="H139" s="9"/>
      <c r="I139" s="11">
        <v>6</v>
      </c>
      <c r="J139" s="18">
        <v>480</v>
      </c>
      <c r="K139" s="9">
        <v>456.87</v>
      </c>
      <c r="L139" s="19">
        <f t="shared" si="9"/>
        <v>0.95181250000000006</v>
      </c>
      <c r="M139" s="9">
        <v>-31.368200000000002</v>
      </c>
      <c r="N139" s="9"/>
      <c r="O139" s="9"/>
      <c r="P139" s="9"/>
      <c r="Q139" s="12"/>
      <c r="R139" s="9"/>
      <c r="S139" s="30">
        <f t="shared" si="10"/>
        <v>1.9695378151249589E-4</v>
      </c>
      <c r="T139" s="20">
        <f t="shared" si="10"/>
        <v>4.2644469345286444E-3</v>
      </c>
      <c r="U139" s="27"/>
      <c r="V139" s="28"/>
    </row>
    <row r="140" spans="1:22" x14ac:dyDescent="0.25">
      <c r="A140" s="11">
        <v>7</v>
      </c>
      <c r="B140" s="9">
        <v>0.98499999999999999</v>
      </c>
      <c r="C140" s="9">
        <v>-0.109</v>
      </c>
      <c r="D140" s="9"/>
      <c r="E140" s="9"/>
      <c r="F140" s="9"/>
      <c r="G140" s="12"/>
      <c r="H140" s="9"/>
      <c r="I140" s="11">
        <v>7</v>
      </c>
      <c r="J140" s="18">
        <v>13800</v>
      </c>
      <c r="K140" s="9">
        <v>13600.08</v>
      </c>
      <c r="L140" s="19">
        <f t="shared" si="9"/>
        <v>0.98551304347826085</v>
      </c>
      <c r="M140" s="9">
        <v>-0.25919999999999999</v>
      </c>
      <c r="N140" s="9"/>
      <c r="O140" s="9"/>
      <c r="P140" s="9"/>
      <c r="Q140" s="12"/>
      <c r="R140" s="9"/>
      <c r="S140" s="30">
        <f t="shared" si="10"/>
        <v>5.2085632310747837E-4</v>
      </c>
      <c r="T140" s="20">
        <f t="shared" si="10"/>
        <v>1.3779816513761467</v>
      </c>
      <c r="U140" s="27"/>
      <c r="V140" s="28"/>
    </row>
    <row r="141" spans="1:22" x14ac:dyDescent="0.25">
      <c r="A141" s="11">
        <v>8</v>
      </c>
      <c r="B141" s="9">
        <v>0.98499999999999999</v>
      </c>
      <c r="C141" s="9">
        <v>-0.111</v>
      </c>
      <c r="D141" s="9"/>
      <c r="E141" s="9"/>
      <c r="F141" s="9"/>
      <c r="G141" s="12"/>
      <c r="H141" s="9"/>
      <c r="I141" s="11">
        <v>8</v>
      </c>
      <c r="J141" s="18">
        <v>13800</v>
      </c>
      <c r="K141" s="9">
        <v>13598.34</v>
      </c>
      <c r="L141" s="19">
        <f t="shared" si="9"/>
        <v>0.98538695652173913</v>
      </c>
      <c r="M141" s="9">
        <v>-0.25919999999999999</v>
      </c>
      <c r="N141" s="9"/>
      <c r="O141" s="9"/>
      <c r="P141" s="9"/>
      <c r="Q141" s="12"/>
      <c r="R141" s="9"/>
      <c r="S141" s="30">
        <f t="shared" si="10"/>
        <v>3.9284926064887891E-4</v>
      </c>
      <c r="T141" s="20">
        <f t="shared" si="10"/>
        <v>1.335135135135135</v>
      </c>
      <c r="U141" s="27"/>
      <c r="V141" s="28"/>
    </row>
    <row r="142" spans="1:22" x14ac:dyDescent="0.25">
      <c r="A142" s="11">
        <v>9</v>
      </c>
      <c r="B142" s="9">
        <v>0.98299999999999998</v>
      </c>
      <c r="C142" s="9">
        <v>-30.26</v>
      </c>
      <c r="D142" s="9"/>
      <c r="E142" s="9"/>
      <c r="F142" s="9"/>
      <c r="G142" s="12"/>
      <c r="H142" s="9"/>
      <c r="I142" s="11">
        <v>9</v>
      </c>
      <c r="J142" s="18">
        <v>208</v>
      </c>
      <c r="K142" s="9">
        <v>202.83</v>
      </c>
      <c r="L142" s="19">
        <f t="shared" si="9"/>
        <v>0.97514423076923085</v>
      </c>
      <c r="M142" s="9">
        <v>-30.9361</v>
      </c>
      <c r="N142" s="9"/>
      <c r="O142" s="9"/>
      <c r="P142" s="9"/>
      <c r="Q142" s="12"/>
      <c r="R142" s="9"/>
      <c r="S142" s="30">
        <f t="shared" si="10"/>
        <v>7.9916268878628058E-3</v>
      </c>
      <c r="T142" s="20">
        <f t="shared" si="10"/>
        <v>2.2343027098479778E-2</v>
      </c>
      <c r="U142" s="27"/>
      <c r="V142" s="28"/>
    </row>
    <row r="143" spans="1:22" x14ac:dyDescent="0.25">
      <c r="A143" s="11">
        <v>10</v>
      </c>
      <c r="B143" s="9">
        <v>0.98199999999999998</v>
      </c>
      <c r="C143" s="9">
        <v>-0.14599999999999999</v>
      </c>
      <c r="D143" s="9"/>
      <c r="E143" s="9"/>
      <c r="F143" s="9"/>
      <c r="G143" s="12"/>
      <c r="H143" s="9"/>
      <c r="I143" s="11">
        <v>10</v>
      </c>
      <c r="J143" s="18">
        <v>13800</v>
      </c>
      <c r="K143" s="9">
        <v>13555.55</v>
      </c>
      <c r="L143" s="19">
        <f t="shared" si="9"/>
        <v>0.98228623188405795</v>
      </c>
      <c r="M143" s="9">
        <v>-0.25919999999999999</v>
      </c>
      <c r="N143" s="9"/>
      <c r="O143" s="9"/>
      <c r="P143" s="9"/>
      <c r="Q143" s="12"/>
      <c r="R143" s="9"/>
      <c r="S143" s="30">
        <f t="shared" si="10"/>
        <v>2.914784970040363E-4</v>
      </c>
      <c r="T143" s="20">
        <f t="shared" si="10"/>
        <v>0.77534246575342469</v>
      </c>
      <c r="U143" s="27"/>
      <c r="V143" s="28"/>
    </row>
    <row r="144" spans="1:22" x14ac:dyDescent="0.25">
      <c r="A144" s="11">
        <v>11</v>
      </c>
      <c r="B144" s="9">
        <v>0.96399999999999997</v>
      </c>
      <c r="C144" s="9">
        <v>-31.762</v>
      </c>
      <c r="D144" s="9"/>
      <c r="E144" s="9"/>
      <c r="F144" s="9"/>
      <c r="G144" s="12"/>
      <c r="H144" s="9"/>
      <c r="I144" s="11">
        <v>11</v>
      </c>
      <c r="J144" s="18">
        <v>4160</v>
      </c>
      <c r="K144" s="9">
        <v>4037.43</v>
      </c>
      <c r="L144" s="19">
        <f t="shared" si="9"/>
        <v>0.97053605769230766</v>
      </c>
      <c r="M144" s="9">
        <v>-31.368200000000002</v>
      </c>
      <c r="N144" s="9"/>
      <c r="O144" s="9"/>
      <c r="P144" s="9"/>
      <c r="Q144" s="12"/>
      <c r="R144" s="9"/>
      <c r="S144" s="30">
        <f t="shared" si="10"/>
        <v>6.780142834344082E-3</v>
      </c>
      <c r="T144" s="20">
        <f t="shared" si="10"/>
        <v>1.2398463572822833E-2</v>
      </c>
      <c r="U144" s="27"/>
      <c r="V144" s="28"/>
    </row>
    <row r="145" spans="1:22" x14ac:dyDescent="0.25">
      <c r="A145" s="11">
        <v>12</v>
      </c>
      <c r="B145" s="9">
        <v>0.95099999999999996</v>
      </c>
      <c r="C145" s="9">
        <v>-62.816000000000003</v>
      </c>
      <c r="D145" s="9"/>
      <c r="E145" s="9"/>
      <c r="F145" s="9"/>
      <c r="G145" s="12"/>
      <c r="H145" s="9"/>
      <c r="I145" s="11">
        <v>12</v>
      </c>
      <c r="J145" s="18">
        <v>480</v>
      </c>
      <c r="K145" s="9">
        <v>457.97</v>
      </c>
      <c r="L145" s="19">
        <f t="shared" si="9"/>
        <v>0.95410416666666675</v>
      </c>
      <c r="M145" s="9">
        <v>-62.736400000000003</v>
      </c>
      <c r="N145" s="9"/>
      <c r="O145" s="9"/>
      <c r="P145" s="9"/>
      <c r="Q145" s="12"/>
      <c r="R145" s="9"/>
      <c r="S145" s="30">
        <f t="shared" si="10"/>
        <v>3.2641079565371156E-3</v>
      </c>
      <c r="T145" s="20">
        <f t="shared" si="10"/>
        <v>1.2671930718288211E-3</v>
      </c>
      <c r="U145" s="27"/>
      <c r="V145" s="28"/>
    </row>
    <row r="146" spans="1:22" x14ac:dyDescent="0.25">
      <c r="A146" s="11">
        <v>13</v>
      </c>
      <c r="B146" s="9">
        <v>0.95399999999999996</v>
      </c>
      <c r="C146" s="9">
        <v>-62.573</v>
      </c>
      <c r="D146" s="9"/>
      <c r="E146" s="9"/>
      <c r="F146" s="9"/>
      <c r="G146" s="12"/>
      <c r="H146" s="9"/>
      <c r="I146" s="11">
        <v>13</v>
      </c>
      <c r="J146" s="18">
        <v>480</v>
      </c>
      <c r="K146" s="9">
        <v>459.98</v>
      </c>
      <c r="L146" s="19">
        <f t="shared" si="9"/>
        <v>0.95829166666666665</v>
      </c>
      <c r="M146" s="9">
        <v>-62.304400000000001</v>
      </c>
      <c r="N146" s="9"/>
      <c r="O146" s="9"/>
      <c r="P146" s="9"/>
      <c r="Q146" s="12"/>
      <c r="R146" s="9"/>
      <c r="S146" s="30">
        <f t="shared" si="10"/>
        <v>4.4986023759608952E-3</v>
      </c>
      <c r="T146" s="20">
        <f t="shared" si="10"/>
        <v>4.2925862592491856E-3</v>
      </c>
      <c r="U146" s="27"/>
      <c r="V146" s="28"/>
    </row>
    <row r="147" spans="1:22" x14ac:dyDescent="0.25">
      <c r="A147" s="11">
        <v>14</v>
      </c>
      <c r="B147" s="9">
        <v>0.96299999999999997</v>
      </c>
      <c r="C147" s="9">
        <v>-31.773</v>
      </c>
      <c r="D147" s="9"/>
      <c r="E147" s="9"/>
      <c r="F147" s="9"/>
      <c r="G147" s="12"/>
      <c r="H147" s="9"/>
      <c r="I147" s="11">
        <v>14</v>
      </c>
      <c r="J147" s="18">
        <v>4160</v>
      </c>
      <c r="K147" s="9">
        <v>4033.66</v>
      </c>
      <c r="L147" s="19">
        <f t="shared" si="9"/>
        <v>0.96962980769230767</v>
      </c>
      <c r="M147" s="9">
        <v>-31.368200000000002</v>
      </c>
      <c r="N147" s="9"/>
      <c r="O147" s="9"/>
      <c r="P147" s="9"/>
      <c r="Q147" s="12"/>
      <c r="R147" s="9"/>
      <c r="S147" s="30">
        <f t="shared" si="10"/>
        <v>6.8845355060308403E-3</v>
      </c>
      <c r="T147" s="20">
        <f t="shared" si="10"/>
        <v>1.2740377049696222E-2</v>
      </c>
      <c r="U147" s="27"/>
      <c r="V147" s="28"/>
    </row>
    <row r="148" spans="1:22" x14ac:dyDescent="0.25">
      <c r="A148" s="11">
        <v>15</v>
      </c>
      <c r="B148" s="9">
        <v>0.999</v>
      </c>
      <c r="C148" s="9">
        <v>0.161</v>
      </c>
      <c r="D148" s="9"/>
      <c r="E148" s="9"/>
      <c r="F148" s="9"/>
      <c r="G148" s="12"/>
      <c r="H148" s="9"/>
      <c r="I148" s="11">
        <v>15</v>
      </c>
      <c r="J148" s="18">
        <v>13800</v>
      </c>
      <c r="K148" s="9">
        <v>13790.35</v>
      </c>
      <c r="L148" s="19">
        <f t="shared" si="9"/>
        <v>0.99930072463768116</v>
      </c>
      <c r="M148" s="9">
        <v>8.6400000000000005E-2</v>
      </c>
      <c r="N148" s="9"/>
      <c r="O148" s="9"/>
      <c r="P148" s="9"/>
      <c r="Q148" s="12"/>
      <c r="R148" s="9"/>
      <c r="S148" s="30">
        <f t="shared" si="10"/>
        <v>3.0102566334450461E-4</v>
      </c>
      <c r="T148" s="20">
        <f t="shared" si="10"/>
        <v>0.46335403726708074</v>
      </c>
      <c r="U148" s="27"/>
      <c r="V148" s="28"/>
    </row>
    <row r="149" spans="1:22" x14ac:dyDescent="0.25">
      <c r="A149" s="11">
        <v>16</v>
      </c>
      <c r="B149" s="9">
        <v>1</v>
      </c>
      <c r="C149" s="9">
        <v>0.48199999999999998</v>
      </c>
      <c r="D149" s="9">
        <v>2</v>
      </c>
      <c r="E149" s="9">
        <v>-1.74</v>
      </c>
      <c r="F149" s="9"/>
      <c r="G149" s="12"/>
      <c r="H149" s="9"/>
      <c r="I149" s="11">
        <v>16</v>
      </c>
      <c r="J149" s="18">
        <v>13800</v>
      </c>
      <c r="K149" s="9">
        <v>13801.82</v>
      </c>
      <c r="L149" s="19">
        <f t="shared" si="9"/>
        <v>1.0001318840579709</v>
      </c>
      <c r="M149" s="9">
        <v>0.34570000000000001</v>
      </c>
      <c r="N149" s="9">
        <v>2.0001000000000002</v>
      </c>
      <c r="O149" s="9">
        <v>-1.5546</v>
      </c>
      <c r="P149" s="9"/>
      <c r="Q149" s="12"/>
      <c r="R149" s="9"/>
      <c r="S149" s="30">
        <f t="shared" si="10"/>
        <v>1.3188405797093239E-4</v>
      </c>
      <c r="T149" s="20">
        <f t="shared" si="10"/>
        <v>0.28278008298755181</v>
      </c>
      <c r="U149" s="20">
        <f>ABS((D149-N149)/D149)</f>
        <v>5.0000000000105516E-5</v>
      </c>
      <c r="V149" s="21">
        <f>ABS((E149-O149)/E149)</f>
        <v>0.10655172413793104</v>
      </c>
    </row>
    <row r="150" spans="1:22" x14ac:dyDescent="0.25">
      <c r="A150" s="11">
        <v>17</v>
      </c>
      <c r="B150" s="9">
        <v>0.999</v>
      </c>
      <c r="C150" s="9">
        <v>0.16</v>
      </c>
      <c r="D150" s="9"/>
      <c r="E150" s="9"/>
      <c r="F150" s="9"/>
      <c r="G150" s="12"/>
      <c r="H150" s="9"/>
      <c r="I150" s="11">
        <v>17</v>
      </c>
      <c r="J150" s="18">
        <v>13800</v>
      </c>
      <c r="K150" s="9">
        <v>13788.27</v>
      </c>
      <c r="L150" s="19">
        <f t="shared" si="9"/>
        <v>0.99914999999999998</v>
      </c>
      <c r="M150" s="9">
        <v>0</v>
      </c>
      <c r="N150" s="9"/>
      <c r="O150" s="9"/>
      <c r="P150" s="9"/>
      <c r="Q150" s="12"/>
      <c r="R150" s="9"/>
      <c r="S150" s="30">
        <f t="shared" si="10"/>
        <v>1.5015015015013361E-4</v>
      </c>
      <c r="T150" s="20" t="s">
        <v>16</v>
      </c>
      <c r="U150" s="27"/>
      <c r="V150" s="28"/>
    </row>
    <row r="151" spans="1:22" x14ac:dyDescent="0.25">
      <c r="A151" s="11">
        <v>18</v>
      </c>
      <c r="B151" s="9">
        <v>0.998</v>
      </c>
      <c r="C151" s="9">
        <v>-29.873000000000001</v>
      </c>
      <c r="D151" s="9"/>
      <c r="E151" s="9"/>
      <c r="F151" s="9"/>
      <c r="G151" s="12"/>
      <c r="H151" s="9"/>
      <c r="I151" s="11">
        <v>18</v>
      </c>
      <c r="J151" s="18">
        <v>480</v>
      </c>
      <c r="K151" s="9">
        <v>479.24</v>
      </c>
      <c r="L151" s="19">
        <f t="shared" si="9"/>
        <v>0.99841666666666673</v>
      </c>
      <c r="M151" s="9">
        <v>-30.071999999999999</v>
      </c>
      <c r="N151" s="9"/>
      <c r="O151" s="9"/>
      <c r="P151" s="9"/>
      <c r="Q151" s="12"/>
      <c r="R151" s="9"/>
      <c r="S151" s="30">
        <f t="shared" si="10"/>
        <v>4.1750167000674532E-4</v>
      </c>
      <c r="T151" s="20">
        <f t="shared" si="10"/>
        <v>6.6615338265322548E-3</v>
      </c>
      <c r="U151" s="27"/>
      <c r="V151" s="28"/>
    </row>
    <row r="152" spans="1:22" x14ac:dyDescent="0.25">
      <c r="A152" s="11">
        <v>19</v>
      </c>
      <c r="B152" s="9">
        <v>0.93300000000000005</v>
      </c>
      <c r="C152" s="9">
        <v>-30.646999999999998</v>
      </c>
      <c r="D152" s="9"/>
      <c r="E152" s="9"/>
      <c r="F152" s="9"/>
      <c r="G152" s="12"/>
      <c r="H152" s="9"/>
      <c r="I152" s="11">
        <v>19</v>
      </c>
      <c r="J152" s="18">
        <v>480</v>
      </c>
      <c r="K152" s="9">
        <v>447.76</v>
      </c>
      <c r="L152" s="19">
        <f t="shared" si="9"/>
        <v>0.93283333333333329</v>
      </c>
      <c r="M152" s="9">
        <v>-30.763300000000001</v>
      </c>
      <c r="N152" s="9"/>
      <c r="O152" s="9"/>
      <c r="P152" s="9"/>
      <c r="Q152" s="12"/>
      <c r="R152" s="9"/>
      <c r="S152" s="30">
        <f t="shared" si="10"/>
        <v>1.7863522686683742E-4</v>
      </c>
      <c r="T152" s="20">
        <f t="shared" si="10"/>
        <v>3.7948249420825045E-3</v>
      </c>
      <c r="U152" s="27"/>
      <c r="V152" s="28"/>
    </row>
    <row r="153" spans="1:22" x14ac:dyDescent="0.25">
      <c r="A153" s="13"/>
      <c r="B153" s="14"/>
      <c r="C153" s="14"/>
      <c r="D153" s="14">
        <f>SUM(D134:D152)</f>
        <v>4.0999999999999996</v>
      </c>
      <c r="E153" s="14">
        <f>SUM(E134:E152)</f>
        <v>1.8099999999999998</v>
      </c>
      <c r="F153" s="14"/>
      <c r="G153" s="15"/>
      <c r="H153" s="14"/>
      <c r="I153" s="13"/>
      <c r="J153" s="14"/>
      <c r="K153" s="14"/>
      <c r="L153" s="14"/>
      <c r="M153" s="14"/>
      <c r="N153" s="14">
        <f>SUM(N134:N152)</f>
        <v>4.1002000000000001</v>
      </c>
      <c r="O153" s="14">
        <f>SUM(O134:O152)</f>
        <v>1.7844</v>
      </c>
      <c r="P153" s="14"/>
      <c r="Q153" s="15"/>
      <c r="R153" s="14"/>
      <c r="S153" s="13"/>
      <c r="T153" s="14"/>
      <c r="U153" s="20">
        <f>ABS((D153-N153)/D153)</f>
        <v>4.8780487804980996E-5</v>
      </c>
      <c r="V153" s="21">
        <f>ABS((E153-O153)/E153)</f>
        <v>1.4143646408839694E-2</v>
      </c>
    </row>
    <row r="156" spans="1:22" x14ac:dyDescent="0.25">
      <c r="A156" s="47" t="s">
        <v>59</v>
      </c>
      <c r="B156" s="48"/>
      <c r="C156" s="48"/>
      <c r="D156" s="48"/>
      <c r="E156" s="48"/>
      <c r="F156" s="48"/>
      <c r="G156" s="48"/>
      <c r="H156" s="48"/>
      <c r="I156" s="48"/>
      <c r="J156" s="48"/>
      <c r="K156" s="48"/>
      <c r="L156" s="48"/>
      <c r="M156" s="48"/>
      <c r="N156" s="48"/>
      <c r="O156" s="48"/>
      <c r="P156" s="48"/>
      <c r="Q156" s="48"/>
      <c r="R156" s="48"/>
      <c r="S156" s="48"/>
      <c r="T156" s="48"/>
      <c r="U156" s="48"/>
      <c r="V156" s="49"/>
    </row>
    <row r="157" spans="1:22" x14ac:dyDescent="0.25">
      <c r="A157" s="50" t="s">
        <v>29</v>
      </c>
      <c r="B157" s="51"/>
      <c r="C157" s="51"/>
      <c r="D157" s="51"/>
      <c r="E157" s="51"/>
      <c r="F157" s="51"/>
      <c r="G157" s="52"/>
      <c r="H157" s="9"/>
      <c r="I157" s="50" t="s">
        <v>10</v>
      </c>
      <c r="J157" s="51"/>
      <c r="K157" s="51"/>
      <c r="L157" s="51"/>
      <c r="M157" s="51"/>
      <c r="N157" s="51"/>
      <c r="O157" s="51"/>
      <c r="P157" s="51"/>
      <c r="Q157" s="52"/>
      <c r="R157" s="9"/>
      <c r="S157" s="50" t="s">
        <v>13</v>
      </c>
      <c r="T157" s="51"/>
      <c r="U157" s="51"/>
      <c r="V157" s="52"/>
    </row>
    <row r="158" spans="1:22" x14ac:dyDescent="0.25">
      <c r="A158" s="50"/>
      <c r="B158" s="51"/>
      <c r="C158" s="51"/>
      <c r="D158" s="51"/>
      <c r="E158" s="51"/>
      <c r="F158" s="51"/>
      <c r="G158" s="52"/>
      <c r="H158" s="9"/>
      <c r="I158" s="50"/>
      <c r="J158" s="51"/>
      <c r="K158" s="51"/>
      <c r="L158" s="51"/>
      <c r="M158" s="51"/>
      <c r="N158" s="51"/>
      <c r="O158" s="51"/>
      <c r="P158" s="51"/>
      <c r="Q158" s="52"/>
      <c r="R158" s="9"/>
      <c r="S158" s="50"/>
      <c r="T158" s="51"/>
      <c r="U158" s="51"/>
      <c r="V158" s="52"/>
    </row>
    <row r="159" spans="1:22" x14ac:dyDescent="0.25">
      <c r="A159" s="55" t="s">
        <v>0</v>
      </c>
      <c r="B159" s="53"/>
      <c r="C159" s="53"/>
      <c r="D159" s="53"/>
      <c r="E159" s="53"/>
      <c r="F159" s="53"/>
      <c r="G159" s="54"/>
      <c r="H159" s="9"/>
      <c r="I159" s="55" t="s">
        <v>0</v>
      </c>
      <c r="J159" s="53"/>
      <c r="K159" s="53"/>
      <c r="L159" s="53"/>
      <c r="M159" s="53"/>
      <c r="N159" s="53"/>
      <c r="O159" s="53"/>
      <c r="P159" s="53"/>
      <c r="Q159" s="54"/>
      <c r="R159" s="9"/>
      <c r="S159" s="55" t="s">
        <v>3</v>
      </c>
      <c r="T159" s="53"/>
      <c r="U159" s="9"/>
      <c r="V159" s="12"/>
    </row>
    <row r="160" spans="1:22" x14ac:dyDescent="0.25">
      <c r="A160" s="16" t="s">
        <v>1</v>
      </c>
      <c r="B160" s="53" t="s">
        <v>3</v>
      </c>
      <c r="C160" s="53"/>
      <c r="D160" s="53" t="s">
        <v>8</v>
      </c>
      <c r="E160" s="53"/>
      <c r="F160" s="53" t="s">
        <v>9</v>
      </c>
      <c r="G160" s="54"/>
      <c r="H160" s="9"/>
      <c r="I160" s="16" t="s">
        <v>1</v>
      </c>
      <c r="J160" s="53" t="s">
        <v>3</v>
      </c>
      <c r="K160" s="53"/>
      <c r="L160" s="53"/>
      <c r="M160" s="53"/>
      <c r="N160" s="53" t="s">
        <v>8</v>
      </c>
      <c r="O160" s="53"/>
      <c r="P160" s="53" t="s">
        <v>9</v>
      </c>
      <c r="Q160" s="54"/>
      <c r="R160" s="9"/>
      <c r="S160" s="50" t="s">
        <v>14</v>
      </c>
      <c r="T160" s="51" t="s">
        <v>15</v>
      </c>
      <c r="U160" s="9"/>
      <c r="V160" s="12"/>
    </row>
    <row r="161" spans="1:22" x14ac:dyDescent="0.25">
      <c r="A161" s="16" t="s">
        <v>2</v>
      </c>
      <c r="B161" s="17" t="s">
        <v>4</v>
      </c>
      <c r="C161" s="17" t="s">
        <v>5</v>
      </c>
      <c r="D161" s="17" t="s">
        <v>6</v>
      </c>
      <c r="E161" s="17" t="s">
        <v>7</v>
      </c>
      <c r="F161" s="17" t="s">
        <v>6</v>
      </c>
      <c r="G161" s="29" t="s">
        <v>7</v>
      </c>
      <c r="H161" s="9"/>
      <c r="I161" s="16" t="s">
        <v>2</v>
      </c>
      <c r="J161" s="9" t="s">
        <v>11</v>
      </c>
      <c r="K161" s="9" t="s">
        <v>12</v>
      </c>
      <c r="L161" s="17" t="s">
        <v>4</v>
      </c>
      <c r="M161" s="17" t="s">
        <v>5</v>
      </c>
      <c r="N161" s="17" t="s">
        <v>6</v>
      </c>
      <c r="O161" s="17" t="s">
        <v>7</v>
      </c>
      <c r="P161" s="17" t="s">
        <v>6</v>
      </c>
      <c r="Q161" s="29" t="s">
        <v>7</v>
      </c>
      <c r="R161" s="9"/>
      <c r="S161" s="50"/>
      <c r="T161" s="51"/>
      <c r="U161" s="9"/>
      <c r="V161" s="12"/>
    </row>
    <row r="162" spans="1:22" x14ac:dyDescent="0.25">
      <c r="A162" s="11">
        <v>1</v>
      </c>
      <c r="B162" s="9">
        <v>1</v>
      </c>
      <c r="C162" s="9">
        <v>0</v>
      </c>
      <c r="D162" s="9">
        <v>1.61</v>
      </c>
      <c r="E162" s="9">
        <v>4.21</v>
      </c>
      <c r="F162" s="9"/>
      <c r="G162" s="12"/>
      <c r="H162" s="9"/>
      <c r="I162" s="11">
        <v>1</v>
      </c>
      <c r="J162" s="18">
        <v>13800</v>
      </c>
      <c r="K162" s="9">
        <v>13800</v>
      </c>
      <c r="L162" s="19">
        <f>K162/J162</f>
        <v>1</v>
      </c>
      <c r="M162" s="9">
        <v>0</v>
      </c>
      <c r="N162" s="9">
        <v>1.6101000000000001</v>
      </c>
      <c r="O162" s="9">
        <v>3.9039999999999999</v>
      </c>
      <c r="P162" s="9"/>
      <c r="Q162" s="12"/>
      <c r="R162" s="9"/>
      <c r="S162" s="30">
        <f>ABS((B162-L162)/B162)</f>
        <v>0</v>
      </c>
      <c r="T162" s="20" t="s">
        <v>16</v>
      </c>
      <c r="U162" s="20">
        <f>ABS((D162-N162)/D162)</f>
        <v>6.2111801242229183E-5</v>
      </c>
      <c r="V162" s="21">
        <f>ABS((E162-O162)/E162)</f>
        <v>7.2684085510688848E-2</v>
      </c>
    </row>
    <row r="163" spans="1:22" x14ac:dyDescent="0.25">
      <c r="A163" s="11">
        <v>2</v>
      </c>
      <c r="B163" s="9">
        <v>0.998</v>
      </c>
      <c r="C163" s="9">
        <v>5.8999999999999997E-2</v>
      </c>
      <c r="D163" s="9"/>
      <c r="E163" s="9"/>
      <c r="F163" s="9"/>
      <c r="G163" s="12"/>
      <c r="H163" s="9"/>
      <c r="I163" s="11">
        <v>2</v>
      </c>
      <c r="J163" s="18">
        <v>13800</v>
      </c>
      <c r="K163" s="9">
        <v>13781.68</v>
      </c>
      <c r="L163" s="19">
        <f t="shared" ref="L163:L180" si="11">K163/J163</f>
        <v>0.99867246376811591</v>
      </c>
      <c r="M163" s="9">
        <v>0</v>
      </c>
      <c r="N163" s="9"/>
      <c r="O163" s="9"/>
      <c r="P163" s="9"/>
      <c r="Q163" s="12"/>
      <c r="R163" s="9"/>
      <c r="S163" s="30">
        <f t="shared" ref="S163:T180" si="12">ABS((B163-L163)/B163)</f>
        <v>6.7381139089771162E-4</v>
      </c>
      <c r="T163" s="20" t="s">
        <v>16</v>
      </c>
      <c r="U163" s="27"/>
      <c r="V163" s="28"/>
    </row>
    <row r="164" spans="1:22" x14ac:dyDescent="0.25">
      <c r="A164" s="11">
        <v>3</v>
      </c>
      <c r="B164" s="9">
        <v>0.996</v>
      </c>
      <c r="C164" s="9">
        <v>3.2000000000000001E-2</v>
      </c>
      <c r="D164" s="9"/>
      <c r="E164" s="9"/>
      <c r="F164" s="9"/>
      <c r="G164" s="12"/>
      <c r="H164" s="9"/>
      <c r="I164" s="11">
        <v>3</v>
      </c>
      <c r="J164" s="18">
        <v>13800</v>
      </c>
      <c r="K164" s="9">
        <v>13751.01</v>
      </c>
      <c r="L164" s="19">
        <f t="shared" si="11"/>
        <v>0.99645000000000006</v>
      </c>
      <c r="M164" s="9">
        <v>-8.6400000000000005E-2</v>
      </c>
      <c r="N164" s="9"/>
      <c r="O164" s="9"/>
      <c r="P164" s="9"/>
      <c r="Q164" s="12"/>
      <c r="R164" s="9"/>
      <c r="S164" s="30">
        <f t="shared" si="12"/>
        <v>4.5180722891572435E-4</v>
      </c>
      <c r="T164" s="20">
        <f t="shared" si="12"/>
        <v>3.7</v>
      </c>
      <c r="U164" s="27"/>
      <c r="V164" s="28"/>
    </row>
    <row r="165" spans="1:22" x14ac:dyDescent="0.25">
      <c r="A165" s="11">
        <v>4</v>
      </c>
      <c r="B165" s="9">
        <v>0.99299999999999999</v>
      </c>
      <c r="C165" s="9">
        <v>-30.149000000000001</v>
      </c>
      <c r="D165" s="9"/>
      <c r="E165" s="9"/>
      <c r="F165" s="9"/>
      <c r="G165" s="12"/>
      <c r="H165" s="9"/>
      <c r="I165" s="11">
        <v>4</v>
      </c>
      <c r="J165" s="18">
        <v>480</v>
      </c>
      <c r="K165" s="9">
        <v>472.3</v>
      </c>
      <c r="L165" s="19">
        <f t="shared" si="11"/>
        <v>0.98395833333333338</v>
      </c>
      <c r="M165" s="9">
        <v>-30.9361</v>
      </c>
      <c r="N165" s="9"/>
      <c r="O165" s="9"/>
      <c r="P165" s="9"/>
      <c r="Q165" s="12"/>
      <c r="R165" s="9"/>
      <c r="S165" s="30">
        <f t="shared" si="12"/>
        <v>9.1054044981536911E-3</v>
      </c>
      <c r="T165" s="20">
        <f t="shared" si="12"/>
        <v>2.6107001890609931E-2</v>
      </c>
      <c r="U165" s="27"/>
      <c r="V165" s="28"/>
    </row>
    <row r="166" spans="1:22" x14ac:dyDescent="0.25">
      <c r="A166" s="11">
        <v>5</v>
      </c>
      <c r="B166" s="9">
        <v>0.98499999999999999</v>
      </c>
      <c r="C166" s="9">
        <v>-30.814</v>
      </c>
      <c r="D166" s="9"/>
      <c r="E166" s="9"/>
      <c r="F166" s="9"/>
      <c r="G166" s="12"/>
      <c r="H166" s="9"/>
      <c r="I166" s="11">
        <v>5</v>
      </c>
      <c r="J166" s="18">
        <v>480</v>
      </c>
      <c r="K166" s="9">
        <v>472.93</v>
      </c>
      <c r="L166" s="19">
        <f t="shared" si="11"/>
        <v>0.98527083333333332</v>
      </c>
      <c r="M166" s="9">
        <v>-30.9361</v>
      </c>
      <c r="N166" s="9"/>
      <c r="O166" s="9"/>
      <c r="P166" s="9"/>
      <c r="Q166" s="12"/>
      <c r="R166" s="9"/>
      <c r="S166" s="30">
        <f t="shared" si="12"/>
        <v>2.7495769881556476E-4</v>
      </c>
      <c r="T166" s="20">
        <f t="shared" si="12"/>
        <v>3.9624845849289174E-3</v>
      </c>
      <c r="U166" s="27"/>
      <c r="V166" s="28"/>
    </row>
    <row r="167" spans="1:22" x14ac:dyDescent="0.25">
      <c r="A167" s="11">
        <v>6</v>
      </c>
      <c r="B167" s="9">
        <v>0.95199999999999996</v>
      </c>
      <c r="C167" s="9">
        <v>-31.213999999999999</v>
      </c>
      <c r="D167" s="9"/>
      <c r="E167" s="9"/>
      <c r="F167" s="9"/>
      <c r="G167" s="12"/>
      <c r="H167" s="9"/>
      <c r="I167" s="11">
        <v>6</v>
      </c>
      <c r="J167" s="18">
        <v>480</v>
      </c>
      <c r="K167" s="9">
        <v>456.88</v>
      </c>
      <c r="L167" s="19">
        <f t="shared" si="11"/>
        <v>0.95183333333333331</v>
      </c>
      <c r="M167" s="9">
        <v>-31.2818</v>
      </c>
      <c r="N167" s="9"/>
      <c r="O167" s="9"/>
      <c r="P167" s="9"/>
      <c r="Q167" s="12"/>
      <c r="R167" s="9"/>
      <c r="S167" s="30">
        <f t="shared" si="12"/>
        <v>1.7507002801118521E-4</v>
      </c>
      <c r="T167" s="20">
        <f t="shared" si="12"/>
        <v>2.1721022618056596E-3</v>
      </c>
      <c r="U167" s="27"/>
      <c r="V167" s="28"/>
    </row>
    <row r="168" spans="1:22" x14ac:dyDescent="0.25">
      <c r="A168" s="11">
        <v>7</v>
      </c>
      <c r="B168" s="9">
        <v>0.98499999999999999</v>
      </c>
      <c r="C168" s="9">
        <v>-8.8999999999999996E-2</v>
      </c>
      <c r="D168" s="9"/>
      <c r="E168" s="9"/>
      <c r="F168" s="9"/>
      <c r="G168" s="12"/>
      <c r="H168" s="9"/>
      <c r="I168" s="11">
        <v>7</v>
      </c>
      <c r="J168" s="18">
        <v>13800</v>
      </c>
      <c r="K168" s="9">
        <v>13600.37</v>
      </c>
      <c r="L168" s="19">
        <f t="shared" si="11"/>
        <v>0.98553405797101457</v>
      </c>
      <c r="M168" s="9">
        <v>-0.25919999999999999</v>
      </c>
      <c r="N168" s="9"/>
      <c r="O168" s="9"/>
      <c r="P168" s="9"/>
      <c r="Q168" s="12"/>
      <c r="R168" s="9"/>
      <c r="S168" s="30">
        <f t="shared" si="12"/>
        <v>5.4219083351733882E-4</v>
      </c>
      <c r="T168" s="20">
        <f t="shared" si="12"/>
        <v>1.9123595505617976</v>
      </c>
      <c r="U168" s="27"/>
      <c r="V168" s="28"/>
    </row>
    <row r="169" spans="1:22" x14ac:dyDescent="0.25">
      <c r="A169" s="11">
        <v>8</v>
      </c>
      <c r="B169" s="9">
        <v>0.98499999999999999</v>
      </c>
      <c r="C169" s="9">
        <v>-0.09</v>
      </c>
      <c r="D169" s="9"/>
      <c r="E169" s="9"/>
      <c r="F169" s="9"/>
      <c r="G169" s="12"/>
      <c r="H169" s="9"/>
      <c r="I169" s="11">
        <v>8</v>
      </c>
      <c r="J169" s="18">
        <v>13800</v>
      </c>
      <c r="K169" s="9">
        <v>13598.64</v>
      </c>
      <c r="L169" s="19">
        <f t="shared" si="11"/>
        <v>0.98540869565217382</v>
      </c>
      <c r="M169" s="9">
        <v>-0.25919999999999999</v>
      </c>
      <c r="N169" s="9"/>
      <c r="O169" s="9"/>
      <c r="P169" s="9"/>
      <c r="Q169" s="12"/>
      <c r="R169" s="9"/>
      <c r="S169" s="30">
        <f t="shared" si="12"/>
        <v>4.1491944383129889E-4</v>
      </c>
      <c r="T169" s="20">
        <f t="shared" si="12"/>
        <v>1.88</v>
      </c>
      <c r="U169" s="27"/>
      <c r="V169" s="28"/>
    </row>
    <row r="170" spans="1:22" x14ac:dyDescent="0.25">
      <c r="A170" s="11">
        <v>9</v>
      </c>
      <c r="B170" s="9">
        <v>0.98299999999999998</v>
      </c>
      <c r="C170" s="9">
        <v>-30.24</v>
      </c>
      <c r="D170" s="9"/>
      <c r="E170" s="9"/>
      <c r="F170" s="9"/>
      <c r="G170" s="12"/>
      <c r="H170" s="9"/>
      <c r="I170" s="11">
        <v>9</v>
      </c>
      <c r="J170" s="18">
        <v>208</v>
      </c>
      <c r="K170" s="9">
        <v>202.83</v>
      </c>
      <c r="L170" s="19">
        <f t="shared" si="11"/>
        <v>0.97514423076923085</v>
      </c>
      <c r="M170" s="9">
        <v>-30.9361</v>
      </c>
      <c r="N170" s="9"/>
      <c r="O170" s="9"/>
      <c r="P170" s="9"/>
      <c r="Q170" s="12"/>
      <c r="R170" s="9"/>
      <c r="S170" s="30">
        <f t="shared" si="12"/>
        <v>7.9916268878628058E-3</v>
      </c>
      <c r="T170" s="20">
        <f t="shared" si="12"/>
        <v>2.3019179894179939E-2</v>
      </c>
      <c r="U170" s="27"/>
      <c r="V170" s="28"/>
    </row>
    <row r="171" spans="1:22" x14ac:dyDescent="0.25">
      <c r="A171" s="11">
        <v>10</v>
      </c>
      <c r="B171" s="9">
        <v>0.98199999999999998</v>
      </c>
      <c r="C171" s="9">
        <v>-0.126</v>
      </c>
      <c r="D171" s="9"/>
      <c r="E171" s="9"/>
      <c r="F171" s="9"/>
      <c r="G171" s="12"/>
      <c r="H171" s="9"/>
      <c r="I171" s="11">
        <v>10</v>
      </c>
      <c r="J171" s="18">
        <v>13800</v>
      </c>
      <c r="K171" s="9">
        <v>13555.85</v>
      </c>
      <c r="L171" s="19">
        <f t="shared" si="11"/>
        <v>0.98230797101449274</v>
      </c>
      <c r="M171" s="9">
        <v>-0.25919999999999999</v>
      </c>
      <c r="N171" s="9"/>
      <c r="O171" s="9"/>
      <c r="P171" s="9"/>
      <c r="Q171" s="12"/>
      <c r="R171" s="9"/>
      <c r="S171" s="30">
        <f t="shared" si="12"/>
        <v>3.1361610437144434E-4</v>
      </c>
      <c r="T171" s="20">
        <f t="shared" si="12"/>
        <v>1.0571428571428569</v>
      </c>
      <c r="U171" s="27"/>
      <c r="V171" s="28"/>
    </row>
    <row r="172" spans="1:22" x14ac:dyDescent="0.25">
      <c r="A172" s="11">
        <v>11</v>
      </c>
      <c r="B172" s="9">
        <v>0.96399999999999997</v>
      </c>
      <c r="C172" s="9">
        <v>-31.741</v>
      </c>
      <c r="D172" s="9"/>
      <c r="E172" s="9"/>
      <c r="F172" s="9"/>
      <c r="G172" s="12"/>
      <c r="H172" s="9"/>
      <c r="I172" s="11">
        <v>11</v>
      </c>
      <c r="J172" s="18">
        <v>4160</v>
      </c>
      <c r="K172" s="9">
        <v>4037.52</v>
      </c>
      <c r="L172" s="19">
        <f t="shared" si="11"/>
        <v>0.97055769230769229</v>
      </c>
      <c r="M172" s="9">
        <v>-31.368200000000002</v>
      </c>
      <c r="N172" s="9"/>
      <c r="O172" s="9"/>
      <c r="P172" s="9"/>
      <c r="Q172" s="12"/>
      <c r="R172" s="9"/>
      <c r="S172" s="30">
        <f t="shared" si="12"/>
        <v>6.8025853814235688E-3</v>
      </c>
      <c r="T172" s="20">
        <f t="shared" si="12"/>
        <v>1.1745061592262311E-2</v>
      </c>
      <c r="U172" s="27"/>
      <c r="V172" s="28"/>
    </row>
    <row r="173" spans="1:22" x14ac:dyDescent="0.25">
      <c r="A173" s="11">
        <v>12</v>
      </c>
      <c r="B173" s="9">
        <v>0.95099999999999996</v>
      </c>
      <c r="C173" s="9">
        <v>-62.795999999999999</v>
      </c>
      <c r="D173" s="9"/>
      <c r="E173" s="9"/>
      <c r="F173" s="9"/>
      <c r="G173" s="12"/>
      <c r="H173" s="9"/>
      <c r="I173" s="11">
        <v>12</v>
      </c>
      <c r="J173" s="18">
        <v>480</v>
      </c>
      <c r="K173" s="9">
        <v>457.98</v>
      </c>
      <c r="L173" s="19">
        <f t="shared" si="11"/>
        <v>0.954125</v>
      </c>
      <c r="M173" s="9">
        <v>-62.736400000000003</v>
      </c>
      <c r="N173" s="9"/>
      <c r="O173" s="9"/>
      <c r="P173" s="9"/>
      <c r="Q173" s="12"/>
      <c r="R173" s="9"/>
      <c r="S173" s="30">
        <f t="shared" si="12"/>
        <v>3.2860147213459984E-3</v>
      </c>
      <c r="T173" s="20">
        <f t="shared" si="12"/>
        <v>9.4910503853742434E-4</v>
      </c>
      <c r="U173" s="27"/>
      <c r="V173" s="28"/>
    </row>
    <row r="174" spans="1:22" x14ac:dyDescent="0.25">
      <c r="A174" s="11">
        <v>13</v>
      </c>
      <c r="B174" s="9">
        <v>0.95399999999999996</v>
      </c>
      <c r="C174" s="9">
        <v>-62.552</v>
      </c>
      <c r="D174" s="9"/>
      <c r="E174" s="9"/>
      <c r="F174" s="9"/>
      <c r="G174" s="12"/>
      <c r="H174" s="9"/>
      <c r="I174" s="11">
        <v>13</v>
      </c>
      <c r="J174" s="18">
        <v>480</v>
      </c>
      <c r="K174" s="9">
        <v>459.99</v>
      </c>
      <c r="L174" s="19">
        <f t="shared" si="11"/>
        <v>0.95831250000000001</v>
      </c>
      <c r="M174" s="9">
        <v>-62.304400000000001</v>
      </c>
      <c r="N174" s="9"/>
      <c r="O174" s="9"/>
      <c r="P174" s="9"/>
      <c r="Q174" s="12"/>
      <c r="R174" s="9"/>
      <c r="S174" s="30">
        <f t="shared" si="12"/>
        <v>4.5204402515723824E-3</v>
      </c>
      <c r="T174" s="20">
        <f t="shared" si="12"/>
        <v>3.958306688834865E-3</v>
      </c>
      <c r="U174" s="27"/>
      <c r="V174" s="28"/>
    </row>
    <row r="175" spans="1:22" x14ac:dyDescent="0.25">
      <c r="A175" s="11">
        <v>14</v>
      </c>
      <c r="B175" s="9">
        <v>0.96299999999999997</v>
      </c>
      <c r="C175" s="9">
        <v>-31.753</v>
      </c>
      <c r="D175" s="9"/>
      <c r="E175" s="9"/>
      <c r="F175" s="9"/>
      <c r="G175" s="12"/>
      <c r="H175" s="9"/>
      <c r="I175" s="11">
        <v>14</v>
      </c>
      <c r="J175" s="18">
        <v>4160</v>
      </c>
      <c r="K175" s="9">
        <v>4033.75</v>
      </c>
      <c r="L175" s="19">
        <f t="shared" si="11"/>
        <v>0.96965144230769229</v>
      </c>
      <c r="M175" s="9">
        <v>-31.368200000000002</v>
      </c>
      <c r="N175" s="9"/>
      <c r="O175" s="9"/>
      <c r="P175" s="9"/>
      <c r="Q175" s="12"/>
      <c r="R175" s="9"/>
      <c r="S175" s="30">
        <f t="shared" si="12"/>
        <v>6.9070013579359537E-3</v>
      </c>
      <c r="T175" s="20">
        <f t="shared" si="12"/>
        <v>1.2118539980474238E-2</v>
      </c>
      <c r="U175" s="27"/>
      <c r="V175" s="28"/>
    </row>
    <row r="176" spans="1:22" x14ac:dyDescent="0.25">
      <c r="A176" s="11">
        <v>15</v>
      </c>
      <c r="B176" s="9">
        <v>0.999</v>
      </c>
      <c r="C176" s="9">
        <v>0.223</v>
      </c>
      <c r="D176" s="9"/>
      <c r="E176" s="9"/>
      <c r="F176" s="9"/>
      <c r="G176" s="12"/>
      <c r="H176" s="9"/>
      <c r="I176" s="11">
        <v>15</v>
      </c>
      <c r="J176" s="18">
        <v>13800</v>
      </c>
      <c r="K176" s="9">
        <v>13791.58</v>
      </c>
      <c r="L176" s="19">
        <f t="shared" si="11"/>
        <v>0.99938985507246381</v>
      </c>
      <c r="M176" s="9">
        <v>8.6400000000000005E-2</v>
      </c>
      <c r="N176" s="9"/>
      <c r="O176" s="9"/>
      <c r="P176" s="9"/>
      <c r="Q176" s="12"/>
      <c r="R176" s="9"/>
      <c r="S176" s="30">
        <f t="shared" si="12"/>
        <v>3.9024531778158881E-4</v>
      </c>
      <c r="T176" s="20">
        <f t="shared" si="12"/>
        <v>0.61255605381165923</v>
      </c>
      <c r="U176" s="27"/>
      <c r="V176" s="28"/>
    </row>
    <row r="177" spans="1:22" x14ac:dyDescent="0.25">
      <c r="A177" s="11">
        <v>16</v>
      </c>
      <c r="B177" s="9">
        <v>1</v>
      </c>
      <c r="C177" s="9">
        <v>0.64900000000000002</v>
      </c>
      <c r="D177" s="9">
        <v>2.5</v>
      </c>
      <c r="E177" s="9">
        <v>-2.39</v>
      </c>
      <c r="F177" s="9"/>
      <c r="G177" s="12"/>
      <c r="H177" s="9"/>
      <c r="I177" s="11">
        <v>16</v>
      </c>
      <c r="J177" s="18">
        <v>13800</v>
      </c>
      <c r="K177" s="9">
        <v>13801.84</v>
      </c>
      <c r="L177" s="19">
        <f t="shared" si="11"/>
        <v>1.0001333333333333</v>
      </c>
      <c r="M177" s="9">
        <v>0.51849999999999996</v>
      </c>
      <c r="N177" s="9">
        <v>2.5007999999999999</v>
      </c>
      <c r="O177" s="9">
        <v>-2.1093000000000002</v>
      </c>
      <c r="P177" s="9"/>
      <c r="Q177" s="12"/>
      <c r="R177" s="9"/>
      <c r="S177" s="30">
        <f t="shared" si="12"/>
        <v>1.3333333333331865E-4</v>
      </c>
      <c r="T177" s="20">
        <f t="shared" si="12"/>
        <v>0.20107858243451474</v>
      </c>
      <c r="U177" s="20">
        <f>ABS((D177-N177)/D177)</f>
        <v>3.1999999999996474E-4</v>
      </c>
      <c r="V177" s="21">
        <f>ABS((E177-O177)/E177)</f>
        <v>0.11744769874476985</v>
      </c>
    </row>
    <row r="178" spans="1:22" x14ac:dyDescent="0.25">
      <c r="A178" s="11">
        <v>17</v>
      </c>
      <c r="B178" s="9">
        <v>0.999</v>
      </c>
      <c r="C178" s="9">
        <v>0.221</v>
      </c>
      <c r="D178" s="9"/>
      <c r="E178" s="9"/>
      <c r="F178" s="9"/>
      <c r="G178" s="12"/>
      <c r="H178" s="9"/>
      <c r="I178" s="11">
        <v>17</v>
      </c>
      <c r="J178" s="18">
        <v>13800</v>
      </c>
      <c r="K178" s="9">
        <v>13789.49</v>
      </c>
      <c r="L178" s="19">
        <f t="shared" si="11"/>
        <v>0.99923840579710144</v>
      </c>
      <c r="M178" s="9">
        <v>0</v>
      </c>
      <c r="N178" s="9"/>
      <c r="O178" s="9"/>
      <c r="P178" s="9"/>
      <c r="Q178" s="12"/>
      <c r="R178" s="9"/>
      <c r="S178" s="30">
        <f t="shared" si="12"/>
        <v>2.3864444154298047E-4</v>
      </c>
      <c r="T178" s="20" t="s">
        <v>16</v>
      </c>
      <c r="U178" s="27"/>
      <c r="V178" s="28"/>
    </row>
    <row r="179" spans="1:22" x14ac:dyDescent="0.25">
      <c r="A179" s="11">
        <v>18</v>
      </c>
      <c r="B179" s="9">
        <v>0.998</v>
      </c>
      <c r="C179" s="9">
        <v>-29.812000000000001</v>
      </c>
      <c r="D179" s="9"/>
      <c r="E179" s="9"/>
      <c r="F179" s="9"/>
      <c r="G179" s="12"/>
      <c r="H179" s="9"/>
      <c r="I179" s="11">
        <v>18</v>
      </c>
      <c r="J179" s="18">
        <v>480</v>
      </c>
      <c r="K179" s="9">
        <v>479.28</v>
      </c>
      <c r="L179" s="19">
        <f t="shared" si="11"/>
        <v>0.99849999999999994</v>
      </c>
      <c r="M179" s="9">
        <v>-29.985600000000002</v>
      </c>
      <c r="N179" s="9"/>
      <c r="O179" s="9"/>
      <c r="P179" s="9"/>
      <c r="Q179" s="12"/>
      <c r="R179" s="9"/>
      <c r="S179" s="30">
        <f t="shared" si="12"/>
        <v>5.010020040079608E-4</v>
      </c>
      <c r="T179" s="20">
        <f t="shared" si="12"/>
        <v>5.8231584596806791E-3</v>
      </c>
      <c r="U179" s="27"/>
      <c r="V179" s="28"/>
    </row>
    <row r="180" spans="1:22" x14ac:dyDescent="0.25">
      <c r="A180" s="11">
        <v>19</v>
      </c>
      <c r="B180" s="9">
        <v>0.93300000000000005</v>
      </c>
      <c r="C180" s="9">
        <v>-30.585999999999999</v>
      </c>
      <c r="D180" s="9"/>
      <c r="E180" s="9"/>
      <c r="F180" s="9"/>
      <c r="G180" s="12"/>
      <c r="H180" s="9"/>
      <c r="I180" s="11">
        <v>19</v>
      </c>
      <c r="J180" s="18">
        <v>480</v>
      </c>
      <c r="K180" s="9">
        <v>447.8</v>
      </c>
      <c r="L180" s="19">
        <f t="shared" si="11"/>
        <v>0.93291666666666673</v>
      </c>
      <c r="M180" s="9">
        <v>-30.763300000000001</v>
      </c>
      <c r="N180" s="9"/>
      <c r="O180" s="9"/>
      <c r="P180" s="9"/>
      <c r="Q180" s="12"/>
      <c r="R180" s="9"/>
      <c r="S180" s="30">
        <f t="shared" si="12"/>
        <v>8.9317613433359216E-5</v>
      </c>
      <c r="T180" s="20">
        <f t="shared" si="12"/>
        <v>5.7967697639443689E-3</v>
      </c>
      <c r="U180" s="20"/>
      <c r="V180" s="21"/>
    </row>
    <row r="181" spans="1:22" x14ac:dyDescent="0.25">
      <c r="A181" s="13"/>
      <c r="B181" s="14"/>
      <c r="C181" s="14"/>
      <c r="D181" s="14">
        <f>SUM(D162:D180)</f>
        <v>4.1100000000000003</v>
      </c>
      <c r="E181" s="14">
        <f>SUM(E162:E180)</f>
        <v>1.8199999999999998</v>
      </c>
      <c r="F181" s="14"/>
      <c r="G181" s="15"/>
      <c r="H181" s="14"/>
      <c r="I181" s="13"/>
      <c r="J181" s="14"/>
      <c r="K181" s="14"/>
      <c r="L181" s="14"/>
      <c r="M181" s="14"/>
      <c r="N181" s="14">
        <f>SUM(N162:N180)</f>
        <v>4.1109</v>
      </c>
      <c r="O181" s="14">
        <f>SUM(O162:O180)</f>
        <v>1.7946999999999997</v>
      </c>
      <c r="P181" s="14"/>
      <c r="Q181" s="15"/>
      <c r="R181" s="14"/>
      <c r="S181" s="13"/>
      <c r="T181" s="14"/>
      <c r="U181" s="20">
        <f t="shared" ref="U181" si="13">ABS((D181-N181)/D181)</f>
        <v>2.1897810218970287E-4</v>
      </c>
      <c r="V181" s="21">
        <f t="shared" ref="V181" si="14">ABS((E181-O181)/E181)</f>
        <v>1.3901098901098958E-2</v>
      </c>
    </row>
    <row r="184" spans="1:22" x14ac:dyDescent="0.25">
      <c r="A184" s="47" t="s">
        <v>58</v>
      </c>
      <c r="B184" s="48"/>
      <c r="C184" s="48"/>
      <c r="D184" s="48"/>
      <c r="E184" s="48"/>
      <c r="F184" s="48"/>
      <c r="G184" s="48"/>
      <c r="H184" s="48"/>
      <c r="I184" s="48"/>
      <c r="J184" s="48"/>
      <c r="K184" s="48"/>
      <c r="L184" s="48"/>
      <c r="M184" s="48"/>
      <c r="N184" s="48"/>
      <c r="O184" s="48"/>
      <c r="P184" s="48"/>
      <c r="Q184" s="48"/>
      <c r="R184" s="48"/>
      <c r="S184" s="48"/>
      <c r="T184" s="48"/>
      <c r="U184" s="48"/>
      <c r="V184" s="49"/>
    </row>
    <row r="185" spans="1:22" x14ac:dyDescent="0.25">
      <c r="A185" s="50" t="s">
        <v>29</v>
      </c>
      <c r="B185" s="51"/>
      <c r="C185" s="51"/>
      <c r="D185" s="51"/>
      <c r="E185" s="51"/>
      <c r="F185" s="51"/>
      <c r="G185" s="52"/>
      <c r="H185" s="9"/>
      <c r="I185" s="50" t="s">
        <v>10</v>
      </c>
      <c r="J185" s="51"/>
      <c r="K185" s="51"/>
      <c r="L185" s="51"/>
      <c r="M185" s="51"/>
      <c r="N185" s="51"/>
      <c r="O185" s="51"/>
      <c r="P185" s="51"/>
      <c r="Q185" s="52"/>
      <c r="R185" s="9"/>
      <c r="S185" s="50" t="s">
        <v>13</v>
      </c>
      <c r="T185" s="51"/>
      <c r="U185" s="51"/>
      <c r="V185" s="52"/>
    </row>
    <row r="186" spans="1:22" x14ac:dyDescent="0.25">
      <c r="A186" s="50"/>
      <c r="B186" s="51"/>
      <c r="C186" s="51"/>
      <c r="D186" s="51"/>
      <c r="E186" s="51"/>
      <c r="F186" s="51"/>
      <c r="G186" s="52"/>
      <c r="H186" s="9"/>
      <c r="I186" s="50"/>
      <c r="J186" s="51"/>
      <c r="K186" s="51"/>
      <c r="L186" s="51"/>
      <c r="M186" s="51"/>
      <c r="N186" s="51"/>
      <c r="O186" s="51"/>
      <c r="P186" s="51"/>
      <c r="Q186" s="52"/>
      <c r="R186" s="9"/>
      <c r="S186" s="50"/>
      <c r="T186" s="51"/>
      <c r="U186" s="51"/>
      <c r="V186" s="52"/>
    </row>
    <row r="187" spans="1:22" x14ac:dyDescent="0.25">
      <c r="A187" s="55" t="s">
        <v>0</v>
      </c>
      <c r="B187" s="53"/>
      <c r="C187" s="53"/>
      <c r="D187" s="53"/>
      <c r="E187" s="53"/>
      <c r="F187" s="53"/>
      <c r="G187" s="54"/>
      <c r="H187" s="9"/>
      <c r="I187" s="55" t="s">
        <v>0</v>
      </c>
      <c r="J187" s="53"/>
      <c r="K187" s="53"/>
      <c r="L187" s="53"/>
      <c r="M187" s="53"/>
      <c r="N187" s="53"/>
      <c r="O187" s="53"/>
      <c r="P187" s="53"/>
      <c r="Q187" s="54"/>
      <c r="R187" s="9"/>
      <c r="S187" s="55" t="s">
        <v>3</v>
      </c>
      <c r="T187" s="53"/>
      <c r="U187" s="9"/>
      <c r="V187" s="12"/>
    </row>
    <row r="188" spans="1:22" x14ac:dyDescent="0.25">
      <c r="A188" s="16" t="s">
        <v>1</v>
      </c>
      <c r="B188" s="53" t="s">
        <v>3</v>
      </c>
      <c r="C188" s="53"/>
      <c r="D188" s="53" t="s">
        <v>8</v>
      </c>
      <c r="E188" s="53"/>
      <c r="F188" s="53" t="s">
        <v>9</v>
      </c>
      <c r="G188" s="54"/>
      <c r="H188" s="9"/>
      <c r="I188" s="16" t="s">
        <v>1</v>
      </c>
      <c r="J188" s="53" t="s">
        <v>3</v>
      </c>
      <c r="K188" s="53"/>
      <c r="L188" s="53"/>
      <c r="M188" s="53"/>
      <c r="N188" s="53" t="s">
        <v>8</v>
      </c>
      <c r="O188" s="53"/>
      <c r="P188" s="53" t="s">
        <v>9</v>
      </c>
      <c r="Q188" s="54"/>
      <c r="R188" s="9"/>
      <c r="S188" s="50" t="s">
        <v>14</v>
      </c>
      <c r="T188" s="51" t="s">
        <v>15</v>
      </c>
      <c r="U188" s="9"/>
      <c r="V188" s="12"/>
    </row>
    <row r="189" spans="1:22" x14ac:dyDescent="0.25">
      <c r="A189" s="16" t="s">
        <v>2</v>
      </c>
      <c r="B189" s="17" t="s">
        <v>4</v>
      </c>
      <c r="C189" s="17" t="s">
        <v>5</v>
      </c>
      <c r="D189" s="17" t="s">
        <v>6</v>
      </c>
      <c r="E189" s="17" t="s">
        <v>7</v>
      </c>
      <c r="F189" s="17" t="s">
        <v>6</v>
      </c>
      <c r="G189" s="29" t="s">
        <v>7</v>
      </c>
      <c r="H189" s="9"/>
      <c r="I189" s="16" t="s">
        <v>2</v>
      </c>
      <c r="J189" s="9" t="s">
        <v>11</v>
      </c>
      <c r="K189" s="9" t="s">
        <v>12</v>
      </c>
      <c r="L189" s="17" t="s">
        <v>4</v>
      </c>
      <c r="M189" s="17" t="s">
        <v>5</v>
      </c>
      <c r="N189" s="17" t="s">
        <v>6</v>
      </c>
      <c r="O189" s="17" t="s">
        <v>7</v>
      </c>
      <c r="P189" s="17" t="s">
        <v>6</v>
      </c>
      <c r="Q189" s="29" t="s">
        <v>7</v>
      </c>
      <c r="R189" s="9"/>
      <c r="S189" s="50"/>
      <c r="T189" s="51"/>
      <c r="U189" s="9"/>
      <c r="V189" s="12"/>
    </row>
    <row r="190" spans="1:22" x14ac:dyDescent="0.25">
      <c r="A190" s="11">
        <v>1</v>
      </c>
      <c r="B190" s="9">
        <v>1</v>
      </c>
      <c r="C190" s="9">
        <v>0</v>
      </c>
      <c r="D190" s="9">
        <v>1.1299999999999999</v>
      </c>
      <c r="E190" s="9">
        <v>4.87</v>
      </c>
      <c r="F190" s="9"/>
      <c r="G190" s="12"/>
      <c r="H190" s="9"/>
      <c r="I190" s="11">
        <v>1</v>
      </c>
      <c r="J190" s="18">
        <v>13800</v>
      </c>
      <c r="K190" s="9">
        <v>13800</v>
      </c>
      <c r="L190" s="19">
        <f>K190/J190</f>
        <v>1</v>
      </c>
      <c r="M190" s="9">
        <v>0</v>
      </c>
      <c r="N190" s="9">
        <v>1.1212</v>
      </c>
      <c r="O190" s="9">
        <v>4.4611000000000001</v>
      </c>
      <c r="P190" s="9"/>
      <c r="Q190" s="12"/>
      <c r="R190" s="9"/>
      <c r="S190" s="30">
        <f>ABS((B190-L190)/B190)</f>
        <v>0</v>
      </c>
      <c r="T190" s="20" t="s">
        <v>16</v>
      </c>
      <c r="U190" s="20">
        <f>ABS((D190-N190)/D190)</f>
        <v>7.7876106194689557E-3</v>
      </c>
      <c r="V190" s="21">
        <f>ABS((E190-O190)/E190)</f>
        <v>8.3963039014373728E-2</v>
      </c>
    </row>
    <row r="191" spans="1:22" x14ac:dyDescent="0.25">
      <c r="A191" s="11">
        <v>2</v>
      </c>
      <c r="B191" s="9">
        <v>0.998</v>
      </c>
      <c r="C191" s="9">
        <v>0.08</v>
      </c>
      <c r="D191" s="9"/>
      <c r="E191" s="9"/>
      <c r="F191" s="9"/>
      <c r="G191" s="12"/>
      <c r="H191" s="9"/>
      <c r="I191" s="11">
        <v>2</v>
      </c>
      <c r="J191" s="18">
        <v>13800</v>
      </c>
      <c r="K191" s="9">
        <v>13781.96</v>
      </c>
      <c r="L191" s="19">
        <f t="shared" ref="L191:L208" si="15">K191/J191</f>
        <v>0.99869275362318832</v>
      </c>
      <c r="M191" s="9">
        <v>0</v>
      </c>
      <c r="N191" s="9"/>
      <c r="O191" s="9"/>
      <c r="P191" s="9"/>
      <c r="Q191" s="12"/>
      <c r="R191" s="9"/>
      <c r="S191" s="30">
        <f t="shared" ref="S191:T208" si="16">ABS((B191-L191)/B191)</f>
        <v>6.9414190700232937E-4</v>
      </c>
      <c r="T191" s="20" t="s">
        <v>16</v>
      </c>
      <c r="U191" s="27"/>
      <c r="V191" s="28"/>
    </row>
    <row r="192" spans="1:22" x14ac:dyDescent="0.25">
      <c r="A192" s="11">
        <v>3</v>
      </c>
      <c r="B192" s="9">
        <v>0.996</v>
      </c>
      <c r="C192" s="9">
        <v>5.2999999999999999E-2</v>
      </c>
      <c r="D192" s="9"/>
      <c r="E192" s="9"/>
      <c r="F192" s="9"/>
      <c r="G192" s="12"/>
      <c r="H192" s="9"/>
      <c r="I192" s="11">
        <v>3</v>
      </c>
      <c r="J192" s="18">
        <v>13800</v>
      </c>
      <c r="K192" s="9">
        <v>13751.29</v>
      </c>
      <c r="L192" s="19">
        <f t="shared" si="15"/>
        <v>0.99647028985507258</v>
      </c>
      <c r="M192" s="9">
        <v>-8.6400000000000005E-2</v>
      </c>
      <c r="N192" s="9"/>
      <c r="O192" s="9"/>
      <c r="P192" s="9"/>
      <c r="Q192" s="12"/>
      <c r="R192" s="9"/>
      <c r="S192" s="30">
        <f t="shared" si="16"/>
        <v>4.7217856934998086E-4</v>
      </c>
      <c r="T192" s="20">
        <f t="shared" si="16"/>
        <v>2.6301886792452831</v>
      </c>
      <c r="U192" s="27"/>
      <c r="V192" s="28"/>
    </row>
    <row r="193" spans="1:22" x14ac:dyDescent="0.25">
      <c r="A193" s="11">
        <v>4</v>
      </c>
      <c r="B193" s="9">
        <v>0.99299999999999999</v>
      </c>
      <c r="C193" s="9">
        <v>-30.129000000000001</v>
      </c>
      <c r="D193" s="9"/>
      <c r="E193" s="9"/>
      <c r="F193" s="9"/>
      <c r="G193" s="12"/>
      <c r="H193" s="9"/>
      <c r="I193" s="11">
        <v>4</v>
      </c>
      <c r="J193" s="18">
        <v>480</v>
      </c>
      <c r="K193" s="9">
        <v>472.31</v>
      </c>
      <c r="L193" s="19">
        <f t="shared" si="15"/>
        <v>0.98397916666666663</v>
      </c>
      <c r="M193" s="9">
        <v>-30.9361</v>
      </c>
      <c r="N193" s="9"/>
      <c r="O193" s="9"/>
      <c r="P193" s="9"/>
      <c r="Q193" s="12"/>
      <c r="R193" s="9"/>
      <c r="S193" s="30">
        <f t="shared" si="16"/>
        <v>9.0844243034575705E-3</v>
      </c>
      <c r="T193" s="20">
        <f t="shared" si="16"/>
        <v>2.6788144312788288E-2</v>
      </c>
      <c r="U193" s="27"/>
      <c r="V193" s="28"/>
    </row>
    <row r="194" spans="1:22" x14ac:dyDescent="0.25">
      <c r="A194" s="11">
        <v>5</v>
      </c>
      <c r="B194" s="9">
        <v>0.98499999999999999</v>
      </c>
      <c r="C194" s="9">
        <v>-30.794</v>
      </c>
      <c r="D194" s="9"/>
      <c r="E194" s="9"/>
      <c r="F194" s="9"/>
      <c r="G194" s="12"/>
      <c r="H194" s="9"/>
      <c r="I194" s="11">
        <v>5</v>
      </c>
      <c r="J194" s="18">
        <v>480</v>
      </c>
      <c r="K194" s="9">
        <v>472.94</v>
      </c>
      <c r="L194" s="19">
        <f t="shared" si="15"/>
        <v>0.98529166666666668</v>
      </c>
      <c r="M194" s="9">
        <v>-30.9361</v>
      </c>
      <c r="N194" s="9"/>
      <c r="O194" s="9"/>
      <c r="P194" s="9"/>
      <c r="Q194" s="12"/>
      <c r="R194" s="9"/>
      <c r="S194" s="30">
        <f t="shared" si="16"/>
        <v>2.9610829103217265E-4</v>
      </c>
      <c r="T194" s="20">
        <f t="shared" si="16"/>
        <v>4.6145352990842117E-3</v>
      </c>
      <c r="U194" s="27"/>
      <c r="V194" s="28"/>
    </row>
    <row r="195" spans="1:22" x14ac:dyDescent="0.25">
      <c r="A195" s="11">
        <v>6</v>
      </c>
      <c r="B195" s="9">
        <v>0.95199999999999996</v>
      </c>
      <c r="C195" s="9">
        <v>-31.193999999999999</v>
      </c>
      <c r="D195" s="9"/>
      <c r="E195" s="9"/>
      <c r="F195" s="9"/>
      <c r="G195" s="12"/>
      <c r="H195" s="9"/>
      <c r="I195" s="11">
        <v>6</v>
      </c>
      <c r="J195" s="18">
        <v>480</v>
      </c>
      <c r="K195" s="9">
        <v>456.89</v>
      </c>
      <c r="L195" s="19">
        <f t="shared" si="15"/>
        <v>0.95185416666666667</v>
      </c>
      <c r="M195" s="9">
        <v>-31.2818</v>
      </c>
      <c r="N195" s="9"/>
      <c r="O195" s="9"/>
      <c r="P195" s="9"/>
      <c r="Q195" s="12"/>
      <c r="R195" s="9"/>
      <c r="S195" s="30">
        <f t="shared" si="16"/>
        <v>1.531862745097579E-4</v>
      </c>
      <c r="T195" s="20">
        <f t="shared" si="16"/>
        <v>2.8146438417644879E-3</v>
      </c>
      <c r="U195" s="27"/>
      <c r="V195" s="28"/>
    </row>
    <row r="196" spans="1:22" x14ac:dyDescent="0.25">
      <c r="A196" s="11">
        <v>7</v>
      </c>
      <c r="B196" s="9">
        <v>0.98499999999999999</v>
      </c>
      <c r="C196" s="9">
        <v>-6.9000000000000006E-2</v>
      </c>
      <c r="D196" s="9"/>
      <c r="E196" s="9"/>
      <c r="F196" s="9"/>
      <c r="G196" s="12"/>
      <c r="H196" s="9"/>
      <c r="I196" s="11">
        <v>7</v>
      </c>
      <c r="J196" s="18">
        <v>13800</v>
      </c>
      <c r="K196" s="9">
        <v>13600.66</v>
      </c>
      <c r="L196" s="19">
        <f t="shared" si="15"/>
        <v>0.98555507246376806</v>
      </c>
      <c r="M196" s="9">
        <v>-0.17280000000000001</v>
      </c>
      <c r="N196" s="9"/>
      <c r="O196" s="9"/>
      <c r="P196" s="9"/>
      <c r="Q196" s="12"/>
      <c r="R196" s="9"/>
      <c r="S196" s="30">
        <f t="shared" si="16"/>
        <v>5.6352534392697386E-4</v>
      </c>
      <c r="T196" s="20">
        <f t="shared" si="16"/>
        <v>1.5043478260869565</v>
      </c>
      <c r="U196" s="27"/>
      <c r="V196" s="28"/>
    </row>
    <row r="197" spans="1:22" x14ac:dyDescent="0.25">
      <c r="A197" s="11">
        <v>8</v>
      </c>
      <c r="B197" s="9">
        <v>0.98499999999999999</v>
      </c>
      <c r="C197" s="9">
        <v>-7.0000000000000007E-2</v>
      </c>
      <c r="D197" s="9"/>
      <c r="E197" s="9"/>
      <c r="F197" s="9"/>
      <c r="G197" s="12"/>
      <c r="H197" s="9"/>
      <c r="I197" s="11">
        <v>8</v>
      </c>
      <c r="J197" s="18">
        <v>13800</v>
      </c>
      <c r="K197" s="9">
        <v>13598.92</v>
      </c>
      <c r="L197" s="19">
        <f t="shared" si="15"/>
        <v>0.98542898550724634</v>
      </c>
      <c r="M197" s="9">
        <v>-0.17280000000000001</v>
      </c>
      <c r="N197" s="9"/>
      <c r="O197" s="9"/>
      <c r="P197" s="9"/>
      <c r="Q197" s="12"/>
      <c r="R197" s="9"/>
      <c r="S197" s="30">
        <f t="shared" si="16"/>
        <v>4.3551828146837451E-4</v>
      </c>
      <c r="T197" s="20">
        <f t="shared" si="16"/>
        <v>1.4685714285714284</v>
      </c>
      <c r="U197" s="27"/>
      <c r="V197" s="28"/>
    </row>
    <row r="198" spans="1:22" x14ac:dyDescent="0.25">
      <c r="A198" s="11">
        <v>9</v>
      </c>
      <c r="B198" s="9">
        <v>0.98299999999999998</v>
      </c>
      <c r="C198" s="9">
        <v>-30.219000000000001</v>
      </c>
      <c r="D198" s="9"/>
      <c r="E198" s="9"/>
      <c r="F198" s="9"/>
      <c r="G198" s="12"/>
      <c r="H198" s="9"/>
      <c r="I198" s="11">
        <v>9</v>
      </c>
      <c r="J198" s="18">
        <v>208</v>
      </c>
      <c r="K198" s="9">
        <v>202.84</v>
      </c>
      <c r="L198" s="19">
        <f t="shared" si="15"/>
        <v>0.97519230769230769</v>
      </c>
      <c r="M198" s="9">
        <v>-30.9361</v>
      </c>
      <c r="N198" s="9"/>
      <c r="O198" s="9"/>
      <c r="P198" s="9"/>
      <c r="Q198" s="12"/>
      <c r="R198" s="9"/>
      <c r="S198" s="30">
        <f t="shared" si="16"/>
        <v>7.9427185225760862E-3</v>
      </c>
      <c r="T198" s="20">
        <f t="shared" si="16"/>
        <v>2.373010357721958E-2</v>
      </c>
      <c r="U198" s="27"/>
      <c r="V198" s="28"/>
    </row>
    <row r="199" spans="1:22" x14ac:dyDescent="0.25">
      <c r="A199" s="11">
        <v>10</v>
      </c>
      <c r="B199" s="9">
        <v>0.98199999999999998</v>
      </c>
      <c r="C199" s="9">
        <v>-0.105</v>
      </c>
      <c r="D199" s="9"/>
      <c r="E199" s="9"/>
      <c r="F199" s="9"/>
      <c r="G199" s="12"/>
      <c r="H199" s="9"/>
      <c r="I199" s="11">
        <v>10</v>
      </c>
      <c r="J199" s="18">
        <v>13800</v>
      </c>
      <c r="K199" s="9">
        <v>13556.13</v>
      </c>
      <c r="L199" s="19">
        <f t="shared" si="15"/>
        <v>0.98232826086956515</v>
      </c>
      <c r="M199" s="9">
        <v>-0.25919999999999999</v>
      </c>
      <c r="N199" s="9"/>
      <c r="O199" s="9"/>
      <c r="P199" s="9"/>
      <c r="Q199" s="12"/>
      <c r="R199" s="9"/>
      <c r="S199" s="30">
        <f t="shared" si="16"/>
        <v>3.3427787124762397E-4</v>
      </c>
      <c r="T199" s="20">
        <f t="shared" si="16"/>
        <v>1.4685714285714286</v>
      </c>
      <c r="U199" s="27"/>
      <c r="V199" s="28"/>
    </row>
    <row r="200" spans="1:22" x14ac:dyDescent="0.25">
      <c r="A200" s="11">
        <v>11</v>
      </c>
      <c r="B200" s="9">
        <v>0.96399999999999997</v>
      </c>
      <c r="C200" s="9">
        <v>-31.721</v>
      </c>
      <c r="D200" s="9"/>
      <c r="E200" s="9"/>
      <c r="F200" s="9"/>
      <c r="G200" s="12"/>
      <c r="H200" s="9"/>
      <c r="I200" s="11">
        <v>11</v>
      </c>
      <c r="J200" s="18">
        <v>4160</v>
      </c>
      <c r="K200" s="9">
        <v>4037.61</v>
      </c>
      <c r="L200" s="19">
        <f t="shared" si="15"/>
        <v>0.97057932692307691</v>
      </c>
      <c r="M200" s="9">
        <v>-31.2818</v>
      </c>
      <c r="N200" s="9"/>
      <c r="O200" s="9"/>
      <c r="P200" s="9"/>
      <c r="Q200" s="12"/>
      <c r="R200" s="9"/>
      <c r="S200" s="30">
        <f t="shared" si="16"/>
        <v>6.8250279285030548E-3</v>
      </c>
      <c r="T200" s="20">
        <f t="shared" si="16"/>
        <v>1.3845717348128986E-2</v>
      </c>
      <c r="U200" s="27"/>
      <c r="V200" s="28"/>
    </row>
    <row r="201" spans="1:22" x14ac:dyDescent="0.25">
      <c r="A201" s="11">
        <v>12</v>
      </c>
      <c r="B201" s="9">
        <v>0.95099999999999996</v>
      </c>
      <c r="C201" s="9">
        <v>-62.774999999999999</v>
      </c>
      <c r="D201" s="9"/>
      <c r="E201" s="9"/>
      <c r="F201" s="9"/>
      <c r="G201" s="12"/>
      <c r="H201" s="9"/>
      <c r="I201" s="11">
        <v>12</v>
      </c>
      <c r="J201" s="18">
        <v>480</v>
      </c>
      <c r="K201" s="9">
        <v>457.99</v>
      </c>
      <c r="L201" s="19">
        <f t="shared" si="15"/>
        <v>0.95414583333333336</v>
      </c>
      <c r="M201" s="9">
        <v>-62.65</v>
      </c>
      <c r="N201" s="9"/>
      <c r="O201" s="9"/>
      <c r="P201" s="9"/>
      <c r="Q201" s="12"/>
      <c r="R201" s="9"/>
      <c r="S201" s="30">
        <f t="shared" si="16"/>
        <v>3.3079214861549983E-3</v>
      </c>
      <c r="T201" s="20">
        <f t="shared" si="16"/>
        <v>1.9912385503783356E-3</v>
      </c>
      <c r="U201" s="27"/>
      <c r="V201" s="28"/>
    </row>
    <row r="202" spans="1:22" x14ac:dyDescent="0.25">
      <c r="A202" s="11">
        <v>13</v>
      </c>
      <c r="B202" s="9">
        <v>0.95399999999999996</v>
      </c>
      <c r="C202" s="9">
        <v>-62.531999999999996</v>
      </c>
      <c r="D202" s="9"/>
      <c r="E202" s="9"/>
      <c r="F202" s="9"/>
      <c r="G202" s="12"/>
      <c r="H202" s="9"/>
      <c r="I202" s="11">
        <v>13</v>
      </c>
      <c r="J202" s="18">
        <v>480</v>
      </c>
      <c r="K202" s="9">
        <v>460</v>
      </c>
      <c r="L202" s="19">
        <f t="shared" si="15"/>
        <v>0.95833333333333337</v>
      </c>
      <c r="M202" s="9">
        <v>-62.3</v>
      </c>
      <c r="N202" s="9"/>
      <c r="O202" s="9"/>
      <c r="P202" s="9"/>
      <c r="Q202" s="12"/>
      <c r="R202" s="9"/>
      <c r="S202" s="30">
        <f t="shared" si="16"/>
        <v>4.5422781271838696E-3</v>
      </c>
      <c r="T202" s="20">
        <f t="shared" si="16"/>
        <v>3.7101004285805561E-3</v>
      </c>
      <c r="U202" s="27"/>
      <c r="V202" s="28"/>
    </row>
    <row r="203" spans="1:22" x14ac:dyDescent="0.25">
      <c r="A203" s="11">
        <v>14</v>
      </c>
      <c r="B203" s="9">
        <v>0.96299999999999997</v>
      </c>
      <c r="C203" s="9">
        <v>-31.731999999999999</v>
      </c>
      <c r="D203" s="9"/>
      <c r="E203" s="9"/>
      <c r="F203" s="9"/>
      <c r="G203" s="12"/>
      <c r="H203" s="9"/>
      <c r="I203" s="11">
        <v>14</v>
      </c>
      <c r="J203" s="18">
        <v>4160</v>
      </c>
      <c r="K203" s="9">
        <v>4033.84</v>
      </c>
      <c r="L203" s="19">
        <f t="shared" si="15"/>
        <v>0.96967307692307692</v>
      </c>
      <c r="M203" s="9">
        <v>-31.28</v>
      </c>
      <c r="N203" s="9"/>
      <c r="O203" s="9"/>
      <c r="P203" s="9"/>
      <c r="Q203" s="12"/>
      <c r="R203" s="9"/>
      <c r="S203" s="30">
        <f t="shared" si="16"/>
        <v>6.9294672098410681E-3</v>
      </c>
      <c r="T203" s="20">
        <f t="shared" si="16"/>
        <v>1.4244295978822583E-2</v>
      </c>
      <c r="U203" s="27"/>
      <c r="V203" s="28"/>
    </row>
    <row r="204" spans="1:22" x14ac:dyDescent="0.25">
      <c r="A204" s="11">
        <v>15</v>
      </c>
      <c r="B204" s="9">
        <v>0.999</v>
      </c>
      <c r="C204" s="9">
        <v>0.28399999999999997</v>
      </c>
      <c r="D204" s="9"/>
      <c r="E204" s="9"/>
      <c r="F204" s="9"/>
      <c r="G204" s="12"/>
      <c r="H204" s="9"/>
      <c r="I204" s="11">
        <v>15</v>
      </c>
      <c r="J204" s="18">
        <v>13800</v>
      </c>
      <c r="K204" s="9">
        <v>13792.76</v>
      </c>
      <c r="L204" s="19">
        <f t="shared" si="15"/>
        <v>0.9994753623188406</v>
      </c>
      <c r="M204" s="9">
        <v>0.17280000000000001</v>
      </c>
      <c r="N204" s="9"/>
      <c r="O204" s="9"/>
      <c r="P204" s="9"/>
      <c r="Q204" s="12"/>
      <c r="R204" s="9"/>
      <c r="S204" s="30">
        <f t="shared" si="16"/>
        <v>4.7583815699759734E-4</v>
      </c>
      <c r="T204" s="20" t="s">
        <v>16</v>
      </c>
      <c r="U204" s="27"/>
      <c r="V204" s="28"/>
    </row>
    <row r="205" spans="1:22" x14ac:dyDescent="0.25">
      <c r="A205" s="11">
        <v>16</v>
      </c>
      <c r="B205" s="9">
        <v>1</v>
      </c>
      <c r="C205" s="9">
        <v>0.81499999999999995</v>
      </c>
      <c r="D205" s="9">
        <v>3</v>
      </c>
      <c r="E205" s="9">
        <v>-3.04</v>
      </c>
      <c r="F205" s="9"/>
      <c r="G205" s="12"/>
      <c r="H205" s="9"/>
      <c r="I205" s="11">
        <v>16</v>
      </c>
      <c r="J205" s="18">
        <v>13800</v>
      </c>
      <c r="K205" s="9">
        <v>13801.86</v>
      </c>
      <c r="L205" s="19">
        <f t="shared" si="15"/>
        <v>1.0001347826086957</v>
      </c>
      <c r="M205" s="9">
        <v>0.69130000000000003</v>
      </c>
      <c r="N205" s="9">
        <v>3.0002</v>
      </c>
      <c r="O205" s="9">
        <v>-2.6576</v>
      </c>
      <c r="P205" s="9"/>
      <c r="Q205" s="12"/>
      <c r="R205" s="9"/>
      <c r="S205" s="30">
        <f t="shared" si="16"/>
        <v>1.3478260869570491E-4</v>
      </c>
      <c r="T205" s="20">
        <f t="shared" si="16"/>
        <v>0.15177914110429438</v>
      </c>
      <c r="U205" s="20">
        <f>ABS((D205-N205)/D205)</f>
        <v>6.6666666666659324E-5</v>
      </c>
      <c r="V205" s="21">
        <f>ABS((E205-O205)/E205)</f>
        <v>0.12578947368421056</v>
      </c>
    </row>
    <row r="206" spans="1:22" x14ac:dyDescent="0.25">
      <c r="A206" s="11">
        <v>17</v>
      </c>
      <c r="B206" s="9">
        <v>0.999</v>
      </c>
      <c r="C206" s="9">
        <v>0.28299999999999997</v>
      </c>
      <c r="D206" s="9"/>
      <c r="E206" s="9"/>
      <c r="F206" s="9"/>
      <c r="G206" s="12"/>
      <c r="H206" s="9"/>
      <c r="I206" s="11">
        <v>17</v>
      </c>
      <c r="J206" s="18">
        <v>13800</v>
      </c>
      <c r="K206" s="9">
        <v>13790.68</v>
      </c>
      <c r="L206" s="19">
        <f t="shared" si="15"/>
        <v>0.99932463768115942</v>
      </c>
      <c r="M206" s="9">
        <v>8.6400000000000005E-2</v>
      </c>
      <c r="N206" s="9"/>
      <c r="O206" s="9"/>
      <c r="P206" s="9"/>
      <c r="Q206" s="12"/>
      <c r="R206" s="9"/>
      <c r="S206" s="30">
        <f t="shared" si="16"/>
        <v>3.2496264380322637E-4</v>
      </c>
      <c r="T206" s="20">
        <f t="shared" si="16"/>
        <v>0.69469964664310946</v>
      </c>
      <c r="U206" s="27"/>
      <c r="V206" s="28"/>
    </row>
    <row r="207" spans="1:22" x14ac:dyDescent="0.25">
      <c r="A207" s="11">
        <v>18</v>
      </c>
      <c r="B207" s="9">
        <v>0.998</v>
      </c>
      <c r="C207" s="9">
        <v>-29.75</v>
      </c>
      <c r="D207" s="9"/>
      <c r="E207" s="9"/>
      <c r="F207" s="9"/>
      <c r="G207" s="12"/>
      <c r="H207" s="9"/>
      <c r="I207" s="11">
        <v>18</v>
      </c>
      <c r="J207" s="18">
        <v>480</v>
      </c>
      <c r="K207" s="9">
        <v>479.33</v>
      </c>
      <c r="L207" s="19">
        <f t="shared" si="15"/>
        <v>0.99860416666666663</v>
      </c>
      <c r="M207" s="9">
        <v>-29.99</v>
      </c>
      <c r="N207" s="9"/>
      <c r="O207" s="9"/>
      <c r="P207" s="9"/>
      <c r="Q207" s="12"/>
      <c r="R207" s="9"/>
      <c r="S207" s="30">
        <f t="shared" si="16"/>
        <v>6.0537742150964721E-4</v>
      </c>
      <c r="T207" s="20">
        <f t="shared" si="16"/>
        <v>8.0672268907562503E-3</v>
      </c>
      <c r="U207" s="27"/>
      <c r="V207" s="28"/>
    </row>
    <row r="208" spans="1:22" x14ac:dyDescent="0.25">
      <c r="A208" s="11">
        <v>19</v>
      </c>
      <c r="B208" s="9">
        <v>0.93300000000000005</v>
      </c>
      <c r="C208" s="9">
        <v>-30.524000000000001</v>
      </c>
      <c r="D208" s="9"/>
      <c r="E208" s="9"/>
      <c r="F208" s="9"/>
      <c r="G208" s="12"/>
      <c r="H208" s="9"/>
      <c r="I208" s="11">
        <v>19</v>
      </c>
      <c r="J208" s="18">
        <v>480</v>
      </c>
      <c r="K208" s="9">
        <v>447.84</v>
      </c>
      <c r="L208" s="19">
        <f t="shared" si="15"/>
        <v>0.93299999999999994</v>
      </c>
      <c r="M208" s="9">
        <v>-30.68</v>
      </c>
      <c r="N208" s="9"/>
      <c r="O208" s="9"/>
      <c r="P208" s="9"/>
      <c r="Q208" s="12"/>
      <c r="R208" s="9"/>
      <c r="S208" s="30">
        <f t="shared" si="16"/>
        <v>1.1899496512595462E-16</v>
      </c>
      <c r="T208" s="20">
        <f t="shared" si="16"/>
        <v>5.1107325383304546E-3</v>
      </c>
      <c r="U208" s="27"/>
      <c r="V208" s="28"/>
    </row>
    <row r="209" spans="1:22" x14ac:dyDescent="0.25">
      <c r="A209" s="13"/>
      <c r="B209" s="14"/>
      <c r="C209" s="14"/>
      <c r="D209" s="14">
        <f>SUM(D190:D208)</f>
        <v>4.13</v>
      </c>
      <c r="E209" s="14">
        <f>SUM(E190:E208)</f>
        <v>1.83</v>
      </c>
      <c r="F209" s="14"/>
      <c r="G209" s="15"/>
      <c r="H209" s="14"/>
      <c r="I209" s="13"/>
      <c r="J209" s="14"/>
      <c r="K209" s="14"/>
      <c r="L209" s="14"/>
      <c r="M209" s="14"/>
      <c r="N209" s="14">
        <f>SUM(N190:N208)</f>
        <v>4.1213999999999995</v>
      </c>
      <c r="O209" s="14">
        <f>SUM(O190:O208)</f>
        <v>1.8035000000000001</v>
      </c>
      <c r="P209" s="14"/>
      <c r="Q209" s="15"/>
      <c r="R209" s="14"/>
      <c r="S209" s="13"/>
      <c r="T209" s="14"/>
      <c r="U209" s="20">
        <f t="shared" ref="U209" si="17">ABS((D209-N209)/D209)</f>
        <v>2.0823244552059046E-3</v>
      </c>
      <c r="V209" s="21">
        <f t="shared" ref="V209" si="18">ABS((E209-O209)/E209)</f>
        <v>1.4480874316939873E-2</v>
      </c>
    </row>
    <row r="212" spans="1:22" x14ac:dyDescent="0.25">
      <c r="A212" s="47" t="s">
        <v>57</v>
      </c>
      <c r="B212" s="48"/>
      <c r="C212" s="48"/>
      <c r="D212" s="48"/>
      <c r="E212" s="48"/>
      <c r="F212" s="48"/>
      <c r="G212" s="48"/>
      <c r="H212" s="48"/>
      <c r="I212" s="48"/>
      <c r="J212" s="48"/>
      <c r="K212" s="48"/>
      <c r="L212" s="48"/>
      <c r="M212" s="48"/>
      <c r="N212" s="48"/>
      <c r="O212" s="48"/>
      <c r="P212" s="48"/>
      <c r="Q212" s="48"/>
      <c r="R212" s="48"/>
      <c r="S212" s="48"/>
      <c r="T212" s="48"/>
      <c r="U212" s="48"/>
      <c r="V212" s="49"/>
    </row>
    <row r="213" spans="1:22" x14ac:dyDescent="0.25">
      <c r="A213" s="50" t="s">
        <v>29</v>
      </c>
      <c r="B213" s="51"/>
      <c r="C213" s="51"/>
      <c r="D213" s="51"/>
      <c r="E213" s="51"/>
      <c r="F213" s="51"/>
      <c r="G213" s="52"/>
      <c r="H213" s="9"/>
      <c r="I213" s="50" t="s">
        <v>10</v>
      </c>
      <c r="J213" s="51"/>
      <c r="K213" s="51"/>
      <c r="L213" s="51"/>
      <c r="M213" s="51"/>
      <c r="N213" s="51"/>
      <c r="O213" s="51"/>
      <c r="P213" s="51"/>
      <c r="Q213" s="52"/>
      <c r="R213" s="9"/>
      <c r="S213" s="50" t="s">
        <v>13</v>
      </c>
      <c r="T213" s="51"/>
      <c r="U213" s="51"/>
      <c r="V213" s="52"/>
    </row>
    <row r="214" spans="1:22" x14ac:dyDescent="0.25">
      <c r="A214" s="50"/>
      <c r="B214" s="51"/>
      <c r="C214" s="51"/>
      <c r="D214" s="51"/>
      <c r="E214" s="51"/>
      <c r="F214" s="51"/>
      <c r="G214" s="52"/>
      <c r="H214" s="9"/>
      <c r="I214" s="50"/>
      <c r="J214" s="51"/>
      <c r="K214" s="51"/>
      <c r="L214" s="51"/>
      <c r="M214" s="51"/>
      <c r="N214" s="51"/>
      <c r="O214" s="51"/>
      <c r="P214" s="51"/>
      <c r="Q214" s="52"/>
      <c r="R214" s="9"/>
      <c r="S214" s="50"/>
      <c r="T214" s="51"/>
      <c r="U214" s="51"/>
      <c r="V214" s="52"/>
    </row>
    <row r="215" spans="1:22" x14ac:dyDescent="0.25">
      <c r="A215" s="55" t="s">
        <v>0</v>
      </c>
      <c r="B215" s="53"/>
      <c r="C215" s="53"/>
      <c r="D215" s="53"/>
      <c r="E215" s="53"/>
      <c r="F215" s="53"/>
      <c r="G215" s="54"/>
      <c r="H215" s="9"/>
      <c r="I215" s="55" t="s">
        <v>0</v>
      </c>
      <c r="J215" s="53"/>
      <c r="K215" s="53"/>
      <c r="L215" s="53"/>
      <c r="M215" s="53"/>
      <c r="N215" s="53"/>
      <c r="O215" s="53"/>
      <c r="P215" s="53"/>
      <c r="Q215" s="54"/>
      <c r="R215" s="9"/>
      <c r="S215" s="55" t="s">
        <v>3</v>
      </c>
      <c r="T215" s="53"/>
      <c r="U215" s="9"/>
      <c r="V215" s="12"/>
    </row>
    <row r="216" spans="1:22" x14ac:dyDescent="0.25">
      <c r="A216" s="16" t="s">
        <v>1</v>
      </c>
      <c r="B216" s="53" t="s">
        <v>3</v>
      </c>
      <c r="C216" s="53"/>
      <c r="D216" s="53" t="s">
        <v>8</v>
      </c>
      <c r="E216" s="53"/>
      <c r="F216" s="53" t="s">
        <v>9</v>
      </c>
      <c r="G216" s="54"/>
      <c r="H216" s="9"/>
      <c r="I216" s="16" t="s">
        <v>1</v>
      </c>
      <c r="J216" s="53" t="s">
        <v>3</v>
      </c>
      <c r="K216" s="53"/>
      <c r="L216" s="53"/>
      <c r="M216" s="53"/>
      <c r="N216" s="53" t="s">
        <v>8</v>
      </c>
      <c r="O216" s="53"/>
      <c r="P216" s="53" t="s">
        <v>9</v>
      </c>
      <c r="Q216" s="54"/>
      <c r="R216" s="9"/>
      <c r="S216" s="50" t="s">
        <v>14</v>
      </c>
      <c r="T216" s="51" t="s">
        <v>15</v>
      </c>
      <c r="U216" s="9"/>
      <c r="V216" s="12"/>
    </row>
    <row r="217" spans="1:22" x14ac:dyDescent="0.25">
      <c r="A217" s="16" t="s">
        <v>2</v>
      </c>
      <c r="B217" s="17" t="s">
        <v>4</v>
      </c>
      <c r="C217" s="17" t="s">
        <v>5</v>
      </c>
      <c r="D217" s="17" t="s">
        <v>6</v>
      </c>
      <c r="E217" s="17" t="s">
        <v>7</v>
      </c>
      <c r="F217" s="17" t="s">
        <v>6</v>
      </c>
      <c r="G217" s="29" t="s">
        <v>7</v>
      </c>
      <c r="H217" s="9"/>
      <c r="I217" s="16" t="s">
        <v>2</v>
      </c>
      <c r="J217" s="9" t="s">
        <v>11</v>
      </c>
      <c r="K217" s="9" t="s">
        <v>12</v>
      </c>
      <c r="L217" s="17" t="s">
        <v>4</v>
      </c>
      <c r="M217" s="17" t="s">
        <v>5</v>
      </c>
      <c r="N217" s="17" t="s">
        <v>6</v>
      </c>
      <c r="O217" s="17" t="s">
        <v>7</v>
      </c>
      <c r="P217" s="17" t="s">
        <v>6</v>
      </c>
      <c r="Q217" s="29" t="s">
        <v>7</v>
      </c>
      <c r="R217" s="9"/>
      <c r="S217" s="50"/>
      <c r="T217" s="51"/>
      <c r="U217" s="9"/>
      <c r="V217" s="12"/>
    </row>
    <row r="218" spans="1:22" x14ac:dyDescent="0.25">
      <c r="A218" s="11">
        <v>1</v>
      </c>
      <c r="B218" s="9">
        <v>1</v>
      </c>
      <c r="C218" s="9">
        <v>0</v>
      </c>
      <c r="D218" s="9">
        <v>0.65</v>
      </c>
      <c r="E218" s="9">
        <v>5.53</v>
      </c>
      <c r="F218" s="9"/>
      <c r="G218" s="12"/>
      <c r="H218" s="9"/>
      <c r="I218" s="11">
        <v>1</v>
      </c>
      <c r="J218" s="18">
        <v>13800</v>
      </c>
      <c r="K218" s="18">
        <v>13800</v>
      </c>
      <c r="L218" s="19">
        <f>K218/J218</f>
        <v>1</v>
      </c>
      <c r="M218" s="9">
        <v>0</v>
      </c>
      <c r="N218" s="9">
        <v>0.63870000000000005</v>
      </c>
      <c r="O218" s="9">
        <v>5.0106999999999999</v>
      </c>
      <c r="P218" s="9"/>
      <c r="Q218" s="12"/>
      <c r="R218" s="9"/>
      <c r="S218" s="30">
        <f>ABS((B218-L218)/B218)</f>
        <v>0</v>
      </c>
      <c r="T218" s="20" t="s">
        <v>16</v>
      </c>
      <c r="U218" s="20">
        <f>ABS((D218-N218)/D218)</f>
        <v>1.7384615384615349E-2</v>
      </c>
      <c r="V218" s="21">
        <f>ABS((E218-O218)/E218)</f>
        <v>9.3905967450271299E-2</v>
      </c>
    </row>
    <row r="219" spans="1:22" x14ac:dyDescent="0.25">
      <c r="A219" s="11">
        <v>2</v>
      </c>
      <c r="B219" s="9">
        <v>0.998</v>
      </c>
      <c r="C219" s="9">
        <v>0.1</v>
      </c>
      <c r="D219" s="9"/>
      <c r="E219" s="9"/>
      <c r="F219" s="9"/>
      <c r="G219" s="12"/>
      <c r="H219" s="9"/>
      <c r="I219" s="11">
        <v>2</v>
      </c>
      <c r="J219" s="18">
        <v>13800</v>
      </c>
      <c r="K219" s="18">
        <v>13782.2363</v>
      </c>
      <c r="L219" s="19">
        <f t="shared" ref="L219:L236" si="19">K219/J219</f>
        <v>0.99871277536231884</v>
      </c>
      <c r="M219" s="9">
        <v>0</v>
      </c>
      <c r="N219" s="9"/>
      <c r="O219" s="9"/>
      <c r="P219" s="9"/>
      <c r="Q219" s="12"/>
      <c r="R219" s="9"/>
      <c r="S219" s="30">
        <f t="shared" ref="S219:T236" si="20">ABS((B219-L219)/B219)</f>
        <v>7.142037698585575E-4</v>
      </c>
      <c r="T219" s="20" t="s">
        <v>16</v>
      </c>
      <c r="U219" s="27"/>
      <c r="V219" s="28"/>
    </row>
    <row r="220" spans="1:22" x14ac:dyDescent="0.25">
      <c r="A220" s="11">
        <v>3</v>
      </c>
      <c r="B220" s="9">
        <v>0.996</v>
      </c>
      <c r="C220" s="9">
        <v>7.2999999999999995E-2</v>
      </c>
      <c r="D220" s="9"/>
      <c r="E220" s="9"/>
      <c r="F220" s="9"/>
      <c r="G220" s="12"/>
      <c r="H220" s="9"/>
      <c r="I220" s="11">
        <v>3</v>
      </c>
      <c r="J220" s="18">
        <v>13800</v>
      </c>
      <c r="K220" s="18">
        <v>13751.5635</v>
      </c>
      <c r="L220" s="19">
        <f t="shared" si="19"/>
        <v>0.99649010869565224</v>
      </c>
      <c r="M220" s="9">
        <v>-8.6400000000000005E-2</v>
      </c>
      <c r="N220" s="9"/>
      <c r="O220" s="9"/>
      <c r="P220" s="9"/>
      <c r="Q220" s="12"/>
      <c r="R220" s="9"/>
      <c r="S220" s="30">
        <f t="shared" si="20"/>
        <v>4.9207700366691481E-4</v>
      </c>
      <c r="T220" s="20">
        <f t="shared" si="20"/>
        <v>2.1835616438356165</v>
      </c>
      <c r="U220" s="27"/>
      <c r="V220" s="28"/>
    </row>
    <row r="221" spans="1:22" x14ac:dyDescent="0.25">
      <c r="A221" s="11">
        <v>4</v>
      </c>
      <c r="B221" s="9">
        <v>0.99299999999999999</v>
      </c>
      <c r="C221" s="9">
        <v>-30.108000000000001</v>
      </c>
      <c r="D221" s="9"/>
      <c r="E221" s="9"/>
      <c r="F221" s="9"/>
      <c r="G221" s="12"/>
      <c r="H221" s="9"/>
      <c r="I221" s="11">
        <v>4</v>
      </c>
      <c r="J221" s="18">
        <v>480</v>
      </c>
      <c r="K221" s="18">
        <v>472.3193</v>
      </c>
      <c r="L221" s="19">
        <f t="shared" si="19"/>
        <v>0.98399854166666667</v>
      </c>
      <c r="M221" s="9">
        <v>-30.9361</v>
      </c>
      <c r="N221" s="9"/>
      <c r="O221" s="9"/>
      <c r="P221" s="9"/>
      <c r="Q221" s="12"/>
      <c r="R221" s="9"/>
      <c r="S221" s="30">
        <f t="shared" si="20"/>
        <v>9.0649127223900536E-3</v>
      </c>
      <c r="T221" s="20">
        <f t="shared" si="20"/>
        <v>2.7504317789291854E-2</v>
      </c>
      <c r="U221" s="27"/>
      <c r="V221" s="28"/>
    </row>
    <row r="222" spans="1:22" x14ac:dyDescent="0.25">
      <c r="A222" s="11">
        <v>5</v>
      </c>
      <c r="B222" s="9">
        <v>0.98499999999999999</v>
      </c>
      <c r="C222" s="9">
        <v>-30.774000000000001</v>
      </c>
      <c r="D222" s="9"/>
      <c r="E222" s="9"/>
      <c r="F222" s="9"/>
      <c r="G222" s="12"/>
      <c r="H222" s="9"/>
      <c r="I222" s="11">
        <v>5</v>
      </c>
      <c r="J222" s="18">
        <v>480</v>
      </c>
      <c r="K222" s="18">
        <v>472.95319999999998</v>
      </c>
      <c r="L222" s="19">
        <f t="shared" si="19"/>
        <v>0.98531916666666663</v>
      </c>
      <c r="M222" s="9">
        <v>-30.849699999999999</v>
      </c>
      <c r="N222" s="9"/>
      <c r="O222" s="9"/>
      <c r="P222" s="9"/>
      <c r="Q222" s="12"/>
      <c r="R222" s="9"/>
      <c r="S222" s="30">
        <f t="shared" si="20"/>
        <v>3.2402707275801847E-4</v>
      </c>
      <c r="T222" s="20">
        <f t="shared" si="20"/>
        <v>2.4598687203482698E-3</v>
      </c>
      <c r="U222" s="27"/>
      <c r="V222" s="28"/>
    </row>
    <row r="223" spans="1:22" x14ac:dyDescent="0.25">
      <c r="A223" s="11">
        <v>6</v>
      </c>
      <c r="B223" s="9">
        <v>0.95199999999999996</v>
      </c>
      <c r="C223" s="9">
        <v>-31.173999999999999</v>
      </c>
      <c r="D223" s="9"/>
      <c r="E223" s="9"/>
      <c r="F223" s="9"/>
      <c r="G223" s="12"/>
      <c r="H223" s="9"/>
      <c r="I223" s="11">
        <v>6</v>
      </c>
      <c r="J223" s="18">
        <v>480</v>
      </c>
      <c r="K223" s="18">
        <v>456.90030000000002</v>
      </c>
      <c r="L223" s="19">
        <f t="shared" si="19"/>
        <v>0.951875625</v>
      </c>
      <c r="M223" s="9">
        <v>-31.2818</v>
      </c>
      <c r="N223" s="9"/>
      <c r="O223" s="9"/>
      <c r="P223" s="9"/>
      <c r="Q223" s="12"/>
      <c r="R223" s="9"/>
      <c r="S223" s="30">
        <f t="shared" si="20"/>
        <v>1.3064600840331344E-4</v>
      </c>
      <c r="T223" s="20">
        <f t="shared" si="20"/>
        <v>3.4580098800282609E-3</v>
      </c>
      <c r="U223" s="27"/>
      <c r="V223" s="28"/>
    </row>
    <row r="224" spans="1:22" x14ac:dyDescent="0.25">
      <c r="A224" s="11">
        <v>7</v>
      </c>
      <c r="B224" s="9">
        <v>0.98499999999999999</v>
      </c>
      <c r="C224" s="9">
        <v>-4.8000000000000001E-2</v>
      </c>
      <c r="D224" s="9"/>
      <c r="E224" s="9"/>
      <c r="F224" s="9"/>
      <c r="G224" s="12"/>
      <c r="H224" s="9"/>
      <c r="I224" s="11">
        <v>7</v>
      </c>
      <c r="J224" s="18">
        <v>13800</v>
      </c>
      <c r="K224" s="18">
        <v>13600.9229</v>
      </c>
      <c r="L224" s="19">
        <f t="shared" si="19"/>
        <v>0.98557412318840576</v>
      </c>
      <c r="M224" s="9">
        <v>-0.17280000000000001</v>
      </c>
      <c r="N224" s="9"/>
      <c r="O224" s="9"/>
      <c r="P224" s="9"/>
      <c r="Q224" s="12"/>
      <c r="R224" s="9"/>
      <c r="S224" s="30">
        <f t="shared" si="20"/>
        <v>5.8286618112261216E-4</v>
      </c>
      <c r="T224" s="20">
        <f t="shared" si="20"/>
        <v>2.6</v>
      </c>
      <c r="U224" s="27"/>
      <c r="V224" s="28"/>
    </row>
    <row r="225" spans="1:22" x14ac:dyDescent="0.25">
      <c r="A225" s="11">
        <v>8</v>
      </c>
      <c r="B225" s="9">
        <v>0.98499999999999999</v>
      </c>
      <c r="C225" s="9">
        <v>-0.05</v>
      </c>
      <c r="D225" s="9"/>
      <c r="E225" s="9"/>
      <c r="F225" s="9"/>
      <c r="G225" s="12"/>
      <c r="H225" s="9"/>
      <c r="I225" s="11">
        <v>8</v>
      </c>
      <c r="J225" s="18">
        <v>13800</v>
      </c>
      <c r="K225" s="18">
        <v>13599.1895</v>
      </c>
      <c r="L225" s="19">
        <f t="shared" si="19"/>
        <v>0.98544851449275361</v>
      </c>
      <c r="M225" s="9">
        <v>-0.17280000000000001</v>
      </c>
      <c r="N225" s="9"/>
      <c r="O225" s="9"/>
      <c r="P225" s="9"/>
      <c r="Q225" s="12"/>
      <c r="R225" s="9"/>
      <c r="S225" s="30">
        <f t="shared" si="20"/>
        <v>4.5534466269403723E-4</v>
      </c>
      <c r="T225" s="20">
        <f t="shared" si="20"/>
        <v>2.456</v>
      </c>
      <c r="U225" s="27"/>
      <c r="V225" s="28"/>
    </row>
    <row r="226" spans="1:22" x14ac:dyDescent="0.25">
      <c r="A226" s="11">
        <v>9</v>
      </c>
      <c r="B226" s="9">
        <v>0.98299999999999998</v>
      </c>
      <c r="C226" s="9">
        <v>-30.199000000000002</v>
      </c>
      <c r="D226" s="9"/>
      <c r="E226" s="9"/>
      <c r="F226" s="9"/>
      <c r="G226" s="12"/>
      <c r="H226" s="9"/>
      <c r="I226" s="11">
        <v>9</v>
      </c>
      <c r="J226" s="18">
        <v>208</v>
      </c>
      <c r="K226" s="18">
        <v>202.84010000000001</v>
      </c>
      <c r="L226" s="19">
        <f t="shared" si="19"/>
        <v>0.97519278846153845</v>
      </c>
      <c r="M226" s="9">
        <v>-30.9361</v>
      </c>
      <c r="N226" s="9"/>
      <c r="O226" s="9"/>
      <c r="P226" s="9"/>
      <c r="Q226" s="12"/>
      <c r="R226" s="9"/>
      <c r="S226" s="30">
        <f t="shared" si="20"/>
        <v>7.9422294389232279E-3</v>
      </c>
      <c r="T226" s="20">
        <f t="shared" si="20"/>
        <v>2.44080929832113E-2</v>
      </c>
      <c r="U226" s="27"/>
      <c r="V226" s="28"/>
    </row>
    <row r="227" spans="1:22" x14ac:dyDescent="0.25">
      <c r="A227" s="11">
        <v>10</v>
      </c>
      <c r="B227" s="9">
        <v>0.98199999999999998</v>
      </c>
      <c r="C227" s="9">
        <v>-8.5000000000000006E-2</v>
      </c>
      <c r="D227" s="9"/>
      <c r="E227" s="9"/>
      <c r="F227" s="9"/>
      <c r="G227" s="12"/>
      <c r="H227" s="9"/>
      <c r="I227" s="11">
        <v>10</v>
      </c>
      <c r="J227" s="18">
        <v>13800</v>
      </c>
      <c r="K227" s="18">
        <v>13556.397499999999</v>
      </c>
      <c r="L227" s="19">
        <f t="shared" si="19"/>
        <v>0.98234764492753612</v>
      </c>
      <c r="M227" s="9">
        <v>-0.17280000000000001</v>
      </c>
      <c r="N227" s="9"/>
      <c r="O227" s="9"/>
      <c r="P227" s="9"/>
      <c r="Q227" s="12"/>
      <c r="R227" s="9"/>
      <c r="S227" s="30">
        <f t="shared" si="20"/>
        <v>3.5401723781684248E-4</v>
      </c>
      <c r="T227" s="20">
        <f t="shared" si="20"/>
        <v>1.0329411764705883</v>
      </c>
      <c r="U227" s="27"/>
      <c r="V227" s="28"/>
    </row>
    <row r="228" spans="1:22" x14ac:dyDescent="0.25">
      <c r="A228" s="11">
        <v>11</v>
      </c>
      <c r="B228" s="9">
        <v>0.96399999999999997</v>
      </c>
      <c r="C228" s="9">
        <v>-31.701000000000001</v>
      </c>
      <c r="D228" s="9"/>
      <c r="E228" s="9"/>
      <c r="F228" s="9"/>
      <c r="G228" s="12"/>
      <c r="H228" s="9"/>
      <c r="I228" s="11">
        <v>11</v>
      </c>
      <c r="J228" s="18">
        <v>4160</v>
      </c>
      <c r="K228" s="18">
        <v>4037.6891999999998</v>
      </c>
      <c r="L228" s="19">
        <f t="shared" si="19"/>
        <v>0.9705983653846153</v>
      </c>
      <c r="M228" s="9">
        <v>-31.2818</v>
      </c>
      <c r="N228" s="9"/>
      <c r="O228" s="9"/>
      <c r="P228" s="9"/>
      <c r="Q228" s="12"/>
      <c r="R228" s="9"/>
      <c r="S228" s="30">
        <f t="shared" si="20"/>
        <v>6.84477736993292E-3</v>
      </c>
      <c r="T228" s="20">
        <f t="shared" si="20"/>
        <v>1.3223557616478976E-2</v>
      </c>
      <c r="U228" s="27"/>
      <c r="V228" s="28"/>
    </row>
    <row r="229" spans="1:22" x14ac:dyDescent="0.25">
      <c r="A229" s="11">
        <v>12</v>
      </c>
      <c r="B229" s="9">
        <v>0.95099999999999996</v>
      </c>
      <c r="C229" s="9">
        <v>-62.755000000000003</v>
      </c>
      <c r="D229" s="9"/>
      <c r="E229" s="9"/>
      <c r="F229" s="9"/>
      <c r="G229" s="12"/>
      <c r="H229" s="9"/>
      <c r="I229" s="11">
        <v>12</v>
      </c>
      <c r="J229" s="18">
        <v>480</v>
      </c>
      <c r="K229" s="18">
        <v>458.00029999999998</v>
      </c>
      <c r="L229" s="19">
        <f t="shared" si="19"/>
        <v>0.95416729166666658</v>
      </c>
      <c r="M229" s="9">
        <v>-62.65</v>
      </c>
      <c r="N229" s="9"/>
      <c r="O229" s="9"/>
      <c r="P229" s="9"/>
      <c r="Q229" s="12"/>
      <c r="R229" s="9"/>
      <c r="S229" s="30">
        <f t="shared" si="20"/>
        <v>3.3304854539081257E-3</v>
      </c>
      <c r="T229" s="20">
        <f t="shared" si="20"/>
        <v>1.67317345231462E-3</v>
      </c>
      <c r="U229" s="27"/>
      <c r="V229" s="28"/>
    </row>
    <row r="230" spans="1:22" x14ac:dyDescent="0.25">
      <c r="A230" s="11">
        <v>13</v>
      </c>
      <c r="B230" s="9">
        <v>0.95399999999999996</v>
      </c>
      <c r="C230" s="9">
        <v>-62.512</v>
      </c>
      <c r="D230" s="9"/>
      <c r="E230" s="9"/>
      <c r="F230" s="9"/>
      <c r="G230" s="12"/>
      <c r="H230" s="9"/>
      <c r="I230" s="11">
        <v>13</v>
      </c>
      <c r="J230" s="18">
        <v>480</v>
      </c>
      <c r="K230" s="18">
        <v>460.01010000000002</v>
      </c>
      <c r="L230" s="19">
        <f t="shared" si="19"/>
        <v>0.95835437500000009</v>
      </c>
      <c r="M230" s="9">
        <v>-62.304400000000001</v>
      </c>
      <c r="N230" s="9"/>
      <c r="O230" s="9"/>
      <c r="P230" s="9"/>
      <c r="Q230" s="12"/>
      <c r="R230" s="9"/>
      <c r="S230" s="30">
        <f t="shared" si="20"/>
        <v>4.564334381551502E-3</v>
      </c>
      <c r="T230" s="20">
        <f t="shared" si="20"/>
        <v>3.3209623752239463E-3</v>
      </c>
      <c r="U230" s="27"/>
      <c r="V230" s="28"/>
    </row>
    <row r="231" spans="1:22" x14ac:dyDescent="0.25">
      <c r="A231" s="11">
        <v>14</v>
      </c>
      <c r="B231" s="9">
        <v>0.96299999999999997</v>
      </c>
      <c r="C231" s="9">
        <v>-31.712</v>
      </c>
      <c r="D231" s="9"/>
      <c r="E231" s="9"/>
      <c r="F231" s="9"/>
      <c r="G231" s="12"/>
      <c r="H231" s="9"/>
      <c r="I231" s="11">
        <v>14</v>
      </c>
      <c r="J231" s="18">
        <v>4160</v>
      </c>
      <c r="K231" s="18">
        <v>4033.9167000000002</v>
      </c>
      <c r="L231" s="19">
        <f t="shared" si="19"/>
        <v>0.96969151442307699</v>
      </c>
      <c r="M231" s="9">
        <v>-31.2818</v>
      </c>
      <c r="N231" s="9"/>
      <c r="O231" s="9"/>
      <c r="P231" s="9"/>
      <c r="Q231" s="12"/>
      <c r="R231" s="9"/>
      <c r="S231" s="30">
        <f t="shared" si="20"/>
        <v>6.9486131080758332E-3</v>
      </c>
      <c r="T231" s="20">
        <f t="shared" si="20"/>
        <v>1.356584258324922E-2</v>
      </c>
      <c r="U231" s="27"/>
      <c r="V231" s="28"/>
    </row>
    <row r="232" spans="1:22" x14ac:dyDescent="0.25">
      <c r="A232" s="11">
        <v>15</v>
      </c>
      <c r="B232" s="9">
        <v>0.999</v>
      </c>
      <c r="C232" s="9">
        <v>0.34499999999999997</v>
      </c>
      <c r="D232" s="9"/>
      <c r="E232" s="9"/>
      <c r="F232" s="9"/>
      <c r="G232" s="12"/>
      <c r="H232" s="9"/>
      <c r="I232" s="11">
        <v>15</v>
      </c>
      <c r="J232" s="18">
        <v>13800</v>
      </c>
      <c r="K232" s="18">
        <v>13793.918900000001</v>
      </c>
      <c r="L232" s="19">
        <f t="shared" si="19"/>
        <v>0.99955934057971019</v>
      </c>
      <c r="M232" s="9">
        <v>0.25919999999999999</v>
      </c>
      <c r="N232" s="9"/>
      <c r="O232" s="9"/>
      <c r="P232" s="9"/>
      <c r="Q232" s="12"/>
      <c r="R232" s="9"/>
      <c r="S232" s="30">
        <f t="shared" si="20"/>
        <v>5.5990048019037846E-4</v>
      </c>
      <c r="T232" s="20" t="s">
        <v>16</v>
      </c>
      <c r="U232" s="27"/>
      <c r="V232" s="28"/>
    </row>
    <row r="233" spans="1:22" x14ac:dyDescent="0.25">
      <c r="A233" s="11">
        <v>16</v>
      </c>
      <c r="B233" s="9">
        <v>1</v>
      </c>
      <c r="C233" s="9">
        <v>0.98</v>
      </c>
      <c r="D233" s="9">
        <v>3.5</v>
      </c>
      <c r="E233" s="9">
        <v>-3.68</v>
      </c>
      <c r="F233" s="9"/>
      <c r="G233" s="12"/>
      <c r="H233" s="9"/>
      <c r="I233" s="11">
        <v>16</v>
      </c>
      <c r="J233" s="18">
        <v>13800</v>
      </c>
      <c r="K233" s="18">
        <v>13801.843800000001</v>
      </c>
      <c r="L233" s="19">
        <f t="shared" si="19"/>
        <v>1.0001336086956523</v>
      </c>
      <c r="M233" s="9">
        <v>0.86409999999999998</v>
      </c>
      <c r="N233" s="9">
        <v>3.5003000000000002</v>
      </c>
      <c r="O233" s="9">
        <v>-3.1937000000000002</v>
      </c>
      <c r="P233" s="9"/>
      <c r="Q233" s="12"/>
      <c r="R233" s="9"/>
      <c r="S233" s="30">
        <f t="shared" si="20"/>
        <v>1.336086956522653E-4</v>
      </c>
      <c r="T233" s="20">
        <f t="shared" si="20"/>
        <v>0.11826530612244898</v>
      </c>
      <c r="U233" s="20">
        <f>ABS((D233-N233)/D233)</f>
        <v>8.5714285714339719E-5</v>
      </c>
      <c r="V233" s="21">
        <f>ABS((E233-O233)/E233)</f>
        <v>0.13214673913043476</v>
      </c>
    </row>
    <row r="234" spans="1:22" x14ac:dyDescent="0.25">
      <c r="A234" s="11">
        <v>17</v>
      </c>
      <c r="B234" s="9">
        <v>0.999</v>
      </c>
      <c r="C234" s="9">
        <v>0.34399999999999997</v>
      </c>
      <c r="D234" s="9"/>
      <c r="E234" s="9"/>
      <c r="F234" s="9"/>
      <c r="G234" s="12"/>
      <c r="H234" s="9"/>
      <c r="I234" s="11">
        <v>17</v>
      </c>
      <c r="J234" s="18">
        <v>13800</v>
      </c>
      <c r="K234" s="18">
        <v>13791.8359</v>
      </c>
      <c r="L234" s="19">
        <f t="shared" si="19"/>
        <v>0.99940839855072461</v>
      </c>
      <c r="M234" s="9">
        <v>0.17280000000000001</v>
      </c>
      <c r="N234" s="9"/>
      <c r="O234" s="9"/>
      <c r="P234" s="9"/>
      <c r="Q234" s="12"/>
      <c r="R234" s="9"/>
      <c r="S234" s="30">
        <f t="shared" si="20"/>
        <v>4.0880735808269177E-4</v>
      </c>
      <c r="T234" s="20">
        <f t="shared" si="20"/>
        <v>0.49767441860465111</v>
      </c>
      <c r="U234" s="27"/>
      <c r="V234" s="28"/>
    </row>
    <row r="235" spans="1:22" x14ac:dyDescent="0.25">
      <c r="A235" s="11">
        <v>18</v>
      </c>
      <c r="B235" s="9">
        <v>0.998</v>
      </c>
      <c r="C235" s="9">
        <v>-29.689</v>
      </c>
      <c r="D235" s="9"/>
      <c r="E235" s="9"/>
      <c r="F235" s="9"/>
      <c r="G235" s="12"/>
      <c r="H235" s="9"/>
      <c r="I235" s="11">
        <v>18</v>
      </c>
      <c r="J235" s="18">
        <v>480</v>
      </c>
      <c r="K235" s="18">
        <v>479.36619999999999</v>
      </c>
      <c r="L235" s="19">
        <f t="shared" si="19"/>
        <v>0.99867958333333329</v>
      </c>
      <c r="M235" s="9">
        <v>-29.8992</v>
      </c>
      <c r="N235" s="9"/>
      <c r="O235" s="9"/>
      <c r="P235" s="9"/>
      <c r="Q235" s="12"/>
      <c r="R235" s="9"/>
      <c r="S235" s="30">
        <f t="shared" si="20"/>
        <v>6.809452237808507E-4</v>
      </c>
      <c r="T235" s="20">
        <f t="shared" si="20"/>
        <v>7.0800633231163186E-3</v>
      </c>
      <c r="U235" s="27"/>
      <c r="V235" s="28"/>
    </row>
    <row r="236" spans="1:22" x14ac:dyDescent="0.25">
      <c r="A236" s="11">
        <v>19</v>
      </c>
      <c r="B236" s="9">
        <v>0.93200000000000005</v>
      </c>
      <c r="C236" s="9">
        <v>-30.463000000000001</v>
      </c>
      <c r="D236" s="9"/>
      <c r="E236" s="9"/>
      <c r="F236" s="9"/>
      <c r="G236" s="12"/>
      <c r="H236" s="9"/>
      <c r="I236" s="11">
        <v>19</v>
      </c>
      <c r="J236" s="18">
        <v>480</v>
      </c>
      <c r="K236" s="18">
        <v>447.87369999999999</v>
      </c>
      <c r="L236" s="19">
        <f t="shared" si="19"/>
        <v>0.93307020833333332</v>
      </c>
      <c r="M236" s="9">
        <v>-30.590499999999999</v>
      </c>
      <c r="N236" s="9"/>
      <c r="O236" s="9"/>
      <c r="P236" s="9"/>
      <c r="Q236" s="12"/>
      <c r="R236" s="9"/>
      <c r="S236" s="30">
        <f t="shared" si="20"/>
        <v>1.148292203147282E-3</v>
      </c>
      <c r="T236" s="20">
        <f t="shared" si="20"/>
        <v>4.1854052457078331E-3</v>
      </c>
      <c r="U236" s="27"/>
      <c r="V236" s="28"/>
    </row>
    <row r="237" spans="1:22" x14ac:dyDescent="0.25">
      <c r="A237" s="13"/>
      <c r="B237" s="14"/>
      <c r="C237" s="14"/>
      <c r="D237" s="14">
        <f>SUM(D218:D236)</f>
        <v>4.1500000000000004</v>
      </c>
      <c r="E237" s="14">
        <f>SUM(E218:E236)</f>
        <v>1.85</v>
      </c>
      <c r="F237" s="14"/>
      <c r="G237" s="15"/>
      <c r="H237" s="14"/>
      <c r="I237" s="13"/>
      <c r="J237" s="14"/>
      <c r="K237" s="14"/>
      <c r="L237" s="14"/>
      <c r="M237" s="14"/>
      <c r="N237" s="14">
        <f>SUM(N218:N236)</f>
        <v>4.1390000000000002</v>
      </c>
      <c r="O237" s="14">
        <f>SUM(O218:O236)</f>
        <v>1.8169999999999997</v>
      </c>
      <c r="P237" s="14"/>
      <c r="Q237" s="15"/>
      <c r="R237" s="14"/>
      <c r="S237" s="13"/>
      <c r="T237" s="14"/>
      <c r="U237" s="20">
        <f t="shared" ref="U237" si="21">ABS((D237-N237)/D237)</f>
        <v>2.6506024096385832E-3</v>
      </c>
      <c r="V237" s="21">
        <f t="shared" ref="V237" si="22">ABS((E237-O237)/E237)</f>
        <v>1.7837837837838034E-2</v>
      </c>
    </row>
    <row r="240" spans="1:22" x14ac:dyDescent="0.25">
      <c r="A240" s="47"/>
      <c r="B240" s="48"/>
      <c r="C240" s="48"/>
      <c r="D240" s="48"/>
      <c r="E240" s="48"/>
      <c r="F240" s="48"/>
      <c r="G240" s="48"/>
      <c r="H240" s="48"/>
      <c r="I240" s="48"/>
      <c r="J240" s="48"/>
      <c r="K240" s="48"/>
      <c r="L240" s="48"/>
      <c r="M240" s="48"/>
      <c r="N240" s="48"/>
      <c r="O240" s="48"/>
      <c r="P240" s="48"/>
      <c r="Q240" s="48"/>
      <c r="R240" s="48"/>
      <c r="S240" s="48"/>
      <c r="T240" s="48"/>
      <c r="U240" s="48"/>
      <c r="V240" s="49"/>
    </row>
    <row r="241" spans="1:22" x14ac:dyDescent="0.25">
      <c r="A241" s="50"/>
      <c r="B241" s="51"/>
      <c r="C241" s="51"/>
      <c r="D241" s="51"/>
      <c r="E241" s="51"/>
      <c r="F241" s="51"/>
      <c r="G241" s="52"/>
      <c r="H241" s="9"/>
      <c r="I241" s="50"/>
      <c r="J241" s="51"/>
      <c r="K241" s="51"/>
      <c r="L241" s="51"/>
      <c r="M241" s="51"/>
      <c r="N241" s="51"/>
      <c r="O241" s="51"/>
      <c r="P241" s="51"/>
      <c r="Q241" s="52"/>
      <c r="R241" s="9"/>
      <c r="S241" s="50"/>
      <c r="T241" s="51"/>
      <c r="U241" s="51"/>
      <c r="V241" s="52"/>
    </row>
    <row r="242" spans="1:22" x14ac:dyDescent="0.25">
      <c r="A242" s="50"/>
      <c r="B242" s="51"/>
      <c r="C242" s="51"/>
      <c r="D242" s="51"/>
      <c r="E242" s="51"/>
      <c r="F242" s="51"/>
      <c r="G242" s="52"/>
      <c r="H242" s="9"/>
      <c r="I242" s="50"/>
      <c r="J242" s="51"/>
      <c r="K242" s="51"/>
      <c r="L242" s="51"/>
      <c r="M242" s="51"/>
      <c r="N242" s="51"/>
      <c r="O242" s="51"/>
      <c r="P242" s="51"/>
      <c r="Q242" s="52"/>
      <c r="R242" s="9"/>
      <c r="S242" s="50"/>
      <c r="T242" s="51"/>
      <c r="U242" s="51"/>
      <c r="V242" s="52"/>
    </row>
    <row r="243" spans="1:22" x14ac:dyDescent="0.25">
      <c r="A243" s="55"/>
      <c r="B243" s="53"/>
      <c r="C243" s="53"/>
      <c r="D243" s="53"/>
      <c r="E243" s="53"/>
      <c r="F243" s="53"/>
      <c r="G243" s="54"/>
      <c r="H243" s="9"/>
      <c r="I243" s="55"/>
      <c r="J243" s="53"/>
      <c r="K243" s="53"/>
      <c r="L243" s="53"/>
      <c r="M243" s="53"/>
      <c r="N243" s="53"/>
      <c r="O243" s="53"/>
      <c r="P243" s="53"/>
      <c r="Q243" s="54"/>
      <c r="R243" s="9"/>
      <c r="S243" s="55"/>
      <c r="T243" s="53"/>
      <c r="U243" s="9"/>
      <c r="V243" s="12"/>
    </row>
    <row r="244" spans="1:22" x14ac:dyDescent="0.25">
      <c r="A244" s="16"/>
      <c r="B244" s="53"/>
      <c r="C244" s="53"/>
      <c r="D244" s="53"/>
      <c r="E244" s="53"/>
      <c r="F244" s="53"/>
      <c r="G244" s="54"/>
      <c r="H244" s="9"/>
      <c r="I244" s="16"/>
      <c r="J244" s="53"/>
      <c r="K244" s="53"/>
      <c r="L244" s="53"/>
      <c r="M244" s="53"/>
      <c r="N244" s="53"/>
      <c r="O244" s="53"/>
      <c r="P244" s="53"/>
      <c r="Q244" s="54"/>
      <c r="R244" s="9"/>
      <c r="S244" s="50"/>
      <c r="T244" s="51"/>
      <c r="U244" s="9"/>
      <c r="V244" s="12"/>
    </row>
    <row r="245" spans="1:22" x14ac:dyDescent="0.25">
      <c r="A245" s="16"/>
      <c r="B245" s="17"/>
      <c r="C245" s="17"/>
      <c r="D245" s="17"/>
      <c r="E245" s="17"/>
      <c r="F245" s="17"/>
      <c r="G245" s="29"/>
      <c r="H245" s="9"/>
      <c r="I245" s="16"/>
      <c r="J245" s="9"/>
      <c r="K245" s="9"/>
      <c r="L245" s="17"/>
      <c r="M245" s="17"/>
      <c r="N245" s="17"/>
      <c r="O245" s="17"/>
      <c r="P245" s="17"/>
      <c r="Q245" s="29"/>
      <c r="R245" s="9"/>
      <c r="S245" s="50"/>
      <c r="T245" s="51"/>
      <c r="U245" s="9"/>
      <c r="V245" s="12"/>
    </row>
    <row r="246" spans="1:22" x14ac:dyDescent="0.25">
      <c r="A246" s="11"/>
      <c r="B246" s="9"/>
      <c r="C246" s="9"/>
      <c r="D246" s="9"/>
      <c r="E246" s="9"/>
      <c r="F246" s="9"/>
      <c r="G246" s="12"/>
      <c r="H246" s="9"/>
      <c r="I246" s="11"/>
      <c r="J246" s="18"/>
      <c r="K246" s="9"/>
      <c r="L246" s="19"/>
      <c r="M246" s="9"/>
      <c r="N246" s="9"/>
      <c r="O246" s="9"/>
      <c r="P246" s="9"/>
      <c r="Q246" s="12"/>
      <c r="R246" s="9"/>
      <c r="S246" s="30"/>
      <c r="T246" s="20"/>
      <c r="U246" s="20"/>
      <c r="V246" s="21"/>
    </row>
    <row r="247" spans="1:22" x14ac:dyDescent="0.25">
      <c r="A247" s="11"/>
      <c r="B247" s="9"/>
      <c r="C247" s="9"/>
      <c r="D247" s="9"/>
      <c r="E247" s="9"/>
      <c r="F247" s="9"/>
      <c r="G247" s="12"/>
      <c r="H247" s="9"/>
      <c r="I247" s="11"/>
      <c r="J247" s="18"/>
      <c r="K247" s="9"/>
      <c r="L247" s="19"/>
      <c r="M247" s="9"/>
      <c r="N247" s="9"/>
      <c r="O247" s="9"/>
      <c r="P247" s="9"/>
      <c r="Q247" s="12"/>
      <c r="R247" s="9"/>
      <c r="S247" s="30"/>
      <c r="T247" s="20"/>
      <c r="U247" s="27"/>
      <c r="V247" s="28"/>
    </row>
    <row r="248" spans="1:22" x14ac:dyDescent="0.25">
      <c r="A248" s="11"/>
      <c r="B248" s="9"/>
      <c r="C248" s="9"/>
      <c r="D248" s="9"/>
      <c r="E248" s="9"/>
      <c r="F248" s="9"/>
      <c r="G248" s="12"/>
      <c r="H248" s="9"/>
      <c r="I248" s="11"/>
      <c r="J248" s="18"/>
      <c r="K248" s="9"/>
      <c r="L248" s="19"/>
      <c r="M248" s="9"/>
      <c r="N248" s="9"/>
      <c r="O248" s="9"/>
      <c r="P248" s="9"/>
      <c r="Q248" s="12"/>
      <c r="R248" s="9"/>
      <c r="S248" s="30"/>
      <c r="T248" s="20"/>
      <c r="U248" s="27"/>
      <c r="V248" s="28"/>
    </row>
    <row r="249" spans="1:22" x14ac:dyDescent="0.25">
      <c r="A249" s="11"/>
      <c r="B249" s="9"/>
      <c r="C249" s="9"/>
      <c r="D249" s="9"/>
      <c r="E249" s="9"/>
      <c r="F249" s="9"/>
      <c r="G249" s="12"/>
      <c r="H249" s="9"/>
      <c r="I249" s="11"/>
      <c r="J249" s="18"/>
      <c r="K249" s="9"/>
      <c r="L249" s="19"/>
      <c r="M249" s="9"/>
      <c r="N249" s="9"/>
      <c r="O249" s="9"/>
      <c r="P249" s="9"/>
      <c r="Q249" s="12"/>
      <c r="R249" s="9"/>
      <c r="S249" s="30"/>
      <c r="T249" s="20"/>
      <c r="U249" s="27"/>
      <c r="V249" s="28"/>
    </row>
    <row r="250" spans="1:22" x14ac:dyDescent="0.25">
      <c r="A250" s="11"/>
      <c r="B250" s="9"/>
      <c r="C250" s="9"/>
      <c r="D250" s="9"/>
      <c r="E250" s="9"/>
      <c r="F250" s="9"/>
      <c r="G250" s="12"/>
      <c r="H250" s="9"/>
      <c r="I250" s="11"/>
      <c r="J250" s="18"/>
      <c r="K250" s="9"/>
      <c r="L250" s="19"/>
      <c r="M250" s="9"/>
      <c r="N250" s="9"/>
      <c r="O250" s="9"/>
      <c r="P250" s="9"/>
      <c r="Q250" s="12"/>
      <c r="R250" s="9"/>
      <c r="S250" s="30"/>
      <c r="T250" s="20"/>
      <c r="U250" s="27"/>
      <c r="V250" s="28"/>
    </row>
    <row r="251" spans="1:22" x14ac:dyDescent="0.25">
      <c r="A251" s="11"/>
      <c r="B251" s="9"/>
      <c r="C251" s="9"/>
      <c r="D251" s="9"/>
      <c r="E251" s="9"/>
      <c r="F251" s="9"/>
      <c r="G251" s="12"/>
      <c r="H251" s="9"/>
      <c r="I251" s="11"/>
      <c r="J251" s="18"/>
      <c r="K251" s="9"/>
      <c r="L251" s="19"/>
      <c r="M251" s="9"/>
      <c r="N251" s="9"/>
      <c r="O251" s="9"/>
      <c r="P251" s="9"/>
      <c r="Q251" s="12"/>
      <c r="R251" s="9"/>
      <c r="S251" s="30"/>
      <c r="T251" s="20"/>
      <c r="U251" s="27"/>
      <c r="V251" s="28"/>
    </row>
    <row r="252" spans="1:22" x14ac:dyDescent="0.25">
      <c r="A252" s="11"/>
      <c r="B252" s="9"/>
      <c r="C252" s="9"/>
      <c r="D252" s="9"/>
      <c r="E252" s="9"/>
      <c r="F252" s="9"/>
      <c r="G252" s="12"/>
      <c r="H252" s="9"/>
      <c r="I252" s="11"/>
      <c r="J252" s="18"/>
      <c r="K252" s="9"/>
      <c r="L252" s="19"/>
      <c r="M252" s="9"/>
      <c r="N252" s="9"/>
      <c r="O252" s="9"/>
      <c r="P252" s="9"/>
      <c r="Q252" s="12"/>
      <c r="R252" s="9"/>
      <c r="S252" s="30"/>
      <c r="T252" s="20"/>
      <c r="U252" s="27"/>
      <c r="V252" s="28"/>
    </row>
    <row r="253" spans="1:22" x14ac:dyDescent="0.25">
      <c r="A253" s="11"/>
      <c r="B253" s="9"/>
      <c r="C253" s="9"/>
      <c r="D253" s="9"/>
      <c r="E253" s="9"/>
      <c r="F253" s="9"/>
      <c r="G253" s="12"/>
      <c r="H253" s="9"/>
      <c r="I253" s="11"/>
      <c r="J253" s="18"/>
      <c r="K253" s="9"/>
      <c r="L253" s="19"/>
      <c r="M253" s="9"/>
      <c r="N253" s="9"/>
      <c r="O253" s="9"/>
      <c r="P253" s="9"/>
      <c r="Q253" s="12"/>
      <c r="R253" s="9"/>
      <c r="S253" s="30"/>
      <c r="T253" s="20"/>
      <c r="U253" s="27"/>
      <c r="V253" s="28"/>
    </row>
    <row r="254" spans="1:22" x14ac:dyDescent="0.25">
      <c r="A254" s="11"/>
      <c r="B254" s="9"/>
      <c r="C254" s="9"/>
      <c r="D254" s="9"/>
      <c r="E254" s="9"/>
      <c r="F254" s="9"/>
      <c r="G254" s="12"/>
      <c r="H254" s="9"/>
      <c r="I254" s="11"/>
      <c r="J254" s="18"/>
      <c r="K254" s="9"/>
      <c r="L254" s="19"/>
      <c r="M254" s="9"/>
      <c r="N254" s="9"/>
      <c r="O254" s="9"/>
      <c r="P254" s="9"/>
      <c r="Q254" s="12"/>
      <c r="R254" s="9"/>
      <c r="S254" s="30"/>
      <c r="T254" s="20"/>
      <c r="U254" s="27"/>
      <c r="V254" s="28"/>
    </row>
    <row r="255" spans="1:22" x14ac:dyDescent="0.25">
      <c r="A255" s="11"/>
      <c r="B255" s="9"/>
      <c r="C255" s="9"/>
      <c r="D255" s="9"/>
      <c r="E255" s="9"/>
      <c r="F255" s="9"/>
      <c r="G255" s="12"/>
      <c r="H255" s="9"/>
      <c r="I255" s="11"/>
      <c r="J255" s="18"/>
      <c r="K255" s="9"/>
      <c r="L255" s="19"/>
      <c r="M255" s="9"/>
      <c r="N255" s="9"/>
      <c r="O255" s="9"/>
      <c r="P255" s="9"/>
      <c r="Q255" s="12"/>
      <c r="R255" s="9"/>
      <c r="S255" s="30"/>
      <c r="T255" s="20"/>
      <c r="U255" s="27"/>
      <c r="V255" s="28"/>
    </row>
    <row r="256" spans="1:22" x14ac:dyDescent="0.25">
      <c r="A256" s="11"/>
      <c r="B256" s="9"/>
      <c r="C256" s="9"/>
      <c r="D256" s="9"/>
      <c r="E256" s="9"/>
      <c r="F256" s="9"/>
      <c r="G256" s="12"/>
      <c r="H256" s="9"/>
      <c r="I256" s="11"/>
      <c r="J256" s="18"/>
      <c r="K256" s="9"/>
      <c r="L256" s="19"/>
      <c r="M256" s="9"/>
      <c r="N256" s="9"/>
      <c r="O256" s="9"/>
      <c r="P256" s="9"/>
      <c r="Q256" s="12"/>
      <c r="R256" s="9"/>
      <c r="S256" s="30"/>
      <c r="T256" s="20"/>
      <c r="U256" s="27"/>
      <c r="V256" s="28"/>
    </row>
    <row r="257" spans="1:22" x14ac:dyDescent="0.25">
      <c r="A257" s="11"/>
      <c r="B257" s="9"/>
      <c r="C257" s="9"/>
      <c r="D257" s="9"/>
      <c r="E257" s="9"/>
      <c r="F257" s="9"/>
      <c r="G257" s="12"/>
      <c r="H257" s="9"/>
      <c r="I257" s="11"/>
      <c r="J257" s="18"/>
      <c r="K257" s="9"/>
      <c r="L257" s="19"/>
      <c r="M257" s="9"/>
      <c r="N257" s="9"/>
      <c r="O257" s="9"/>
      <c r="P257" s="9"/>
      <c r="Q257" s="12"/>
      <c r="R257" s="9"/>
      <c r="S257" s="30"/>
      <c r="T257" s="20"/>
      <c r="U257" s="27"/>
      <c r="V257" s="28"/>
    </row>
    <row r="258" spans="1:22" x14ac:dyDescent="0.25">
      <c r="A258" s="11"/>
      <c r="B258" s="9"/>
      <c r="C258" s="9"/>
      <c r="D258" s="9"/>
      <c r="E258" s="9"/>
      <c r="F258" s="9"/>
      <c r="G258" s="12"/>
      <c r="H258" s="9"/>
      <c r="I258" s="11"/>
      <c r="J258" s="18"/>
      <c r="K258" s="9"/>
      <c r="L258" s="19"/>
      <c r="M258" s="9"/>
      <c r="N258" s="9"/>
      <c r="O258" s="9"/>
      <c r="P258" s="9"/>
      <c r="Q258" s="12"/>
      <c r="R258" s="9"/>
      <c r="S258" s="30"/>
      <c r="T258" s="20"/>
      <c r="U258" s="27"/>
      <c r="V258" s="28"/>
    </row>
    <row r="259" spans="1:22" x14ac:dyDescent="0.25">
      <c r="A259" s="11"/>
      <c r="B259" s="9"/>
      <c r="C259" s="9"/>
      <c r="D259" s="9"/>
      <c r="E259" s="9"/>
      <c r="F259" s="9"/>
      <c r="G259" s="12"/>
      <c r="H259" s="9"/>
      <c r="I259" s="11"/>
      <c r="J259" s="18"/>
      <c r="K259" s="9"/>
      <c r="L259" s="19"/>
      <c r="M259" s="9"/>
      <c r="N259" s="9"/>
      <c r="O259" s="9"/>
      <c r="P259" s="9"/>
      <c r="Q259" s="12"/>
      <c r="R259" s="9"/>
      <c r="S259" s="30"/>
      <c r="T259" s="20"/>
      <c r="U259" s="27"/>
      <c r="V259" s="28"/>
    </row>
    <row r="260" spans="1:22" x14ac:dyDescent="0.25">
      <c r="A260" s="11"/>
      <c r="B260" s="9"/>
      <c r="C260" s="9"/>
      <c r="D260" s="9"/>
      <c r="E260" s="9"/>
      <c r="F260" s="9"/>
      <c r="G260" s="12"/>
      <c r="H260" s="9"/>
      <c r="I260" s="11"/>
      <c r="J260" s="18"/>
      <c r="K260" s="9"/>
      <c r="L260" s="19"/>
      <c r="M260" s="9"/>
      <c r="N260" s="9"/>
      <c r="O260" s="9"/>
      <c r="P260" s="9"/>
      <c r="Q260" s="12"/>
      <c r="R260" s="9"/>
      <c r="S260" s="30"/>
      <c r="T260" s="20"/>
      <c r="U260" s="27"/>
      <c r="V260" s="28"/>
    </row>
    <row r="261" spans="1:22" x14ac:dyDescent="0.25">
      <c r="A261" s="11"/>
      <c r="B261" s="9"/>
      <c r="C261" s="9"/>
      <c r="D261" s="9"/>
      <c r="E261" s="9"/>
      <c r="F261" s="9"/>
      <c r="G261" s="12"/>
      <c r="H261" s="9"/>
      <c r="I261" s="11"/>
      <c r="J261" s="18"/>
      <c r="K261" s="9"/>
      <c r="L261" s="19"/>
      <c r="M261" s="9"/>
      <c r="N261" s="9"/>
      <c r="O261" s="9"/>
      <c r="P261" s="9"/>
      <c r="Q261" s="12"/>
      <c r="R261" s="9"/>
      <c r="S261" s="30"/>
      <c r="T261" s="20"/>
      <c r="U261" s="20"/>
      <c r="V261" s="21"/>
    </row>
    <row r="262" spans="1:22" x14ac:dyDescent="0.25">
      <c r="A262" s="11"/>
      <c r="B262" s="9"/>
      <c r="C262" s="9"/>
      <c r="D262" s="9"/>
      <c r="E262" s="9"/>
      <c r="F262" s="9"/>
      <c r="G262" s="12"/>
      <c r="H262" s="9"/>
      <c r="I262" s="11"/>
      <c r="J262" s="18"/>
      <c r="K262" s="9"/>
      <c r="L262" s="19"/>
      <c r="M262" s="9"/>
      <c r="N262" s="9"/>
      <c r="O262" s="9"/>
      <c r="P262" s="9"/>
      <c r="Q262" s="12"/>
      <c r="R262" s="9"/>
      <c r="S262" s="30"/>
      <c r="T262" s="20"/>
      <c r="U262" s="27"/>
      <c r="V262" s="28"/>
    </row>
    <row r="263" spans="1:22" x14ac:dyDescent="0.25">
      <c r="A263" s="11"/>
      <c r="B263" s="9"/>
      <c r="C263" s="9"/>
      <c r="D263" s="9"/>
      <c r="E263" s="9"/>
      <c r="F263" s="9"/>
      <c r="G263" s="12"/>
      <c r="H263" s="9"/>
      <c r="I263" s="11"/>
      <c r="J263" s="18"/>
      <c r="K263" s="9"/>
      <c r="L263" s="19"/>
      <c r="M263" s="9"/>
      <c r="N263" s="9"/>
      <c r="O263" s="9"/>
      <c r="P263" s="9"/>
      <c r="Q263" s="12"/>
      <c r="R263" s="9"/>
      <c r="S263" s="30"/>
      <c r="T263" s="20"/>
      <c r="U263" s="27"/>
      <c r="V263" s="28"/>
    </row>
    <row r="264" spans="1:22" x14ac:dyDescent="0.25">
      <c r="A264" s="11"/>
      <c r="B264" s="9"/>
      <c r="C264" s="9"/>
      <c r="D264" s="9"/>
      <c r="E264" s="9"/>
      <c r="F264" s="9"/>
      <c r="G264" s="12"/>
      <c r="H264" s="9"/>
      <c r="I264" s="11"/>
      <c r="J264" s="18"/>
      <c r="K264" s="9"/>
      <c r="L264" s="19"/>
      <c r="M264" s="9"/>
      <c r="N264" s="9"/>
      <c r="O264" s="9"/>
      <c r="P264" s="9"/>
      <c r="Q264" s="12"/>
      <c r="R264" s="9"/>
      <c r="S264" s="30"/>
      <c r="T264" s="20"/>
      <c r="U264" s="27"/>
      <c r="V264" s="28"/>
    </row>
    <row r="265" spans="1:22" x14ac:dyDescent="0.25">
      <c r="A265" s="13"/>
      <c r="B265" s="14"/>
      <c r="C265" s="14"/>
      <c r="D265" s="14"/>
      <c r="E265" s="14"/>
      <c r="F265" s="14"/>
      <c r="G265" s="15"/>
      <c r="H265" s="14"/>
      <c r="I265" s="13"/>
      <c r="J265" s="14"/>
      <c r="K265" s="14"/>
      <c r="L265" s="14"/>
      <c r="M265" s="14"/>
      <c r="N265" s="14"/>
      <c r="O265" s="14"/>
      <c r="P265" s="14"/>
      <c r="Q265" s="15"/>
      <c r="R265" s="14"/>
      <c r="S265" s="13"/>
      <c r="T265" s="14"/>
      <c r="U265" s="20"/>
      <c r="V265" s="21"/>
    </row>
  </sheetData>
  <mergeCells count="138">
    <mergeCell ref="S244:S245"/>
    <mergeCell ref="T244:T245"/>
    <mergeCell ref="B1:Q1"/>
    <mergeCell ref="B2:Q2"/>
    <mergeCell ref="B3:Q3"/>
    <mergeCell ref="B4:Q4"/>
    <mergeCell ref="B5:Q5"/>
    <mergeCell ref="B6:Q6"/>
    <mergeCell ref="B7:Q7"/>
    <mergeCell ref="B8:Q8"/>
    <mergeCell ref="B244:C244"/>
    <mergeCell ref="D244:E244"/>
    <mergeCell ref="F244:G244"/>
    <mergeCell ref="J244:M244"/>
    <mergeCell ref="N244:O244"/>
    <mergeCell ref="P244:Q244"/>
    <mergeCell ref="A240:V240"/>
    <mergeCell ref="A241:G242"/>
    <mergeCell ref="I241:Q242"/>
    <mergeCell ref="S241:V242"/>
    <mergeCell ref="A243:G243"/>
    <mergeCell ref="I243:Q243"/>
    <mergeCell ref="S243:T243"/>
    <mergeCell ref="B9:Q9"/>
    <mergeCell ref="S216:S217"/>
    <mergeCell ref="T216:T217"/>
    <mergeCell ref="B216:C216"/>
    <mergeCell ref="D216:E216"/>
    <mergeCell ref="F216:G216"/>
    <mergeCell ref="J216:M216"/>
    <mergeCell ref="N216:O216"/>
    <mergeCell ref="P216:Q216"/>
    <mergeCell ref="T188:T189"/>
    <mergeCell ref="A212:V212"/>
    <mergeCell ref="A213:G214"/>
    <mergeCell ref="I213:Q214"/>
    <mergeCell ref="S213:V214"/>
    <mergeCell ref="A215:G215"/>
    <mergeCell ref="I215:Q215"/>
    <mergeCell ref="S215:T215"/>
    <mergeCell ref="A187:G187"/>
    <mergeCell ref="I187:Q187"/>
    <mergeCell ref="S187:T187"/>
    <mergeCell ref="B188:C188"/>
    <mergeCell ref="D188:E188"/>
    <mergeCell ref="F188:G188"/>
    <mergeCell ref="J188:M188"/>
    <mergeCell ref="N188:O188"/>
    <mergeCell ref="P188:Q188"/>
    <mergeCell ref="S188:S189"/>
    <mergeCell ref="S160:S161"/>
    <mergeCell ref="T160:T161"/>
    <mergeCell ref="A184:V184"/>
    <mergeCell ref="A185:G186"/>
    <mergeCell ref="I185:Q186"/>
    <mergeCell ref="S185:V186"/>
    <mergeCell ref="B160:C160"/>
    <mergeCell ref="D160:E160"/>
    <mergeCell ref="F160:G160"/>
    <mergeCell ref="J160:M160"/>
    <mergeCell ref="N160:O160"/>
    <mergeCell ref="P160:Q160"/>
    <mergeCell ref="T132:T133"/>
    <mergeCell ref="A156:V156"/>
    <mergeCell ref="A157:G158"/>
    <mergeCell ref="I157:Q158"/>
    <mergeCell ref="S157:V158"/>
    <mergeCell ref="A159:G159"/>
    <mergeCell ref="I159:Q159"/>
    <mergeCell ref="S159:T159"/>
    <mergeCell ref="A131:G131"/>
    <mergeCell ref="I131:Q131"/>
    <mergeCell ref="S131:T131"/>
    <mergeCell ref="B132:C132"/>
    <mergeCell ref="D132:E132"/>
    <mergeCell ref="F132:G132"/>
    <mergeCell ref="J132:M132"/>
    <mergeCell ref="N132:O132"/>
    <mergeCell ref="P132:Q132"/>
    <mergeCell ref="S132:S133"/>
    <mergeCell ref="S104:S105"/>
    <mergeCell ref="T104:T105"/>
    <mergeCell ref="A128:V128"/>
    <mergeCell ref="A129:G130"/>
    <mergeCell ref="I129:Q130"/>
    <mergeCell ref="S129:V130"/>
    <mergeCell ref="B104:C104"/>
    <mergeCell ref="D104:E104"/>
    <mergeCell ref="F104:G104"/>
    <mergeCell ref="J104:M104"/>
    <mergeCell ref="N104:O104"/>
    <mergeCell ref="P104:Q104"/>
    <mergeCell ref="A101:G102"/>
    <mergeCell ref="I101:Q102"/>
    <mergeCell ref="S101:V102"/>
    <mergeCell ref="A103:G103"/>
    <mergeCell ref="I103:Q103"/>
    <mergeCell ref="S103:T103"/>
    <mergeCell ref="T48:T49"/>
    <mergeCell ref="A72:V72"/>
    <mergeCell ref="A73:G74"/>
    <mergeCell ref="I73:Q74"/>
    <mergeCell ref="S73:V74"/>
    <mergeCell ref="A100:V100"/>
    <mergeCell ref="I75:Q75"/>
    <mergeCell ref="A75:G75"/>
    <mergeCell ref="A47:G47"/>
    <mergeCell ref="I47:Q47"/>
    <mergeCell ref="S47:T47"/>
    <mergeCell ref="B48:C48"/>
    <mergeCell ref="D48:E48"/>
    <mergeCell ref="F48:G48"/>
    <mergeCell ref="J48:M48"/>
    <mergeCell ref="N48:O48"/>
    <mergeCell ref="P48:Q48"/>
    <mergeCell ref="S48:S49"/>
    <mergeCell ref="S20:S21"/>
    <mergeCell ref="T20:T21"/>
    <mergeCell ref="A44:V44"/>
    <mergeCell ref="A45:G46"/>
    <mergeCell ref="I45:Q46"/>
    <mergeCell ref="S45:V46"/>
    <mergeCell ref="B20:C20"/>
    <mergeCell ref="D20:E20"/>
    <mergeCell ref="F20:G20"/>
    <mergeCell ref="J20:M20"/>
    <mergeCell ref="N20:O20"/>
    <mergeCell ref="P20:Q20"/>
    <mergeCell ref="B13:G13"/>
    <mergeCell ref="A16:V16"/>
    <mergeCell ref="A17:G18"/>
    <mergeCell ref="I17:Q18"/>
    <mergeCell ref="S17:V18"/>
    <mergeCell ref="A19:G19"/>
    <mergeCell ref="I19:Q19"/>
    <mergeCell ref="S19:T19"/>
    <mergeCell ref="B10:O10"/>
    <mergeCell ref="B12:G12"/>
  </mergeCells>
  <conditionalFormatting sqref="S22:S40">
    <cfRule type="colorScale" priority="110">
      <colorScale>
        <cfvo type="min"/>
        <cfvo type="percentile" val="50"/>
        <cfvo type="max"/>
        <color rgb="FF63BE7B"/>
        <color rgb="FFFFEB84"/>
        <color rgb="FFF8696B"/>
      </colorScale>
    </cfRule>
  </conditionalFormatting>
  <conditionalFormatting sqref="T22:T40">
    <cfRule type="colorScale" priority="109">
      <colorScale>
        <cfvo type="min"/>
        <cfvo type="percentile" val="50"/>
        <cfvo type="max"/>
        <color rgb="FF63BE7B"/>
        <color rgb="FFFFEB84"/>
        <color rgb="FFF8696B"/>
      </colorScale>
    </cfRule>
  </conditionalFormatting>
  <conditionalFormatting sqref="S78:S96">
    <cfRule type="colorScale" priority="106">
      <colorScale>
        <cfvo type="min"/>
        <cfvo type="percentile" val="50"/>
        <cfvo type="max"/>
        <color rgb="FF63BE7B"/>
        <color rgb="FFFFEB84"/>
        <color rgb="FFF8696B"/>
      </colorScale>
    </cfRule>
  </conditionalFormatting>
  <conditionalFormatting sqref="T78:T96">
    <cfRule type="colorScale" priority="105">
      <colorScale>
        <cfvo type="min"/>
        <cfvo type="percentile" val="50"/>
        <cfvo type="max"/>
        <color rgb="FF63BE7B"/>
        <color rgb="FFFFEB84"/>
        <color rgb="FFF8696B"/>
      </colorScale>
    </cfRule>
  </conditionalFormatting>
  <conditionalFormatting sqref="U22">
    <cfRule type="colorScale" priority="104">
      <colorScale>
        <cfvo type="min"/>
        <cfvo type="percentile" val="50"/>
        <cfvo type="max"/>
        <color rgb="FF63BE7B"/>
        <color rgb="FFFFEB84"/>
        <color rgb="FFF8696B"/>
      </colorScale>
    </cfRule>
  </conditionalFormatting>
  <conditionalFormatting sqref="V22">
    <cfRule type="colorScale" priority="103">
      <colorScale>
        <cfvo type="min"/>
        <cfvo type="percentile" val="50"/>
        <cfvo type="max"/>
        <color rgb="FF63BE7B"/>
        <color rgb="FFFFEB84"/>
        <color rgb="FFF8696B"/>
      </colorScale>
    </cfRule>
  </conditionalFormatting>
  <conditionalFormatting sqref="U37">
    <cfRule type="colorScale" priority="102">
      <colorScale>
        <cfvo type="min"/>
        <cfvo type="percentile" val="50"/>
        <cfvo type="max"/>
        <color rgb="FF63BE7B"/>
        <color rgb="FFFFEB84"/>
        <color rgb="FFF8696B"/>
      </colorScale>
    </cfRule>
  </conditionalFormatting>
  <conditionalFormatting sqref="V37">
    <cfRule type="colorScale" priority="101">
      <colorScale>
        <cfvo type="min"/>
        <cfvo type="percentile" val="50"/>
        <cfvo type="max"/>
        <color rgb="FF63BE7B"/>
        <color rgb="FFFFEB84"/>
        <color rgb="FFF8696B"/>
      </colorScale>
    </cfRule>
  </conditionalFormatting>
  <conditionalFormatting sqref="U78">
    <cfRule type="colorScale" priority="94">
      <colorScale>
        <cfvo type="min"/>
        <cfvo type="percentile" val="50"/>
        <cfvo type="max"/>
        <color rgb="FF63BE7B"/>
        <color rgb="FFFFEB84"/>
        <color rgb="FFF8696B"/>
      </colorScale>
    </cfRule>
  </conditionalFormatting>
  <conditionalFormatting sqref="V78">
    <cfRule type="colorScale" priority="93">
      <colorScale>
        <cfvo type="min"/>
        <cfvo type="percentile" val="50"/>
        <cfvo type="max"/>
        <color rgb="FF63BE7B"/>
        <color rgb="FFFFEB84"/>
        <color rgb="FFF8696B"/>
      </colorScale>
    </cfRule>
  </conditionalFormatting>
  <conditionalFormatting sqref="U93">
    <cfRule type="colorScale" priority="92">
      <colorScale>
        <cfvo type="min"/>
        <cfvo type="percentile" val="50"/>
        <cfvo type="max"/>
        <color rgb="FF63BE7B"/>
        <color rgb="FFFFEB84"/>
        <color rgb="FFF8696B"/>
      </colorScale>
    </cfRule>
  </conditionalFormatting>
  <conditionalFormatting sqref="V93">
    <cfRule type="colorScale" priority="91">
      <colorScale>
        <cfvo type="min"/>
        <cfvo type="percentile" val="50"/>
        <cfvo type="max"/>
        <color rgb="FF63BE7B"/>
        <color rgb="FFFFEB84"/>
        <color rgb="FFF8696B"/>
      </colorScale>
    </cfRule>
  </conditionalFormatting>
  <conditionalFormatting sqref="S134:S152">
    <cfRule type="colorScale" priority="82">
      <colorScale>
        <cfvo type="min"/>
        <cfvo type="percentile" val="50"/>
        <cfvo type="max"/>
        <color rgb="FF63BE7B"/>
        <color rgb="FFFFEB84"/>
        <color rgb="FFF8696B"/>
      </colorScale>
    </cfRule>
  </conditionalFormatting>
  <conditionalFormatting sqref="T134:T152">
    <cfRule type="colorScale" priority="81">
      <colorScale>
        <cfvo type="min"/>
        <cfvo type="percentile" val="50"/>
        <cfvo type="max"/>
        <color rgb="FF63BE7B"/>
        <color rgb="FFFFEB84"/>
        <color rgb="FFF8696B"/>
      </colorScale>
    </cfRule>
  </conditionalFormatting>
  <conditionalFormatting sqref="U134">
    <cfRule type="colorScale" priority="80">
      <colorScale>
        <cfvo type="min"/>
        <cfvo type="percentile" val="50"/>
        <cfvo type="max"/>
        <color rgb="FF63BE7B"/>
        <color rgb="FFFFEB84"/>
        <color rgb="FFF8696B"/>
      </colorScale>
    </cfRule>
  </conditionalFormatting>
  <conditionalFormatting sqref="V134">
    <cfRule type="colorScale" priority="79">
      <colorScale>
        <cfvo type="min"/>
        <cfvo type="percentile" val="50"/>
        <cfvo type="max"/>
        <color rgb="FF63BE7B"/>
        <color rgb="FFFFEB84"/>
        <color rgb="FFF8696B"/>
      </colorScale>
    </cfRule>
  </conditionalFormatting>
  <conditionalFormatting sqref="U149">
    <cfRule type="colorScale" priority="78">
      <colorScale>
        <cfvo type="min"/>
        <cfvo type="percentile" val="50"/>
        <cfvo type="max"/>
        <color rgb="FF63BE7B"/>
        <color rgb="FFFFEB84"/>
        <color rgb="FFF8696B"/>
      </colorScale>
    </cfRule>
  </conditionalFormatting>
  <conditionalFormatting sqref="V149">
    <cfRule type="colorScale" priority="77">
      <colorScale>
        <cfvo type="min"/>
        <cfvo type="percentile" val="50"/>
        <cfvo type="max"/>
        <color rgb="FF63BE7B"/>
        <color rgb="FFFFEB84"/>
        <color rgb="FFF8696B"/>
      </colorScale>
    </cfRule>
  </conditionalFormatting>
  <conditionalFormatting sqref="S162:S180">
    <cfRule type="colorScale" priority="74">
      <colorScale>
        <cfvo type="min"/>
        <cfvo type="percentile" val="50"/>
        <cfvo type="max"/>
        <color rgb="FF63BE7B"/>
        <color rgb="FFFFEB84"/>
        <color rgb="FFF8696B"/>
      </colorScale>
    </cfRule>
  </conditionalFormatting>
  <conditionalFormatting sqref="T162:T180">
    <cfRule type="colorScale" priority="73">
      <colorScale>
        <cfvo type="min"/>
        <cfvo type="percentile" val="50"/>
        <cfvo type="max"/>
        <color rgb="FF63BE7B"/>
        <color rgb="FFFFEB84"/>
        <color rgb="FFF8696B"/>
      </colorScale>
    </cfRule>
  </conditionalFormatting>
  <conditionalFormatting sqref="U162">
    <cfRule type="colorScale" priority="72">
      <colorScale>
        <cfvo type="min"/>
        <cfvo type="percentile" val="50"/>
        <cfvo type="max"/>
        <color rgb="FF63BE7B"/>
        <color rgb="FFFFEB84"/>
        <color rgb="FFF8696B"/>
      </colorScale>
    </cfRule>
  </conditionalFormatting>
  <conditionalFormatting sqref="V162">
    <cfRule type="colorScale" priority="71">
      <colorScale>
        <cfvo type="min"/>
        <cfvo type="percentile" val="50"/>
        <cfvo type="max"/>
        <color rgb="FF63BE7B"/>
        <color rgb="FFFFEB84"/>
        <color rgb="FFF8696B"/>
      </colorScale>
    </cfRule>
  </conditionalFormatting>
  <conditionalFormatting sqref="U177">
    <cfRule type="colorScale" priority="70">
      <colorScale>
        <cfvo type="min"/>
        <cfvo type="percentile" val="50"/>
        <cfvo type="max"/>
        <color rgb="FF63BE7B"/>
        <color rgb="FFFFEB84"/>
        <color rgb="FFF8696B"/>
      </colorScale>
    </cfRule>
  </conditionalFormatting>
  <conditionalFormatting sqref="V177">
    <cfRule type="colorScale" priority="69">
      <colorScale>
        <cfvo type="min"/>
        <cfvo type="percentile" val="50"/>
        <cfvo type="max"/>
        <color rgb="FF63BE7B"/>
        <color rgb="FFFFEB84"/>
        <color rgb="FFF8696B"/>
      </colorScale>
    </cfRule>
  </conditionalFormatting>
  <conditionalFormatting sqref="S190:S208">
    <cfRule type="colorScale" priority="66">
      <colorScale>
        <cfvo type="min"/>
        <cfvo type="percentile" val="50"/>
        <cfvo type="max"/>
        <color rgb="FF63BE7B"/>
        <color rgb="FFFFEB84"/>
        <color rgb="FFF8696B"/>
      </colorScale>
    </cfRule>
  </conditionalFormatting>
  <conditionalFormatting sqref="T190:T208">
    <cfRule type="colorScale" priority="65">
      <colorScale>
        <cfvo type="min"/>
        <cfvo type="percentile" val="50"/>
        <cfvo type="max"/>
        <color rgb="FF63BE7B"/>
        <color rgb="FFFFEB84"/>
        <color rgb="FFF8696B"/>
      </colorScale>
    </cfRule>
  </conditionalFormatting>
  <conditionalFormatting sqref="U190">
    <cfRule type="colorScale" priority="64">
      <colorScale>
        <cfvo type="min"/>
        <cfvo type="percentile" val="50"/>
        <cfvo type="max"/>
        <color rgb="FF63BE7B"/>
        <color rgb="FFFFEB84"/>
        <color rgb="FFF8696B"/>
      </colorScale>
    </cfRule>
  </conditionalFormatting>
  <conditionalFormatting sqref="V190">
    <cfRule type="colorScale" priority="63">
      <colorScale>
        <cfvo type="min"/>
        <cfvo type="percentile" val="50"/>
        <cfvo type="max"/>
        <color rgb="FF63BE7B"/>
        <color rgb="FFFFEB84"/>
        <color rgb="FFF8696B"/>
      </colorScale>
    </cfRule>
  </conditionalFormatting>
  <conditionalFormatting sqref="U205">
    <cfRule type="colorScale" priority="62">
      <colorScale>
        <cfvo type="min"/>
        <cfvo type="percentile" val="50"/>
        <cfvo type="max"/>
        <color rgb="FF63BE7B"/>
        <color rgb="FFFFEB84"/>
        <color rgb="FFF8696B"/>
      </colorScale>
    </cfRule>
  </conditionalFormatting>
  <conditionalFormatting sqref="V205">
    <cfRule type="colorScale" priority="61">
      <colorScale>
        <cfvo type="min"/>
        <cfvo type="percentile" val="50"/>
        <cfvo type="max"/>
        <color rgb="FF63BE7B"/>
        <color rgb="FFFFEB84"/>
        <color rgb="FFF8696B"/>
      </colorScale>
    </cfRule>
  </conditionalFormatting>
  <conditionalFormatting sqref="S218:S236">
    <cfRule type="colorScale" priority="58">
      <colorScale>
        <cfvo type="min"/>
        <cfvo type="percentile" val="50"/>
        <cfvo type="max"/>
        <color rgb="FF63BE7B"/>
        <color rgb="FFFFEB84"/>
        <color rgb="FFF8696B"/>
      </colorScale>
    </cfRule>
  </conditionalFormatting>
  <conditionalFormatting sqref="T218:T236">
    <cfRule type="colorScale" priority="57">
      <colorScale>
        <cfvo type="min"/>
        <cfvo type="percentile" val="50"/>
        <cfvo type="max"/>
        <color rgb="FF63BE7B"/>
        <color rgb="FFFFEB84"/>
        <color rgb="FFF8696B"/>
      </colorScale>
    </cfRule>
  </conditionalFormatting>
  <conditionalFormatting sqref="U218">
    <cfRule type="colorScale" priority="56">
      <colorScale>
        <cfvo type="min"/>
        <cfvo type="percentile" val="50"/>
        <cfvo type="max"/>
        <color rgb="FF63BE7B"/>
        <color rgb="FFFFEB84"/>
        <color rgb="FFF8696B"/>
      </colorScale>
    </cfRule>
  </conditionalFormatting>
  <conditionalFormatting sqref="V218">
    <cfRule type="colorScale" priority="55">
      <colorScale>
        <cfvo type="min"/>
        <cfvo type="percentile" val="50"/>
        <cfvo type="max"/>
        <color rgb="FF63BE7B"/>
        <color rgb="FFFFEB84"/>
        <color rgb="FFF8696B"/>
      </colorScale>
    </cfRule>
  </conditionalFormatting>
  <conditionalFormatting sqref="U233">
    <cfRule type="colorScale" priority="54">
      <colorScale>
        <cfvo type="min"/>
        <cfvo type="percentile" val="50"/>
        <cfvo type="max"/>
        <color rgb="FF63BE7B"/>
        <color rgb="FFFFEB84"/>
        <color rgb="FFF8696B"/>
      </colorScale>
    </cfRule>
  </conditionalFormatting>
  <conditionalFormatting sqref="V233">
    <cfRule type="colorScale" priority="53">
      <colorScale>
        <cfvo type="min"/>
        <cfvo type="percentile" val="50"/>
        <cfvo type="max"/>
        <color rgb="FF63BE7B"/>
        <color rgb="FFFFEB84"/>
        <color rgb="FFF8696B"/>
      </colorScale>
    </cfRule>
  </conditionalFormatting>
  <conditionalFormatting sqref="S246:S264">
    <cfRule type="colorScale" priority="50">
      <colorScale>
        <cfvo type="min"/>
        <cfvo type="percentile" val="50"/>
        <cfvo type="max"/>
        <color rgb="FF63BE7B"/>
        <color rgb="FFFFEB84"/>
        <color rgb="FFF8696B"/>
      </colorScale>
    </cfRule>
  </conditionalFormatting>
  <conditionalFormatting sqref="T246:T264">
    <cfRule type="colorScale" priority="49">
      <colorScale>
        <cfvo type="min"/>
        <cfvo type="percentile" val="50"/>
        <cfvo type="max"/>
        <color rgb="FF63BE7B"/>
        <color rgb="FFFFEB84"/>
        <color rgb="FFF8696B"/>
      </colorScale>
    </cfRule>
  </conditionalFormatting>
  <conditionalFormatting sqref="U246">
    <cfRule type="colorScale" priority="48">
      <colorScale>
        <cfvo type="min"/>
        <cfvo type="percentile" val="50"/>
        <cfvo type="max"/>
        <color rgb="FF63BE7B"/>
        <color rgb="FFFFEB84"/>
        <color rgb="FFF8696B"/>
      </colorScale>
    </cfRule>
  </conditionalFormatting>
  <conditionalFormatting sqref="V246">
    <cfRule type="colorScale" priority="47">
      <colorScale>
        <cfvo type="min"/>
        <cfvo type="percentile" val="50"/>
        <cfvo type="max"/>
        <color rgb="FF63BE7B"/>
        <color rgb="FFFFEB84"/>
        <color rgb="FFF8696B"/>
      </colorScale>
    </cfRule>
  </conditionalFormatting>
  <conditionalFormatting sqref="U261">
    <cfRule type="colorScale" priority="46">
      <colorScale>
        <cfvo type="min"/>
        <cfvo type="percentile" val="50"/>
        <cfvo type="max"/>
        <color rgb="FF63BE7B"/>
        <color rgb="FFFFEB84"/>
        <color rgb="FFF8696B"/>
      </colorScale>
    </cfRule>
  </conditionalFormatting>
  <conditionalFormatting sqref="V261">
    <cfRule type="colorScale" priority="45">
      <colorScale>
        <cfvo type="min"/>
        <cfvo type="percentile" val="50"/>
        <cfvo type="max"/>
        <color rgb="FF63BE7B"/>
        <color rgb="FFFFEB84"/>
        <color rgb="FFF8696B"/>
      </colorScale>
    </cfRule>
  </conditionalFormatting>
  <conditionalFormatting sqref="U41">
    <cfRule type="colorScale" priority="34">
      <colorScale>
        <cfvo type="min"/>
        <cfvo type="percentile" val="50"/>
        <cfvo type="max"/>
        <color rgb="FF63BE7B"/>
        <color rgb="FFFFEB84"/>
        <color rgb="FFF8696B"/>
      </colorScale>
    </cfRule>
  </conditionalFormatting>
  <conditionalFormatting sqref="V41">
    <cfRule type="colorScale" priority="33">
      <colorScale>
        <cfvo type="min"/>
        <cfvo type="percentile" val="50"/>
        <cfvo type="max"/>
        <color rgb="FF63BE7B"/>
        <color rgb="FFFFEB84"/>
        <color rgb="FFF8696B"/>
      </colorScale>
    </cfRule>
  </conditionalFormatting>
  <conditionalFormatting sqref="U97">
    <cfRule type="colorScale" priority="30">
      <colorScale>
        <cfvo type="min"/>
        <cfvo type="percentile" val="50"/>
        <cfvo type="max"/>
        <color rgb="FF63BE7B"/>
        <color rgb="FFFFEB84"/>
        <color rgb="FFF8696B"/>
      </colorScale>
    </cfRule>
  </conditionalFormatting>
  <conditionalFormatting sqref="V97">
    <cfRule type="colorScale" priority="29">
      <colorScale>
        <cfvo type="min"/>
        <cfvo type="percentile" val="50"/>
        <cfvo type="max"/>
        <color rgb="FF63BE7B"/>
        <color rgb="FFFFEB84"/>
        <color rgb="FFF8696B"/>
      </colorScale>
    </cfRule>
  </conditionalFormatting>
  <conditionalFormatting sqref="U153">
    <cfRule type="colorScale" priority="26">
      <colorScale>
        <cfvo type="min"/>
        <cfvo type="percentile" val="50"/>
        <cfvo type="max"/>
        <color rgb="FF63BE7B"/>
        <color rgb="FFFFEB84"/>
        <color rgb="FFF8696B"/>
      </colorScale>
    </cfRule>
  </conditionalFormatting>
  <conditionalFormatting sqref="V153">
    <cfRule type="colorScale" priority="25">
      <colorScale>
        <cfvo type="min"/>
        <cfvo type="percentile" val="50"/>
        <cfvo type="max"/>
        <color rgb="FF63BE7B"/>
        <color rgb="FFFFEB84"/>
        <color rgb="FFF8696B"/>
      </colorScale>
    </cfRule>
  </conditionalFormatting>
  <conditionalFormatting sqref="U180:U181">
    <cfRule type="colorScale" priority="24">
      <colorScale>
        <cfvo type="min"/>
        <cfvo type="percentile" val="50"/>
        <cfvo type="max"/>
        <color rgb="FF63BE7B"/>
        <color rgb="FFFFEB84"/>
        <color rgb="FFF8696B"/>
      </colorScale>
    </cfRule>
  </conditionalFormatting>
  <conditionalFormatting sqref="V180:V181">
    <cfRule type="colorScale" priority="23">
      <colorScale>
        <cfvo type="min"/>
        <cfvo type="percentile" val="50"/>
        <cfvo type="max"/>
        <color rgb="FF63BE7B"/>
        <color rgb="FFFFEB84"/>
        <color rgb="FFF8696B"/>
      </colorScale>
    </cfRule>
  </conditionalFormatting>
  <conditionalFormatting sqref="U209">
    <cfRule type="colorScale" priority="22">
      <colorScale>
        <cfvo type="min"/>
        <cfvo type="percentile" val="50"/>
        <cfvo type="max"/>
        <color rgb="FF63BE7B"/>
        <color rgb="FFFFEB84"/>
        <color rgb="FFF8696B"/>
      </colorScale>
    </cfRule>
  </conditionalFormatting>
  <conditionalFormatting sqref="V209">
    <cfRule type="colorScale" priority="21">
      <colorScale>
        <cfvo type="min"/>
        <cfvo type="percentile" val="50"/>
        <cfvo type="max"/>
        <color rgb="FF63BE7B"/>
        <color rgb="FFFFEB84"/>
        <color rgb="FFF8696B"/>
      </colorScale>
    </cfRule>
  </conditionalFormatting>
  <conditionalFormatting sqref="U237">
    <cfRule type="colorScale" priority="20">
      <colorScale>
        <cfvo type="min"/>
        <cfvo type="percentile" val="50"/>
        <cfvo type="max"/>
        <color rgb="FF63BE7B"/>
        <color rgb="FFFFEB84"/>
        <color rgb="FFF8696B"/>
      </colorScale>
    </cfRule>
  </conditionalFormatting>
  <conditionalFormatting sqref="V237">
    <cfRule type="colorScale" priority="19">
      <colorScale>
        <cfvo type="min"/>
        <cfvo type="percentile" val="50"/>
        <cfvo type="max"/>
        <color rgb="FF63BE7B"/>
        <color rgb="FFFFEB84"/>
        <color rgb="FFF8696B"/>
      </colorScale>
    </cfRule>
  </conditionalFormatting>
  <conditionalFormatting sqref="U265">
    <cfRule type="colorScale" priority="18">
      <colorScale>
        <cfvo type="min"/>
        <cfvo type="percentile" val="50"/>
        <cfvo type="max"/>
        <color rgb="FF63BE7B"/>
        <color rgb="FFFFEB84"/>
        <color rgb="FFF8696B"/>
      </colorScale>
    </cfRule>
  </conditionalFormatting>
  <conditionalFormatting sqref="V265">
    <cfRule type="colorScale" priority="17">
      <colorScale>
        <cfvo type="min"/>
        <cfvo type="percentile" val="50"/>
        <cfvo type="max"/>
        <color rgb="FF63BE7B"/>
        <color rgb="FFFFEB84"/>
        <color rgb="FFF8696B"/>
      </colorScale>
    </cfRule>
  </conditionalFormatting>
  <conditionalFormatting sqref="S50:S68">
    <cfRule type="colorScale" priority="16">
      <colorScale>
        <cfvo type="min"/>
        <cfvo type="percentile" val="50"/>
        <cfvo type="max"/>
        <color rgb="FF63BE7B"/>
        <color rgb="FFFFEB84"/>
        <color rgb="FFF8696B"/>
      </colorScale>
    </cfRule>
  </conditionalFormatting>
  <conditionalFormatting sqref="T50:T68">
    <cfRule type="colorScale" priority="15">
      <colorScale>
        <cfvo type="min"/>
        <cfvo type="percentile" val="50"/>
        <cfvo type="max"/>
        <color rgb="FF63BE7B"/>
        <color rgb="FFFFEB84"/>
        <color rgb="FFF8696B"/>
      </colorScale>
    </cfRule>
  </conditionalFormatting>
  <conditionalFormatting sqref="U50">
    <cfRule type="colorScale" priority="14">
      <colorScale>
        <cfvo type="min"/>
        <cfvo type="percentile" val="50"/>
        <cfvo type="max"/>
        <color rgb="FF63BE7B"/>
        <color rgb="FFFFEB84"/>
        <color rgb="FFF8696B"/>
      </colorScale>
    </cfRule>
  </conditionalFormatting>
  <conditionalFormatting sqref="V50">
    <cfRule type="colorScale" priority="13">
      <colorScale>
        <cfvo type="min"/>
        <cfvo type="percentile" val="50"/>
        <cfvo type="max"/>
        <color rgb="FF63BE7B"/>
        <color rgb="FFFFEB84"/>
        <color rgb="FFF8696B"/>
      </colorScale>
    </cfRule>
  </conditionalFormatting>
  <conditionalFormatting sqref="U65">
    <cfRule type="colorScale" priority="12">
      <colorScale>
        <cfvo type="min"/>
        <cfvo type="percentile" val="50"/>
        <cfvo type="max"/>
        <color rgb="FF63BE7B"/>
        <color rgb="FFFFEB84"/>
        <color rgb="FFF8696B"/>
      </colorScale>
    </cfRule>
  </conditionalFormatting>
  <conditionalFormatting sqref="V65">
    <cfRule type="colorScale" priority="11">
      <colorScale>
        <cfvo type="min"/>
        <cfvo type="percentile" val="50"/>
        <cfvo type="max"/>
        <color rgb="FF63BE7B"/>
        <color rgb="FFFFEB84"/>
        <color rgb="FFF8696B"/>
      </colorScale>
    </cfRule>
  </conditionalFormatting>
  <conditionalFormatting sqref="U69">
    <cfRule type="colorScale" priority="10">
      <colorScale>
        <cfvo type="min"/>
        <cfvo type="percentile" val="50"/>
        <cfvo type="max"/>
        <color rgb="FF63BE7B"/>
        <color rgb="FFFFEB84"/>
        <color rgb="FFF8696B"/>
      </colorScale>
    </cfRule>
  </conditionalFormatting>
  <conditionalFormatting sqref="V69">
    <cfRule type="colorScale" priority="9">
      <colorScale>
        <cfvo type="min"/>
        <cfvo type="percentile" val="50"/>
        <cfvo type="max"/>
        <color rgb="FF63BE7B"/>
        <color rgb="FFFFEB84"/>
        <color rgb="FFF8696B"/>
      </colorScale>
    </cfRule>
  </conditionalFormatting>
  <conditionalFormatting sqref="S106:S124">
    <cfRule type="colorScale" priority="8">
      <colorScale>
        <cfvo type="min"/>
        <cfvo type="percentile" val="50"/>
        <cfvo type="max"/>
        <color rgb="FF63BE7B"/>
        <color rgb="FFFFEB84"/>
        <color rgb="FFF8696B"/>
      </colorScale>
    </cfRule>
  </conditionalFormatting>
  <conditionalFormatting sqref="T106:T124">
    <cfRule type="colorScale" priority="7">
      <colorScale>
        <cfvo type="min"/>
        <cfvo type="percentile" val="50"/>
        <cfvo type="max"/>
        <color rgb="FF63BE7B"/>
        <color rgb="FFFFEB84"/>
        <color rgb="FFF8696B"/>
      </colorScale>
    </cfRule>
  </conditionalFormatting>
  <conditionalFormatting sqref="U106">
    <cfRule type="colorScale" priority="6">
      <colorScale>
        <cfvo type="min"/>
        <cfvo type="percentile" val="50"/>
        <cfvo type="max"/>
        <color rgb="FF63BE7B"/>
        <color rgb="FFFFEB84"/>
        <color rgb="FFF8696B"/>
      </colorScale>
    </cfRule>
  </conditionalFormatting>
  <conditionalFormatting sqref="V106">
    <cfRule type="colorScale" priority="5">
      <colorScale>
        <cfvo type="min"/>
        <cfvo type="percentile" val="50"/>
        <cfvo type="max"/>
        <color rgb="FF63BE7B"/>
        <color rgb="FFFFEB84"/>
        <color rgb="FFF8696B"/>
      </colorScale>
    </cfRule>
  </conditionalFormatting>
  <conditionalFormatting sqref="U121">
    <cfRule type="colorScale" priority="4">
      <colorScale>
        <cfvo type="min"/>
        <cfvo type="percentile" val="50"/>
        <cfvo type="max"/>
        <color rgb="FF63BE7B"/>
        <color rgb="FFFFEB84"/>
        <color rgb="FFF8696B"/>
      </colorScale>
    </cfRule>
  </conditionalFormatting>
  <conditionalFormatting sqref="V121">
    <cfRule type="colorScale" priority="3">
      <colorScale>
        <cfvo type="min"/>
        <cfvo type="percentile" val="50"/>
        <cfvo type="max"/>
        <color rgb="FF63BE7B"/>
        <color rgb="FFFFEB84"/>
        <color rgb="FFF8696B"/>
      </colorScale>
    </cfRule>
  </conditionalFormatting>
  <conditionalFormatting sqref="U125">
    <cfRule type="colorScale" priority="2">
      <colorScale>
        <cfvo type="min"/>
        <cfvo type="percentile" val="50"/>
        <cfvo type="max"/>
        <color rgb="FF63BE7B"/>
        <color rgb="FFFFEB84"/>
        <color rgb="FFF8696B"/>
      </colorScale>
    </cfRule>
  </conditionalFormatting>
  <conditionalFormatting sqref="V12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79"/>
  <sheetViews>
    <sheetView topLeftCell="S58" zoomScaleNormal="100" workbookViewId="0">
      <selection activeCell="AC59" sqref="AC59:AJ76"/>
    </sheetView>
  </sheetViews>
  <sheetFormatPr defaultRowHeight="15" x14ac:dyDescent="0.25"/>
  <cols>
    <col min="1" max="1" width="4.5703125" customWidth="1"/>
    <col min="2" max="9" width="9.42578125" customWidth="1"/>
    <col min="10" max="10" width="3.7109375" customWidth="1"/>
    <col min="11" max="11" width="11.7109375" customWidth="1"/>
    <col min="12" max="18" width="10.140625" customWidth="1"/>
    <col min="19" max="19" width="3.7109375" customWidth="1"/>
    <col min="20" max="27" width="9.42578125" customWidth="1"/>
    <col min="28" max="28" width="3.7109375" customWidth="1"/>
    <col min="29" max="35" width="9.42578125" customWidth="1"/>
  </cols>
  <sheetData>
    <row r="2" spans="1:36" x14ac:dyDescent="0.25">
      <c r="A2" s="56" t="s">
        <v>65</v>
      </c>
      <c r="B2" s="56"/>
      <c r="C2" s="56"/>
      <c r="D2" s="56"/>
      <c r="E2" s="56"/>
      <c r="F2" s="56"/>
      <c r="G2" s="56"/>
      <c r="H2" s="56"/>
      <c r="I2" s="56"/>
      <c r="J2" s="56"/>
      <c r="K2" s="56"/>
      <c r="L2" s="56"/>
      <c r="M2" s="56"/>
      <c r="N2" s="56"/>
      <c r="O2" s="56"/>
      <c r="P2" s="56"/>
    </row>
    <row r="3" spans="1:36" x14ac:dyDescent="0.25">
      <c r="A3" s="56" t="s">
        <v>66</v>
      </c>
      <c r="B3" s="56"/>
      <c r="C3" s="56"/>
      <c r="D3" s="56"/>
      <c r="E3" s="56"/>
      <c r="F3" s="56"/>
      <c r="G3" s="56"/>
      <c r="H3" s="56"/>
      <c r="I3" s="56"/>
      <c r="J3" s="56"/>
      <c r="K3" s="56"/>
      <c r="L3" s="56"/>
      <c r="M3" s="56"/>
      <c r="N3" s="56"/>
      <c r="O3" s="56"/>
      <c r="P3" s="56"/>
    </row>
    <row r="4" spans="1:36" x14ac:dyDescent="0.25">
      <c r="A4" s="56" t="s">
        <v>67</v>
      </c>
      <c r="B4" s="56"/>
      <c r="C4" s="56"/>
      <c r="D4" s="56"/>
      <c r="E4" s="56"/>
      <c r="F4" s="56"/>
      <c r="G4" s="56"/>
      <c r="H4" s="56"/>
      <c r="I4" s="56"/>
      <c r="J4" s="56"/>
      <c r="K4" s="56"/>
      <c r="L4" s="56"/>
      <c r="M4" s="56"/>
      <c r="N4" s="56"/>
      <c r="O4" s="56"/>
      <c r="P4" s="56"/>
    </row>
    <row r="5" spans="1:36" x14ac:dyDescent="0.25">
      <c r="A5" s="56" t="s">
        <v>68</v>
      </c>
      <c r="B5" s="56"/>
      <c r="C5" s="56"/>
      <c r="D5" s="56"/>
      <c r="E5" s="56"/>
      <c r="F5" s="56"/>
      <c r="G5" s="56"/>
      <c r="H5" s="56"/>
      <c r="I5" s="56"/>
      <c r="J5" s="56"/>
      <c r="K5" s="56"/>
      <c r="L5" s="56"/>
      <c r="M5" s="56"/>
      <c r="N5" s="56"/>
      <c r="O5" s="56"/>
      <c r="P5" s="56"/>
    </row>
    <row r="6" spans="1:36" x14ac:dyDescent="0.25">
      <c r="A6" s="56" t="s">
        <v>69</v>
      </c>
      <c r="B6" s="56"/>
      <c r="C6" s="56"/>
      <c r="D6" s="56"/>
      <c r="E6" s="56"/>
      <c r="F6" s="56"/>
      <c r="G6" s="56"/>
      <c r="H6" s="56"/>
      <c r="I6" s="56"/>
      <c r="J6" s="56"/>
      <c r="K6" s="56"/>
      <c r="L6" s="56"/>
      <c r="M6" s="56"/>
      <c r="N6" s="56"/>
      <c r="O6" s="56"/>
      <c r="P6" s="56"/>
    </row>
    <row r="7" spans="1:36" x14ac:dyDescent="0.25">
      <c r="A7" s="56" t="s">
        <v>70</v>
      </c>
      <c r="B7" s="56"/>
      <c r="C7" s="56"/>
      <c r="D7" s="56"/>
      <c r="E7" s="56"/>
      <c r="F7" s="56"/>
      <c r="G7" s="56"/>
      <c r="H7" s="56"/>
      <c r="I7" s="56"/>
      <c r="J7" s="56"/>
      <c r="K7" s="56"/>
      <c r="L7" s="56"/>
      <c r="M7" s="56"/>
      <c r="N7" s="56"/>
      <c r="O7" s="56"/>
      <c r="P7" s="56"/>
    </row>
    <row r="8" spans="1:36" x14ac:dyDescent="0.25">
      <c r="A8" s="56" t="s">
        <v>71</v>
      </c>
      <c r="B8" s="56"/>
      <c r="C8" s="56"/>
      <c r="D8" s="56"/>
      <c r="E8" s="56"/>
      <c r="F8" s="56"/>
      <c r="G8" s="56"/>
      <c r="H8" s="56"/>
      <c r="I8" s="56"/>
      <c r="J8" s="56"/>
      <c r="K8" s="56"/>
      <c r="L8" s="56"/>
      <c r="M8" s="56"/>
      <c r="N8" s="56"/>
      <c r="O8" s="56"/>
      <c r="P8" s="56"/>
    </row>
    <row r="9" spans="1:36" x14ac:dyDescent="0.25">
      <c r="A9" s="56" t="s">
        <v>72</v>
      </c>
      <c r="B9" s="56"/>
      <c r="C9" s="56"/>
      <c r="D9" s="56"/>
      <c r="E9" s="56"/>
      <c r="F9" s="56"/>
      <c r="G9" s="56"/>
      <c r="H9" s="56"/>
      <c r="I9" s="56"/>
      <c r="J9" s="56"/>
      <c r="K9" s="56"/>
      <c r="L9" s="56"/>
      <c r="M9" s="56"/>
      <c r="N9" s="56"/>
      <c r="O9" s="56"/>
      <c r="P9" s="56"/>
    </row>
    <row r="10" spans="1:36" x14ac:dyDescent="0.25">
      <c r="A10" s="45"/>
      <c r="B10" s="45"/>
      <c r="C10" s="45"/>
      <c r="D10" s="45"/>
      <c r="E10" s="45"/>
      <c r="F10" s="45"/>
      <c r="G10" s="45"/>
      <c r="H10" s="45"/>
      <c r="I10" s="45"/>
      <c r="J10" s="45"/>
      <c r="K10" s="45"/>
      <c r="L10" s="45"/>
      <c r="M10" s="45"/>
    </row>
    <row r="12" spans="1:36" x14ac:dyDescent="0.25">
      <c r="A12" s="58" t="s">
        <v>80</v>
      </c>
      <c r="B12" s="59"/>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60"/>
    </row>
    <row r="13" spans="1:36" x14ac:dyDescent="0.25">
      <c r="A13" s="44" t="s">
        <v>1</v>
      </c>
      <c r="B13" s="42" t="s">
        <v>32</v>
      </c>
      <c r="C13" s="42" t="s">
        <v>31</v>
      </c>
      <c r="D13" s="42" t="s">
        <v>33</v>
      </c>
      <c r="E13" s="42" t="s">
        <v>34</v>
      </c>
      <c r="F13" s="42" t="s">
        <v>76</v>
      </c>
      <c r="G13" s="42" t="s">
        <v>77</v>
      </c>
      <c r="H13" s="42" t="s">
        <v>78</v>
      </c>
      <c r="I13" s="42" t="s">
        <v>79</v>
      </c>
      <c r="J13" s="9"/>
      <c r="K13" s="42" t="s">
        <v>32</v>
      </c>
      <c r="L13" s="42" t="s">
        <v>31</v>
      </c>
      <c r="M13" s="42" t="s">
        <v>33</v>
      </c>
      <c r="N13" s="42" t="s">
        <v>34</v>
      </c>
      <c r="O13" s="42" t="s">
        <v>76</v>
      </c>
      <c r="P13" s="42" t="s">
        <v>77</v>
      </c>
      <c r="Q13" s="42" t="s">
        <v>78</v>
      </c>
      <c r="R13" s="42" t="s">
        <v>79</v>
      </c>
      <c r="S13" s="9"/>
      <c r="T13" s="42" t="s">
        <v>32</v>
      </c>
      <c r="U13" s="42" t="s">
        <v>31</v>
      </c>
      <c r="V13" s="42" t="s">
        <v>33</v>
      </c>
      <c r="W13" s="42" t="s">
        <v>34</v>
      </c>
      <c r="X13" s="42" t="s">
        <v>76</v>
      </c>
      <c r="Y13" s="42" t="s">
        <v>77</v>
      </c>
      <c r="Z13" s="42" t="s">
        <v>78</v>
      </c>
      <c r="AA13" s="42" t="s">
        <v>79</v>
      </c>
      <c r="AB13" s="9"/>
      <c r="AC13" s="42" t="s">
        <v>32</v>
      </c>
      <c r="AD13" s="42" t="s">
        <v>31</v>
      </c>
      <c r="AE13" s="42" t="s">
        <v>33</v>
      </c>
      <c r="AF13" s="42" t="s">
        <v>34</v>
      </c>
      <c r="AG13" s="42" t="s">
        <v>76</v>
      </c>
      <c r="AH13" s="42" t="s">
        <v>77</v>
      </c>
      <c r="AI13" s="42" t="s">
        <v>78</v>
      </c>
      <c r="AJ13" s="43" t="s">
        <v>79</v>
      </c>
    </row>
    <row r="14" spans="1:36" x14ac:dyDescent="0.25">
      <c r="A14" s="44" t="s">
        <v>2</v>
      </c>
      <c r="B14" s="42" t="s">
        <v>35</v>
      </c>
      <c r="C14" s="42" t="s">
        <v>35</v>
      </c>
      <c r="D14" s="42" t="s">
        <v>35</v>
      </c>
      <c r="E14" s="42" t="s">
        <v>35</v>
      </c>
      <c r="F14" s="42" t="s">
        <v>35</v>
      </c>
      <c r="G14" s="42" t="s">
        <v>35</v>
      </c>
      <c r="H14" s="42" t="s">
        <v>35</v>
      </c>
      <c r="I14" s="42" t="s">
        <v>35</v>
      </c>
      <c r="J14" s="9"/>
      <c r="K14" s="42" t="s">
        <v>36</v>
      </c>
      <c r="L14" s="42" t="s">
        <v>36</v>
      </c>
      <c r="M14" s="42" t="s">
        <v>36</v>
      </c>
      <c r="N14" s="42" t="s">
        <v>36</v>
      </c>
      <c r="O14" s="42" t="s">
        <v>36</v>
      </c>
      <c r="P14" s="42" t="s">
        <v>36</v>
      </c>
      <c r="Q14" s="42" t="s">
        <v>36</v>
      </c>
      <c r="R14" s="42" t="s">
        <v>36</v>
      </c>
      <c r="S14" s="9"/>
      <c r="T14" s="42" t="s">
        <v>37</v>
      </c>
      <c r="U14" s="42" t="s">
        <v>37</v>
      </c>
      <c r="V14" s="42" t="s">
        <v>37</v>
      </c>
      <c r="W14" s="42" t="s">
        <v>37</v>
      </c>
      <c r="X14" s="42" t="s">
        <v>37</v>
      </c>
      <c r="Y14" s="42" t="s">
        <v>37</v>
      </c>
      <c r="Z14" s="42" t="s">
        <v>37</v>
      </c>
      <c r="AA14" s="42" t="s">
        <v>37</v>
      </c>
      <c r="AB14" s="9"/>
      <c r="AC14" s="42" t="s">
        <v>38</v>
      </c>
      <c r="AD14" s="42" t="s">
        <v>38</v>
      </c>
      <c r="AE14" s="42" t="s">
        <v>38</v>
      </c>
      <c r="AF14" s="42" t="s">
        <v>38</v>
      </c>
      <c r="AG14" s="42" t="s">
        <v>38</v>
      </c>
      <c r="AH14" s="42" t="s">
        <v>38</v>
      </c>
      <c r="AI14" s="42" t="s">
        <v>38</v>
      </c>
      <c r="AJ14" s="43" t="s">
        <v>38</v>
      </c>
    </row>
    <row r="15" spans="1:36" x14ac:dyDescent="0.25">
      <c r="A15" s="11">
        <v>1</v>
      </c>
      <c r="B15" s="6">
        <v>1</v>
      </c>
      <c r="C15" s="6">
        <v>1</v>
      </c>
      <c r="D15" s="6">
        <v>1</v>
      </c>
      <c r="E15" s="6">
        <v>1</v>
      </c>
      <c r="F15" s="6">
        <v>1</v>
      </c>
      <c r="G15" s="6">
        <v>1</v>
      </c>
      <c r="H15" s="6">
        <v>1</v>
      </c>
      <c r="I15" s="6">
        <v>1</v>
      </c>
      <c r="J15" s="9"/>
      <c r="K15" s="6">
        <v>0</v>
      </c>
      <c r="L15" s="6">
        <v>0</v>
      </c>
      <c r="M15" s="6">
        <v>0</v>
      </c>
      <c r="N15" s="6">
        <v>0</v>
      </c>
      <c r="O15" s="6">
        <v>0</v>
      </c>
      <c r="P15" s="6">
        <v>0</v>
      </c>
      <c r="Q15" s="6">
        <v>0</v>
      </c>
      <c r="R15" s="6">
        <v>0</v>
      </c>
      <c r="S15" s="9"/>
      <c r="T15" s="6">
        <v>4.08</v>
      </c>
      <c r="U15" s="6">
        <v>3.58</v>
      </c>
      <c r="V15" s="6">
        <v>3.09</v>
      </c>
      <c r="W15" s="6">
        <v>2.59</v>
      </c>
      <c r="X15" s="6">
        <v>2.1</v>
      </c>
      <c r="Y15" s="6">
        <v>1.61</v>
      </c>
      <c r="Z15" s="6">
        <v>1.1299999999999999</v>
      </c>
      <c r="AA15" s="6">
        <v>0.65</v>
      </c>
      <c r="AB15" s="9"/>
      <c r="AC15" s="6">
        <v>1.8</v>
      </c>
      <c r="AD15" s="6">
        <v>1.57</v>
      </c>
      <c r="AE15" s="6">
        <v>2.23</v>
      </c>
      <c r="AF15" s="6">
        <v>2.89</v>
      </c>
      <c r="AG15" s="6">
        <v>3.55</v>
      </c>
      <c r="AH15" s="6">
        <v>4.21</v>
      </c>
      <c r="AI15" s="6">
        <v>4.87</v>
      </c>
      <c r="AJ15" s="6">
        <v>5.53</v>
      </c>
    </row>
    <row r="16" spans="1:36" x14ac:dyDescent="0.25">
      <c r="A16" s="11">
        <v>2</v>
      </c>
      <c r="B16" s="6">
        <v>0.998</v>
      </c>
      <c r="C16" s="6">
        <v>0.998</v>
      </c>
      <c r="D16" s="6">
        <v>0.998</v>
      </c>
      <c r="E16" s="6">
        <v>0.998</v>
      </c>
      <c r="F16" s="6">
        <v>0.998</v>
      </c>
      <c r="G16" s="6">
        <v>0.998</v>
      </c>
      <c r="H16" s="6">
        <v>0.998</v>
      </c>
      <c r="I16" s="6">
        <v>0.998</v>
      </c>
      <c r="J16" s="9"/>
      <c r="K16" s="6">
        <v>-2.5999999999999999E-2</v>
      </c>
      <c r="L16" s="6">
        <v>-2.3E-2</v>
      </c>
      <c r="M16" s="6">
        <v>-2E-3</v>
      </c>
      <c r="N16" s="6">
        <v>1.7999999999999999E-2</v>
      </c>
      <c r="O16" s="6">
        <v>3.9E-2</v>
      </c>
      <c r="P16" s="6">
        <v>5.8999999999999997E-2</v>
      </c>
      <c r="Q16" s="6">
        <v>0.08</v>
      </c>
      <c r="R16" s="6">
        <v>0.1</v>
      </c>
      <c r="S16" s="9"/>
      <c r="T16" s="9"/>
      <c r="U16" s="9"/>
      <c r="V16" s="9"/>
      <c r="W16" s="9"/>
      <c r="X16" s="9"/>
      <c r="Y16" s="9"/>
      <c r="Z16" s="9"/>
      <c r="AA16" s="9"/>
      <c r="AB16" s="9"/>
      <c r="AC16" s="9"/>
      <c r="AD16" s="9"/>
      <c r="AE16" s="9"/>
      <c r="AF16" s="9"/>
      <c r="AG16" s="9"/>
      <c r="AH16" s="9"/>
      <c r="AI16" s="9"/>
      <c r="AJ16" s="12"/>
    </row>
    <row r="17" spans="1:36" x14ac:dyDescent="0.25">
      <c r="A17" s="11">
        <v>3</v>
      </c>
      <c r="B17" s="6">
        <v>0.996</v>
      </c>
      <c r="C17" s="6">
        <v>0.996</v>
      </c>
      <c r="D17" s="6">
        <v>0.996</v>
      </c>
      <c r="E17" s="6">
        <v>0.996</v>
      </c>
      <c r="F17" s="6">
        <v>0.996</v>
      </c>
      <c r="G17" s="6">
        <v>0.996</v>
      </c>
      <c r="H17" s="6">
        <v>0.996</v>
      </c>
      <c r="I17" s="6">
        <v>0.996</v>
      </c>
      <c r="J17" s="9"/>
      <c r="K17" s="6">
        <v>-5.2999999999999999E-2</v>
      </c>
      <c r="L17" s="6">
        <v>-0.05</v>
      </c>
      <c r="M17" s="6">
        <v>-2.9000000000000001E-2</v>
      </c>
      <c r="N17" s="6">
        <v>-8.9999999999999993E-3</v>
      </c>
      <c r="O17" s="6">
        <v>1.2E-2</v>
      </c>
      <c r="P17" s="6">
        <v>3.2000000000000001E-2</v>
      </c>
      <c r="Q17" s="6">
        <v>5.2999999999999999E-2</v>
      </c>
      <c r="R17" s="6">
        <v>7.2999999999999995E-2</v>
      </c>
      <c r="S17" s="9"/>
      <c r="T17" s="9"/>
      <c r="U17" s="9"/>
      <c r="V17" s="9"/>
      <c r="W17" s="9"/>
      <c r="X17" s="9"/>
      <c r="Y17" s="9"/>
      <c r="Z17" s="9"/>
      <c r="AA17" s="9"/>
      <c r="AB17" s="9"/>
      <c r="AC17" s="9"/>
      <c r="AD17" s="9"/>
      <c r="AE17" s="9"/>
      <c r="AF17" s="9"/>
      <c r="AG17" s="9"/>
      <c r="AH17" s="9"/>
      <c r="AI17" s="9"/>
      <c r="AJ17" s="12"/>
    </row>
    <row r="18" spans="1:36" x14ac:dyDescent="0.25">
      <c r="A18" s="11">
        <v>4</v>
      </c>
      <c r="B18" s="6">
        <v>0.99299999999999999</v>
      </c>
      <c r="C18" s="6">
        <v>0.99399999999999999</v>
      </c>
      <c r="D18" s="6">
        <v>0.99399999999999999</v>
      </c>
      <c r="E18" s="6">
        <v>0.99399999999999999</v>
      </c>
      <c r="F18" s="6">
        <v>0.99299999999999999</v>
      </c>
      <c r="G18" s="6">
        <v>0.99299999999999999</v>
      </c>
      <c r="H18" s="6">
        <v>0.99299999999999999</v>
      </c>
      <c r="I18" s="6">
        <v>0.99299999999999999</v>
      </c>
      <c r="J18" s="9"/>
      <c r="K18" s="6">
        <v>-30.234000000000002</v>
      </c>
      <c r="L18" s="6">
        <v>-30.231000000000002</v>
      </c>
      <c r="M18" s="6">
        <v>-30.210999999999999</v>
      </c>
      <c r="N18" s="6">
        <v>-30.19</v>
      </c>
      <c r="O18" s="6">
        <v>-30.169</v>
      </c>
      <c r="P18" s="6">
        <v>-30.149000000000001</v>
      </c>
      <c r="Q18" s="6">
        <v>-30.129000000000001</v>
      </c>
      <c r="R18" s="6">
        <v>-30.108000000000001</v>
      </c>
      <c r="S18" s="9"/>
      <c r="T18" s="9"/>
      <c r="U18" s="9"/>
      <c r="V18" s="9"/>
      <c r="W18" s="9"/>
      <c r="X18" s="9"/>
      <c r="Y18" s="9"/>
      <c r="Z18" s="9"/>
      <c r="AA18" s="9"/>
      <c r="AB18" s="9"/>
      <c r="AC18" s="9"/>
      <c r="AD18" s="9"/>
      <c r="AE18" s="9"/>
      <c r="AF18" s="9"/>
      <c r="AG18" s="9"/>
      <c r="AH18" s="9"/>
      <c r="AI18" s="9"/>
      <c r="AJ18" s="12"/>
    </row>
    <row r="19" spans="1:36" x14ac:dyDescent="0.25">
      <c r="A19" s="11">
        <v>5</v>
      </c>
      <c r="B19" s="6">
        <v>0.98499999999999999</v>
      </c>
      <c r="C19" s="6">
        <v>0.98499999999999999</v>
      </c>
      <c r="D19" s="6">
        <v>0.98499999999999999</v>
      </c>
      <c r="E19" s="6">
        <v>0.98499999999999999</v>
      </c>
      <c r="F19" s="6">
        <v>0.98499999999999999</v>
      </c>
      <c r="G19" s="6">
        <v>0.98499999999999999</v>
      </c>
      <c r="H19" s="6">
        <v>0.98499999999999999</v>
      </c>
      <c r="I19" s="6">
        <v>0.98499999999999999</v>
      </c>
      <c r="J19" s="9"/>
      <c r="K19" s="6">
        <v>-30.9</v>
      </c>
      <c r="L19" s="6">
        <v>-30.896999999999998</v>
      </c>
      <c r="M19" s="6">
        <v>-30.876000000000001</v>
      </c>
      <c r="N19" s="6">
        <v>-30.855</v>
      </c>
      <c r="O19" s="6">
        <v>-30.835000000000001</v>
      </c>
      <c r="P19" s="6">
        <v>-30.814</v>
      </c>
      <c r="Q19" s="6">
        <v>-30.794</v>
      </c>
      <c r="R19" s="6">
        <v>-30.774000000000001</v>
      </c>
      <c r="S19" s="9"/>
      <c r="T19" s="9"/>
      <c r="U19" s="9"/>
      <c r="V19" s="9"/>
      <c r="W19" s="9"/>
      <c r="X19" s="9"/>
      <c r="Y19" s="9"/>
      <c r="Z19" s="9"/>
      <c r="AA19" s="9"/>
      <c r="AB19" s="9"/>
      <c r="AC19" s="9"/>
      <c r="AD19" s="9"/>
      <c r="AE19" s="9"/>
      <c r="AF19" s="9"/>
      <c r="AG19" s="9"/>
      <c r="AH19" s="9"/>
      <c r="AI19" s="9"/>
      <c r="AJ19" s="12"/>
    </row>
    <row r="20" spans="1:36" x14ac:dyDescent="0.25">
      <c r="A20" s="11">
        <v>6</v>
      </c>
      <c r="B20" s="6">
        <v>0.95099999999999996</v>
      </c>
      <c r="C20" s="6">
        <v>0.95199999999999996</v>
      </c>
      <c r="D20" s="6">
        <v>0.95199999999999996</v>
      </c>
      <c r="E20" s="6">
        <v>0.95199999999999996</v>
      </c>
      <c r="F20" s="6">
        <v>0.95199999999999996</v>
      </c>
      <c r="G20" s="6">
        <v>0.95199999999999996</v>
      </c>
      <c r="H20" s="6">
        <v>0.95199999999999996</v>
      </c>
      <c r="I20" s="6">
        <v>0.95199999999999996</v>
      </c>
      <c r="J20" s="9"/>
      <c r="K20" s="6">
        <v>-31.3</v>
      </c>
      <c r="L20" s="6">
        <v>-31.297000000000001</v>
      </c>
      <c r="M20" s="6">
        <v>-31.276</v>
      </c>
      <c r="N20" s="6">
        <v>-31.254999999999999</v>
      </c>
      <c r="O20" s="6">
        <v>-31.234999999999999</v>
      </c>
      <c r="P20" s="6">
        <v>-31.213999999999999</v>
      </c>
      <c r="Q20" s="6">
        <v>-31.193999999999999</v>
      </c>
      <c r="R20" s="6">
        <v>-31.173999999999999</v>
      </c>
      <c r="S20" s="9"/>
      <c r="T20" s="9"/>
      <c r="U20" s="9"/>
      <c r="V20" s="9"/>
      <c r="W20" s="9"/>
      <c r="X20" s="9"/>
      <c r="Y20" s="9"/>
      <c r="Z20" s="9"/>
      <c r="AA20" s="9"/>
      <c r="AB20" s="9"/>
      <c r="AC20" s="9"/>
      <c r="AD20" s="9"/>
      <c r="AE20" s="9"/>
      <c r="AF20" s="9"/>
      <c r="AG20" s="9"/>
      <c r="AH20" s="9"/>
      <c r="AI20" s="9"/>
      <c r="AJ20" s="12"/>
    </row>
    <row r="21" spans="1:36" x14ac:dyDescent="0.25">
      <c r="A21" s="11">
        <v>7</v>
      </c>
      <c r="B21" s="6">
        <v>0.98499999999999999</v>
      </c>
      <c r="C21" s="6">
        <v>0.98499999999999999</v>
      </c>
      <c r="D21" s="6">
        <v>0.98499999999999999</v>
      </c>
      <c r="E21" s="6">
        <v>0.98499999999999999</v>
      </c>
      <c r="F21" s="6">
        <v>0.98499999999999999</v>
      </c>
      <c r="G21" s="6">
        <v>0.98499999999999999</v>
      </c>
      <c r="H21" s="6">
        <v>0.98499999999999999</v>
      </c>
      <c r="I21" s="6">
        <v>0.98499999999999999</v>
      </c>
      <c r="J21" s="9"/>
      <c r="K21" s="6">
        <v>-0.17399999999999999</v>
      </c>
      <c r="L21" s="6">
        <v>-0.17100000000000001</v>
      </c>
      <c r="M21" s="6">
        <v>-0.151</v>
      </c>
      <c r="N21" s="6">
        <v>-0.13</v>
      </c>
      <c r="O21" s="6">
        <v>-0.109</v>
      </c>
      <c r="P21" s="6">
        <v>-8.8999999999999996E-2</v>
      </c>
      <c r="Q21" s="6">
        <v>-6.9000000000000006E-2</v>
      </c>
      <c r="R21" s="6">
        <v>-4.8000000000000001E-2</v>
      </c>
      <c r="S21" s="9"/>
      <c r="T21" s="9"/>
      <c r="U21" s="9"/>
      <c r="V21" s="9"/>
      <c r="W21" s="9"/>
      <c r="X21" s="9"/>
      <c r="Y21" s="9"/>
      <c r="Z21" s="9"/>
      <c r="AA21" s="9"/>
      <c r="AB21" s="9"/>
      <c r="AC21" s="9"/>
      <c r="AD21" s="9"/>
      <c r="AE21" s="9"/>
      <c r="AF21" s="9"/>
      <c r="AG21" s="9"/>
      <c r="AH21" s="9"/>
      <c r="AI21" s="9"/>
      <c r="AJ21" s="12"/>
    </row>
    <row r="22" spans="1:36" x14ac:dyDescent="0.25">
      <c r="A22" s="11">
        <v>8</v>
      </c>
      <c r="B22" s="6">
        <v>0.98499999999999999</v>
      </c>
      <c r="C22" s="6">
        <v>0.98499999999999999</v>
      </c>
      <c r="D22" s="6">
        <v>0.98499999999999999</v>
      </c>
      <c r="E22" s="6">
        <v>0.98499999999999999</v>
      </c>
      <c r="F22" s="6">
        <v>0.98499999999999999</v>
      </c>
      <c r="G22" s="6">
        <v>0.98499999999999999</v>
      </c>
      <c r="H22" s="6">
        <v>0.98499999999999999</v>
      </c>
      <c r="I22" s="6">
        <v>0.98499999999999999</v>
      </c>
      <c r="J22" s="9"/>
      <c r="K22" s="6">
        <v>-0.17599999999999999</v>
      </c>
      <c r="L22" s="6">
        <v>-0.17299999999999999</v>
      </c>
      <c r="M22" s="6">
        <v>-0.152</v>
      </c>
      <c r="N22" s="6">
        <v>-0.13200000000000001</v>
      </c>
      <c r="O22" s="6">
        <v>-0.111</v>
      </c>
      <c r="P22" s="6">
        <v>-0.09</v>
      </c>
      <c r="Q22" s="6">
        <v>-7.0000000000000007E-2</v>
      </c>
      <c r="R22" s="6">
        <v>-0.05</v>
      </c>
      <c r="S22" s="9"/>
      <c r="T22" s="9"/>
      <c r="U22" s="9"/>
      <c r="V22" s="9"/>
      <c r="W22" s="9"/>
      <c r="X22" s="9"/>
      <c r="Y22" s="9"/>
      <c r="Z22" s="9"/>
      <c r="AA22" s="9"/>
      <c r="AB22" s="9"/>
      <c r="AC22" s="9"/>
      <c r="AD22" s="9"/>
      <c r="AE22" s="9"/>
      <c r="AF22" s="9"/>
      <c r="AG22" s="9"/>
      <c r="AH22" s="9"/>
      <c r="AI22" s="9"/>
      <c r="AJ22" s="12"/>
    </row>
    <row r="23" spans="1:36" x14ac:dyDescent="0.25">
      <c r="A23" s="11">
        <v>9</v>
      </c>
      <c r="B23" s="6">
        <v>0.98299999999999998</v>
      </c>
      <c r="C23" s="6">
        <v>0.98299999999999998</v>
      </c>
      <c r="D23" s="6">
        <v>0.98299999999999998</v>
      </c>
      <c r="E23" s="6">
        <v>0.98299999999999998</v>
      </c>
      <c r="F23" s="6">
        <v>0.98299999999999998</v>
      </c>
      <c r="G23" s="6">
        <v>0.98299999999999998</v>
      </c>
      <c r="H23" s="6">
        <v>0.98299999999999998</v>
      </c>
      <c r="I23" s="6">
        <v>0.98299999999999998</v>
      </c>
      <c r="J23" s="9"/>
      <c r="K23" s="6">
        <v>-30.324999999999999</v>
      </c>
      <c r="L23" s="6">
        <v>-30.321999999999999</v>
      </c>
      <c r="M23" s="6">
        <v>-30.302</v>
      </c>
      <c r="N23" s="6">
        <v>-30.280999999999999</v>
      </c>
      <c r="O23" s="6">
        <v>-30.26</v>
      </c>
      <c r="P23" s="6">
        <v>-30.24</v>
      </c>
      <c r="Q23" s="6">
        <v>-30.219000000000001</v>
      </c>
      <c r="R23" s="6">
        <v>-30.199000000000002</v>
      </c>
      <c r="S23" s="9"/>
      <c r="T23" s="9"/>
      <c r="U23" s="9"/>
      <c r="V23" s="9"/>
      <c r="W23" s="9"/>
      <c r="X23" s="9"/>
      <c r="Y23" s="9"/>
      <c r="Z23" s="9"/>
      <c r="AA23" s="9"/>
      <c r="AB23" s="9"/>
      <c r="AC23" s="9"/>
      <c r="AD23" s="9"/>
      <c r="AE23" s="9"/>
      <c r="AF23" s="9"/>
      <c r="AG23" s="9"/>
      <c r="AH23" s="9"/>
      <c r="AI23" s="9"/>
      <c r="AJ23" s="12"/>
    </row>
    <row r="24" spans="1:36" x14ac:dyDescent="0.25">
      <c r="A24" s="11">
        <v>10</v>
      </c>
      <c r="B24" s="6">
        <v>0.98099999999999998</v>
      </c>
      <c r="C24" s="6">
        <v>0.98199999999999998</v>
      </c>
      <c r="D24" s="6">
        <v>0.98199999999999998</v>
      </c>
      <c r="E24" s="6">
        <v>0.98199999999999998</v>
      </c>
      <c r="F24" s="6">
        <v>0.98199999999999998</v>
      </c>
      <c r="G24" s="6">
        <v>0.98199999999999998</v>
      </c>
      <c r="H24" s="6">
        <v>0.98199999999999998</v>
      </c>
      <c r="I24" s="6">
        <v>0.98199999999999998</v>
      </c>
      <c r="J24" s="9"/>
      <c r="K24" s="6">
        <v>-0.21099999999999999</v>
      </c>
      <c r="L24" s="6">
        <v>-0.20799999999999999</v>
      </c>
      <c r="M24" s="6">
        <v>-0.187</v>
      </c>
      <c r="N24" s="6">
        <v>-0.16700000000000001</v>
      </c>
      <c r="O24" s="6">
        <v>-0.14599999999999999</v>
      </c>
      <c r="P24" s="6">
        <v>-0.126</v>
      </c>
      <c r="Q24" s="6">
        <v>-0.105</v>
      </c>
      <c r="R24" s="6">
        <v>-8.5000000000000006E-2</v>
      </c>
      <c r="S24" s="9"/>
      <c r="T24" s="9"/>
      <c r="U24" s="9"/>
      <c r="V24" s="9"/>
      <c r="W24" s="9"/>
      <c r="X24" s="9"/>
      <c r="Y24" s="9"/>
      <c r="Z24" s="9"/>
      <c r="AA24" s="9"/>
      <c r="AB24" s="9"/>
      <c r="AC24" s="9"/>
      <c r="AD24" s="9"/>
      <c r="AE24" s="9"/>
      <c r="AF24" s="9"/>
      <c r="AG24" s="9"/>
      <c r="AH24" s="9"/>
      <c r="AI24" s="9"/>
      <c r="AJ24" s="12"/>
    </row>
    <row r="25" spans="1:36" x14ac:dyDescent="0.25">
      <c r="A25" s="11">
        <v>11</v>
      </c>
      <c r="B25" s="6">
        <v>0.96399999999999997</v>
      </c>
      <c r="C25" s="6">
        <v>0.96399999999999997</v>
      </c>
      <c r="D25" s="6">
        <v>0.96399999999999997</v>
      </c>
      <c r="E25" s="6">
        <v>0.96399999999999997</v>
      </c>
      <c r="F25" s="6">
        <v>0.96399999999999997</v>
      </c>
      <c r="G25" s="6">
        <v>0.96399999999999997</v>
      </c>
      <c r="H25" s="6">
        <v>0.96399999999999997</v>
      </c>
      <c r="I25" s="6">
        <v>0.96399999999999997</v>
      </c>
      <c r="J25" s="9"/>
      <c r="K25" s="6">
        <v>-31.827000000000002</v>
      </c>
      <c r="L25" s="6">
        <v>-31.824000000000002</v>
      </c>
      <c r="M25" s="6">
        <v>-31.803000000000001</v>
      </c>
      <c r="N25" s="6">
        <v>-31.783000000000001</v>
      </c>
      <c r="O25" s="6">
        <v>-31.762</v>
      </c>
      <c r="P25" s="6">
        <v>-31.741</v>
      </c>
      <c r="Q25" s="6">
        <v>-31.721</v>
      </c>
      <c r="R25" s="6">
        <v>-31.701000000000001</v>
      </c>
      <c r="S25" s="9"/>
      <c r="T25" s="9"/>
      <c r="U25" s="9"/>
      <c r="V25" s="9"/>
      <c r="W25" s="9"/>
      <c r="X25" s="9"/>
      <c r="Y25" s="9"/>
      <c r="Z25" s="9"/>
      <c r="AA25" s="9"/>
      <c r="AB25" s="9"/>
      <c r="AC25" s="9"/>
      <c r="AD25" s="9"/>
      <c r="AE25" s="9"/>
      <c r="AF25" s="9"/>
      <c r="AG25" s="9"/>
      <c r="AH25" s="9"/>
      <c r="AI25" s="9"/>
      <c r="AJ25" s="12"/>
    </row>
    <row r="26" spans="1:36" x14ac:dyDescent="0.25">
      <c r="A26" s="11">
        <v>12</v>
      </c>
      <c r="B26" s="6">
        <v>0.95099999999999996</v>
      </c>
      <c r="C26" s="6">
        <v>0.95099999999999996</v>
      </c>
      <c r="D26" s="6">
        <v>0.95099999999999996</v>
      </c>
      <c r="E26" s="6">
        <v>0.95099999999999996</v>
      </c>
      <c r="F26" s="6">
        <v>0.95099999999999996</v>
      </c>
      <c r="G26" s="6">
        <v>0.95099999999999996</v>
      </c>
      <c r="H26" s="6">
        <v>0.95099999999999996</v>
      </c>
      <c r="I26" s="6">
        <v>0.95099999999999996</v>
      </c>
      <c r="J26" s="9"/>
      <c r="K26" s="6">
        <v>-62.881</v>
      </c>
      <c r="L26" s="6">
        <v>-62.878</v>
      </c>
      <c r="M26" s="6">
        <v>-62.856999999999999</v>
      </c>
      <c r="N26" s="6">
        <v>-62.837000000000003</v>
      </c>
      <c r="O26" s="6">
        <v>-62.816000000000003</v>
      </c>
      <c r="P26" s="6">
        <v>-62.795999999999999</v>
      </c>
      <c r="Q26" s="6">
        <v>-62.774999999999999</v>
      </c>
      <c r="R26" s="6">
        <v>-62.755000000000003</v>
      </c>
      <c r="S26" s="9"/>
      <c r="T26" s="9"/>
      <c r="U26" s="9"/>
      <c r="V26" s="9"/>
      <c r="W26" s="9"/>
      <c r="X26" s="9"/>
      <c r="Y26" s="9"/>
      <c r="Z26" s="9"/>
      <c r="AA26" s="9"/>
      <c r="AB26" s="9"/>
      <c r="AC26" s="9"/>
      <c r="AD26" s="9"/>
      <c r="AE26" s="9"/>
      <c r="AF26" s="9"/>
      <c r="AG26" s="9"/>
      <c r="AH26" s="9"/>
      <c r="AI26" s="9"/>
      <c r="AJ26" s="12"/>
    </row>
    <row r="27" spans="1:36" x14ac:dyDescent="0.25">
      <c r="A27" s="11">
        <v>13</v>
      </c>
      <c r="B27" s="6">
        <v>0.95399999999999996</v>
      </c>
      <c r="C27" s="6">
        <v>0.95399999999999996</v>
      </c>
      <c r="D27" s="6">
        <v>0.95399999999999996</v>
      </c>
      <c r="E27" s="6">
        <v>0.95399999999999996</v>
      </c>
      <c r="F27" s="6">
        <v>0.95399999999999996</v>
      </c>
      <c r="G27" s="6">
        <v>0.95399999999999996</v>
      </c>
      <c r="H27" s="6">
        <v>0.95399999999999996</v>
      </c>
      <c r="I27" s="6">
        <v>0.95399999999999996</v>
      </c>
      <c r="J27" s="9"/>
      <c r="K27" s="6">
        <v>-62.637999999999998</v>
      </c>
      <c r="L27" s="6">
        <v>-62.634999999999998</v>
      </c>
      <c r="M27" s="6">
        <v>-62.613999999999997</v>
      </c>
      <c r="N27" s="6">
        <v>-62.593000000000004</v>
      </c>
      <c r="O27" s="6">
        <v>-62.573</v>
      </c>
      <c r="P27" s="6">
        <v>-62.552</v>
      </c>
      <c r="Q27" s="6">
        <v>-62.531999999999996</v>
      </c>
      <c r="R27" s="6">
        <v>-62.512</v>
      </c>
      <c r="S27" s="9"/>
      <c r="T27" s="9"/>
      <c r="U27" s="9"/>
      <c r="V27" s="9"/>
      <c r="W27" s="9"/>
      <c r="X27" s="9"/>
      <c r="Y27" s="9"/>
      <c r="Z27" s="9"/>
      <c r="AA27" s="9"/>
      <c r="AB27" s="9"/>
      <c r="AC27" s="9"/>
      <c r="AD27" s="9"/>
      <c r="AE27" s="9"/>
      <c r="AF27" s="9"/>
      <c r="AG27" s="9"/>
      <c r="AH27" s="9"/>
      <c r="AI27" s="9"/>
      <c r="AJ27" s="12"/>
    </row>
    <row r="28" spans="1:36" x14ac:dyDescent="0.25">
      <c r="A28" s="11">
        <v>14</v>
      </c>
      <c r="B28" s="6">
        <v>0.96299999999999997</v>
      </c>
      <c r="C28" s="6">
        <v>0.96299999999999997</v>
      </c>
      <c r="D28" s="6">
        <v>0.96299999999999997</v>
      </c>
      <c r="E28" s="6">
        <v>0.96299999999999997</v>
      </c>
      <c r="F28" s="6">
        <v>0.96299999999999997</v>
      </c>
      <c r="G28" s="6">
        <v>0.96299999999999997</v>
      </c>
      <c r="H28" s="6">
        <v>0.96299999999999997</v>
      </c>
      <c r="I28" s="6">
        <v>0.96299999999999997</v>
      </c>
      <c r="J28" s="9"/>
      <c r="K28" s="6">
        <v>-31.838000000000001</v>
      </c>
      <c r="L28" s="6">
        <v>-31.835000000000001</v>
      </c>
      <c r="M28" s="6">
        <v>-31.814</v>
      </c>
      <c r="N28" s="6">
        <v>-31.794</v>
      </c>
      <c r="O28" s="6">
        <v>-31.773</v>
      </c>
      <c r="P28" s="6">
        <v>-31.753</v>
      </c>
      <c r="Q28" s="6">
        <v>-31.731999999999999</v>
      </c>
      <c r="R28" s="6">
        <v>-31.712</v>
      </c>
      <c r="S28" s="9"/>
      <c r="T28" s="9"/>
      <c r="U28" s="9"/>
      <c r="V28" s="9"/>
      <c r="W28" s="9"/>
      <c r="X28" s="9"/>
      <c r="Y28" s="9"/>
      <c r="Z28" s="9"/>
      <c r="AA28" s="9"/>
      <c r="AB28" s="9"/>
      <c r="AC28" s="9"/>
      <c r="AD28" s="9"/>
      <c r="AE28" s="9"/>
      <c r="AF28" s="9"/>
      <c r="AG28" s="9"/>
      <c r="AH28" s="9"/>
      <c r="AI28" s="9"/>
      <c r="AJ28" s="12"/>
    </row>
    <row r="29" spans="1:36" x14ac:dyDescent="0.25">
      <c r="A29" s="11">
        <v>15</v>
      </c>
      <c r="B29" s="6">
        <v>0.998</v>
      </c>
      <c r="C29" s="6">
        <v>0.999</v>
      </c>
      <c r="D29" s="6">
        <v>0.999</v>
      </c>
      <c r="E29" s="6">
        <v>0.999</v>
      </c>
      <c r="F29" s="6">
        <v>0.999</v>
      </c>
      <c r="G29" s="6">
        <v>0.999</v>
      </c>
      <c r="H29" s="6">
        <v>0.999</v>
      </c>
      <c r="I29" s="6">
        <v>0.999</v>
      </c>
      <c r="J29" s="9"/>
      <c r="K29" s="6">
        <v>-3.5000000000000003E-2</v>
      </c>
      <c r="L29" s="6">
        <v>-2.5999999999999999E-2</v>
      </c>
      <c r="M29" s="6">
        <v>3.6999999999999998E-2</v>
      </c>
      <c r="N29" s="6">
        <v>9.9000000000000005E-2</v>
      </c>
      <c r="O29" s="6">
        <v>0.161</v>
      </c>
      <c r="P29" s="6">
        <v>0.223</v>
      </c>
      <c r="Q29" s="6">
        <v>0.28399999999999997</v>
      </c>
      <c r="R29" s="6">
        <v>0.34499999999999997</v>
      </c>
      <c r="S29" s="9"/>
      <c r="T29" s="9"/>
      <c r="U29" s="9"/>
      <c r="V29" s="9"/>
      <c r="W29" s="9"/>
      <c r="X29" s="9"/>
      <c r="Y29" s="9"/>
      <c r="Z29" s="9"/>
      <c r="AA29" s="9"/>
      <c r="AB29" s="9"/>
      <c r="AC29" s="9"/>
      <c r="AD29" s="9"/>
      <c r="AE29" s="9"/>
      <c r="AF29" s="9"/>
      <c r="AG29" s="9"/>
      <c r="AH29" s="9"/>
      <c r="AI29" s="9"/>
      <c r="AJ29" s="12"/>
    </row>
    <row r="30" spans="1:36" x14ac:dyDescent="0.25">
      <c r="A30" s="11">
        <v>16</v>
      </c>
      <c r="B30" s="6">
        <v>0.998</v>
      </c>
      <c r="C30" s="6">
        <v>1</v>
      </c>
      <c r="D30" s="6">
        <v>1</v>
      </c>
      <c r="E30" s="6">
        <v>1</v>
      </c>
      <c r="F30" s="6">
        <v>1</v>
      </c>
      <c r="G30" s="6">
        <v>1</v>
      </c>
      <c r="H30" s="6">
        <v>1</v>
      </c>
      <c r="I30" s="6">
        <v>1</v>
      </c>
      <c r="J30" s="9"/>
      <c r="K30" s="6">
        <v>-4.4999999999999998E-2</v>
      </c>
      <c r="L30" s="6">
        <v>-2.1000000000000001E-2</v>
      </c>
      <c r="M30" s="6">
        <v>0.14699999999999999</v>
      </c>
      <c r="N30" s="6">
        <v>0.315</v>
      </c>
      <c r="O30" s="6">
        <v>0.48199999999999998</v>
      </c>
      <c r="P30" s="6">
        <v>0.64900000000000002</v>
      </c>
      <c r="Q30" s="6">
        <v>0.81499999999999995</v>
      </c>
      <c r="R30" s="6">
        <v>0.98</v>
      </c>
      <c r="S30" s="9"/>
      <c r="T30" s="6">
        <v>0</v>
      </c>
      <c r="U30" s="6">
        <v>0.5</v>
      </c>
      <c r="V30" s="6">
        <v>1</v>
      </c>
      <c r="W30" s="6">
        <v>1.5</v>
      </c>
      <c r="X30" s="6">
        <v>2</v>
      </c>
      <c r="Y30" s="6">
        <v>2.5</v>
      </c>
      <c r="Z30" s="6">
        <v>3</v>
      </c>
      <c r="AA30" s="6">
        <v>3.5</v>
      </c>
      <c r="AB30" s="9"/>
      <c r="AC30" s="6">
        <v>0</v>
      </c>
      <c r="AD30" s="6">
        <v>0.22</v>
      </c>
      <c r="AE30" s="6">
        <v>-0.43</v>
      </c>
      <c r="AF30" s="6">
        <v>-1.0900000000000001</v>
      </c>
      <c r="AG30" s="6">
        <v>-1.74</v>
      </c>
      <c r="AH30" s="6">
        <v>-2.39</v>
      </c>
      <c r="AI30" s="6">
        <v>-3.04</v>
      </c>
      <c r="AJ30" s="6">
        <v>-3.68</v>
      </c>
    </row>
    <row r="31" spans="1:36" x14ac:dyDescent="0.25">
      <c r="A31" s="11">
        <v>17</v>
      </c>
      <c r="B31" s="6">
        <v>0.998</v>
      </c>
      <c r="C31" s="6">
        <v>0.999</v>
      </c>
      <c r="D31" s="6">
        <v>0.999</v>
      </c>
      <c r="E31" s="6">
        <v>0.999</v>
      </c>
      <c r="F31" s="6">
        <v>0.999</v>
      </c>
      <c r="G31" s="6">
        <v>0.999</v>
      </c>
      <c r="H31" s="6">
        <v>0.999</v>
      </c>
      <c r="I31" s="6">
        <v>0.999</v>
      </c>
      <c r="J31" s="9"/>
      <c r="K31" s="6">
        <v>-3.5999999999999997E-2</v>
      </c>
      <c r="L31" s="6">
        <v>-2.7E-2</v>
      </c>
      <c r="M31" s="6">
        <v>3.5999999999999997E-2</v>
      </c>
      <c r="N31" s="6">
        <v>9.8000000000000004E-2</v>
      </c>
      <c r="O31" s="6">
        <v>0.16</v>
      </c>
      <c r="P31" s="6">
        <v>0.221</v>
      </c>
      <c r="Q31" s="6">
        <v>0.28299999999999997</v>
      </c>
      <c r="R31" s="6">
        <v>0.34399999999999997</v>
      </c>
      <c r="S31" s="9"/>
      <c r="T31" s="9"/>
      <c r="U31" s="9"/>
      <c r="V31" s="9"/>
      <c r="W31" s="9"/>
      <c r="X31" s="9"/>
      <c r="Y31" s="9"/>
      <c r="Z31" s="9"/>
      <c r="AA31" s="9"/>
      <c r="AB31" s="9"/>
      <c r="AC31" s="9"/>
      <c r="AD31" s="9"/>
      <c r="AE31" s="9"/>
      <c r="AF31" s="9"/>
      <c r="AG31" s="9"/>
      <c r="AH31" s="9"/>
      <c r="AI31" s="9"/>
      <c r="AJ31" s="12"/>
    </row>
    <row r="32" spans="1:36" x14ac:dyDescent="0.25">
      <c r="A32" s="11">
        <v>18</v>
      </c>
      <c r="B32" s="6">
        <v>0.997</v>
      </c>
      <c r="C32" s="6">
        <v>0.998</v>
      </c>
      <c r="D32" s="6">
        <v>0.998</v>
      </c>
      <c r="E32" s="6">
        <v>0.998</v>
      </c>
      <c r="F32" s="6">
        <v>0.998</v>
      </c>
      <c r="G32" s="6">
        <v>0.998</v>
      </c>
      <c r="H32" s="6">
        <v>0.998</v>
      </c>
      <c r="I32" s="6">
        <v>0.998</v>
      </c>
      <c r="J32" s="9"/>
      <c r="K32" s="6">
        <v>-30.068999999999999</v>
      </c>
      <c r="L32" s="6">
        <v>-30.06</v>
      </c>
      <c r="M32" s="6">
        <v>-29.997</v>
      </c>
      <c r="N32" s="6">
        <v>-29.934999999999999</v>
      </c>
      <c r="O32" s="6">
        <v>-29.873000000000001</v>
      </c>
      <c r="P32" s="6">
        <v>-29.812000000000001</v>
      </c>
      <c r="Q32" s="6">
        <v>-29.75</v>
      </c>
      <c r="R32" s="6">
        <v>-29.689</v>
      </c>
      <c r="S32" s="9"/>
      <c r="T32" s="9"/>
      <c r="U32" s="9"/>
      <c r="V32" s="9"/>
      <c r="W32" s="9"/>
      <c r="X32" s="9"/>
      <c r="Y32" s="9"/>
      <c r="Z32" s="9"/>
      <c r="AA32" s="9"/>
      <c r="AB32" s="9"/>
      <c r="AC32" s="9"/>
      <c r="AD32" s="9"/>
      <c r="AE32" s="9"/>
      <c r="AF32" s="9"/>
      <c r="AG32" s="9"/>
      <c r="AH32" s="9"/>
      <c r="AI32" s="9"/>
      <c r="AJ32" s="12"/>
    </row>
    <row r="33" spans="1:36" x14ac:dyDescent="0.25">
      <c r="A33" s="13">
        <v>19</v>
      </c>
      <c r="B33" s="6">
        <v>0.93200000000000005</v>
      </c>
      <c r="C33" s="6">
        <v>0.93300000000000005</v>
      </c>
      <c r="D33" s="6">
        <v>0.93300000000000005</v>
      </c>
      <c r="E33" s="6">
        <v>0.93300000000000005</v>
      </c>
      <c r="F33" s="6">
        <v>0.93300000000000005</v>
      </c>
      <c r="G33" s="6">
        <v>0.93300000000000005</v>
      </c>
      <c r="H33" s="6">
        <v>0.93300000000000005</v>
      </c>
      <c r="I33" s="6">
        <v>0.93200000000000005</v>
      </c>
      <c r="J33" s="14"/>
      <c r="K33" s="6">
        <v>-30.843</v>
      </c>
      <c r="L33" s="6">
        <v>-30.834</v>
      </c>
      <c r="M33" s="6">
        <v>-30.771000000000001</v>
      </c>
      <c r="N33" s="6">
        <v>-30.709</v>
      </c>
      <c r="O33" s="6">
        <v>-30.646999999999998</v>
      </c>
      <c r="P33" s="6">
        <v>-30.585999999999999</v>
      </c>
      <c r="Q33" s="6">
        <v>-30.524000000000001</v>
      </c>
      <c r="R33" s="6">
        <v>-30.463000000000001</v>
      </c>
      <c r="S33" s="14"/>
      <c r="T33" s="14"/>
      <c r="U33" s="14"/>
      <c r="V33" s="14"/>
      <c r="W33" s="14"/>
      <c r="X33" s="14"/>
      <c r="Y33" s="14"/>
      <c r="Z33" s="14"/>
      <c r="AA33" s="14"/>
      <c r="AB33" s="14"/>
      <c r="AC33" s="14"/>
      <c r="AD33" s="14"/>
      <c r="AE33" s="14"/>
      <c r="AF33" s="14"/>
      <c r="AG33" s="14"/>
      <c r="AH33" s="14"/>
      <c r="AI33" s="14"/>
      <c r="AJ33" s="15"/>
    </row>
    <row r="35" spans="1:36" x14ac:dyDescent="0.25">
      <c r="A35" s="58" t="s">
        <v>81</v>
      </c>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60"/>
    </row>
    <row r="36" spans="1:36" x14ac:dyDescent="0.25">
      <c r="A36" s="44" t="s">
        <v>1</v>
      </c>
      <c r="B36" s="42" t="s">
        <v>32</v>
      </c>
      <c r="C36" s="42" t="s">
        <v>31</v>
      </c>
      <c r="D36" s="42" t="s">
        <v>33</v>
      </c>
      <c r="E36" s="42" t="s">
        <v>34</v>
      </c>
      <c r="F36" s="42" t="s">
        <v>76</v>
      </c>
      <c r="G36" s="42" t="s">
        <v>77</v>
      </c>
      <c r="H36" s="42" t="s">
        <v>78</v>
      </c>
      <c r="I36" s="42" t="s">
        <v>79</v>
      </c>
      <c r="J36" s="9"/>
      <c r="K36" s="42" t="s">
        <v>32</v>
      </c>
      <c r="L36" s="42" t="s">
        <v>31</v>
      </c>
      <c r="M36" s="42" t="s">
        <v>33</v>
      </c>
      <c r="N36" s="42" t="s">
        <v>34</v>
      </c>
      <c r="O36" s="42" t="s">
        <v>76</v>
      </c>
      <c r="P36" s="42" t="s">
        <v>77</v>
      </c>
      <c r="Q36" s="42" t="s">
        <v>78</v>
      </c>
      <c r="R36" s="42" t="s">
        <v>79</v>
      </c>
      <c r="S36" s="9"/>
      <c r="T36" s="42" t="s">
        <v>32</v>
      </c>
      <c r="U36" s="42" t="s">
        <v>31</v>
      </c>
      <c r="V36" s="42" t="s">
        <v>33</v>
      </c>
      <c r="W36" s="42" t="s">
        <v>34</v>
      </c>
      <c r="X36" s="42" t="s">
        <v>76</v>
      </c>
      <c r="Y36" s="42" t="s">
        <v>77</v>
      </c>
      <c r="Z36" s="42" t="s">
        <v>78</v>
      </c>
      <c r="AA36" s="42" t="s">
        <v>79</v>
      </c>
      <c r="AB36" s="9"/>
      <c r="AC36" s="42" t="s">
        <v>32</v>
      </c>
      <c r="AD36" s="42" t="s">
        <v>31</v>
      </c>
      <c r="AE36" s="42" t="s">
        <v>33</v>
      </c>
      <c r="AF36" s="42" t="s">
        <v>34</v>
      </c>
      <c r="AG36" s="42" t="s">
        <v>76</v>
      </c>
      <c r="AH36" s="42" t="s">
        <v>77</v>
      </c>
      <c r="AI36" s="42" t="s">
        <v>78</v>
      </c>
      <c r="AJ36" s="43" t="s">
        <v>79</v>
      </c>
    </row>
    <row r="37" spans="1:36" x14ac:dyDescent="0.25">
      <c r="A37" s="44" t="s">
        <v>2</v>
      </c>
      <c r="B37" s="42" t="s">
        <v>35</v>
      </c>
      <c r="C37" s="42" t="s">
        <v>35</v>
      </c>
      <c r="D37" s="42" t="s">
        <v>35</v>
      </c>
      <c r="E37" s="42" t="s">
        <v>35</v>
      </c>
      <c r="F37" s="42" t="s">
        <v>35</v>
      </c>
      <c r="G37" s="42" t="s">
        <v>35</v>
      </c>
      <c r="H37" s="42" t="s">
        <v>35</v>
      </c>
      <c r="I37" s="42" t="s">
        <v>35</v>
      </c>
      <c r="J37" s="9"/>
      <c r="K37" s="42" t="s">
        <v>36</v>
      </c>
      <c r="L37" s="42" t="s">
        <v>36</v>
      </c>
      <c r="M37" s="42" t="s">
        <v>36</v>
      </c>
      <c r="N37" s="42" t="s">
        <v>36</v>
      </c>
      <c r="O37" s="42" t="s">
        <v>36</v>
      </c>
      <c r="P37" s="42" t="s">
        <v>36</v>
      </c>
      <c r="Q37" s="42" t="s">
        <v>36</v>
      </c>
      <c r="R37" s="42" t="s">
        <v>36</v>
      </c>
      <c r="S37" s="9"/>
      <c r="T37" s="42" t="s">
        <v>37</v>
      </c>
      <c r="U37" s="42" t="s">
        <v>37</v>
      </c>
      <c r="V37" s="42" t="s">
        <v>37</v>
      </c>
      <c r="W37" s="42" t="s">
        <v>37</v>
      </c>
      <c r="X37" s="42" t="s">
        <v>37</v>
      </c>
      <c r="Y37" s="42" t="s">
        <v>37</v>
      </c>
      <c r="Z37" s="42" t="s">
        <v>37</v>
      </c>
      <c r="AA37" s="42" t="s">
        <v>37</v>
      </c>
      <c r="AB37" s="9"/>
      <c r="AC37" s="42" t="s">
        <v>38</v>
      </c>
      <c r="AD37" s="42" t="s">
        <v>38</v>
      </c>
      <c r="AE37" s="42" t="s">
        <v>38</v>
      </c>
      <c r="AF37" s="42" t="s">
        <v>38</v>
      </c>
      <c r="AG37" s="42" t="s">
        <v>38</v>
      </c>
      <c r="AH37" s="42" t="s">
        <v>38</v>
      </c>
      <c r="AI37" s="42" t="s">
        <v>38</v>
      </c>
      <c r="AJ37" s="43" t="s">
        <v>38</v>
      </c>
    </row>
    <row r="38" spans="1:36" x14ac:dyDescent="0.25">
      <c r="A38" s="11">
        <v>1</v>
      </c>
      <c r="B38" s="6">
        <v>1</v>
      </c>
      <c r="C38" s="6">
        <v>1</v>
      </c>
      <c r="D38" s="6">
        <v>1</v>
      </c>
      <c r="E38" s="6">
        <v>1</v>
      </c>
      <c r="F38" s="6">
        <v>1</v>
      </c>
      <c r="G38" s="6">
        <v>1</v>
      </c>
      <c r="H38" s="6">
        <v>1</v>
      </c>
      <c r="I38" s="6">
        <v>1</v>
      </c>
      <c r="J38" s="9"/>
      <c r="K38" s="6">
        <v>0</v>
      </c>
      <c r="L38" s="6">
        <v>0</v>
      </c>
      <c r="M38" s="6">
        <v>0</v>
      </c>
      <c r="N38" s="6">
        <v>0</v>
      </c>
      <c r="O38" s="6">
        <v>0</v>
      </c>
      <c r="P38" s="6">
        <v>0</v>
      </c>
      <c r="Q38" s="6">
        <v>0</v>
      </c>
      <c r="R38" s="6">
        <v>0</v>
      </c>
      <c r="S38" s="9"/>
      <c r="T38" s="6">
        <v>4.0903</v>
      </c>
      <c r="U38" s="6">
        <v>3.5878000000000001</v>
      </c>
      <c r="V38" s="6">
        <v>3.0922999999999998</v>
      </c>
      <c r="W38" s="6">
        <v>2.5952999999999999</v>
      </c>
      <c r="X38" s="6">
        <v>2.1000999999999999</v>
      </c>
      <c r="Y38" s="6">
        <v>1.6101000000000001</v>
      </c>
      <c r="Z38" s="6">
        <v>1.1212</v>
      </c>
      <c r="AA38" s="6">
        <v>0.63870000000000005</v>
      </c>
      <c r="AB38" s="9"/>
      <c r="AC38" s="6">
        <v>1.81</v>
      </c>
      <c r="AD38" s="6">
        <v>1.6528</v>
      </c>
      <c r="AE38" s="6">
        <v>2.2172999999999998</v>
      </c>
      <c r="AF38" s="6">
        <v>2.7886000000000002</v>
      </c>
      <c r="AG38" s="6">
        <v>3.339</v>
      </c>
      <c r="AH38" s="6">
        <v>3.9039999999999999</v>
      </c>
      <c r="AI38" s="6">
        <v>4.4611000000000001</v>
      </c>
      <c r="AJ38" s="6">
        <v>5.0106999999999999</v>
      </c>
    </row>
    <row r="39" spans="1:36" x14ac:dyDescent="0.25">
      <c r="A39" s="11">
        <v>2</v>
      </c>
      <c r="B39" s="6">
        <v>0.99836992028985505</v>
      </c>
      <c r="C39" s="6">
        <v>0.99858115942028991</v>
      </c>
      <c r="D39" s="6">
        <v>0.99860507246376806</v>
      </c>
      <c r="E39" s="6">
        <v>0.99862536231884058</v>
      </c>
      <c r="F39" s="6">
        <v>0.99865072463768112</v>
      </c>
      <c r="G39" s="6">
        <v>0.99867246376811591</v>
      </c>
      <c r="H39" s="6">
        <v>0.99869275362318832</v>
      </c>
      <c r="I39" s="6">
        <v>0.99871277536231884</v>
      </c>
      <c r="J39" s="9"/>
      <c r="K39" s="6">
        <v>-8.6400000000000005E-2</v>
      </c>
      <c r="L39" s="6">
        <v>-8.6400000000000005E-2</v>
      </c>
      <c r="M39" s="6">
        <v>-8.6400000000000005E-2</v>
      </c>
      <c r="N39" s="6">
        <v>-8.6400000000000005E-2</v>
      </c>
      <c r="O39" s="6">
        <v>-8.6400000000000005E-2</v>
      </c>
      <c r="P39" s="6">
        <v>0</v>
      </c>
      <c r="Q39" s="6">
        <v>0</v>
      </c>
      <c r="R39" s="6">
        <v>0</v>
      </c>
      <c r="S39" s="9"/>
      <c r="T39" s="9"/>
      <c r="U39" s="9"/>
      <c r="V39" s="9"/>
      <c r="W39" s="9"/>
      <c r="X39" s="9"/>
      <c r="Y39" s="9"/>
      <c r="Z39" s="9"/>
      <c r="AA39" s="9"/>
      <c r="AB39" s="9"/>
      <c r="AC39" s="9"/>
      <c r="AD39" s="9"/>
      <c r="AE39" s="9"/>
      <c r="AF39" s="9"/>
      <c r="AG39" s="9"/>
      <c r="AH39" s="9"/>
      <c r="AI39" s="9"/>
      <c r="AJ39" s="12"/>
    </row>
    <row r="40" spans="1:36" x14ac:dyDescent="0.25">
      <c r="A40" s="11">
        <v>3</v>
      </c>
      <c r="B40" s="6">
        <v>0.99615043478260867</v>
      </c>
      <c r="C40" s="6">
        <v>0.99635869565217394</v>
      </c>
      <c r="D40" s="6">
        <v>0.99638260869565221</v>
      </c>
      <c r="E40" s="6">
        <v>0.99640289855072472</v>
      </c>
      <c r="F40" s="6">
        <v>0.99642826086956515</v>
      </c>
      <c r="G40" s="6">
        <v>0.99645000000000006</v>
      </c>
      <c r="H40" s="6">
        <v>0.99647028985507258</v>
      </c>
      <c r="I40" s="6">
        <v>0.99649010869565224</v>
      </c>
      <c r="J40" s="9"/>
      <c r="K40" s="6">
        <v>-0.17280000000000001</v>
      </c>
      <c r="L40" s="6">
        <v>-0.17282800000000001</v>
      </c>
      <c r="M40" s="6">
        <v>-0.17280000000000001</v>
      </c>
      <c r="N40" s="6">
        <v>-0.17280000000000001</v>
      </c>
      <c r="O40" s="6">
        <v>-0.17280000000000001</v>
      </c>
      <c r="P40" s="6">
        <v>-8.6400000000000005E-2</v>
      </c>
      <c r="Q40" s="6">
        <v>-8.6400000000000005E-2</v>
      </c>
      <c r="R40" s="6">
        <v>-8.6400000000000005E-2</v>
      </c>
      <c r="S40" s="9"/>
      <c r="T40" s="9"/>
      <c r="U40" s="9"/>
      <c r="V40" s="9"/>
      <c r="W40" s="9"/>
      <c r="X40" s="9"/>
      <c r="Y40" s="9"/>
      <c r="Z40" s="9"/>
      <c r="AA40" s="9"/>
      <c r="AB40" s="9"/>
      <c r="AC40" s="9"/>
      <c r="AD40" s="9"/>
      <c r="AE40" s="9"/>
      <c r="AF40" s="9"/>
      <c r="AG40" s="9"/>
      <c r="AH40" s="9"/>
      <c r="AI40" s="9"/>
      <c r="AJ40" s="12"/>
    </row>
    <row r="41" spans="1:36" x14ac:dyDescent="0.25">
      <c r="A41" s="11">
        <v>4</v>
      </c>
      <c r="B41" s="6">
        <v>0.98366125000000004</v>
      </c>
      <c r="C41" s="6">
        <v>0.98387499999999994</v>
      </c>
      <c r="D41" s="6">
        <v>0.9838958333333333</v>
      </c>
      <c r="E41" s="6">
        <v>0.98408333333333331</v>
      </c>
      <c r="F41" s="6">
        <v>0.98393750000000002</v>
      </c>
      <c r="G41" s="6">
        <v>0.98395833333333338</v>
      </c>
      <c r="H41" s="6">
        <v>0.98397916666666663</v>
      </c>
      <c r="I41" s="6">
        <v>0.98399854166666667</v>
      </c>
      <c r="J41" s="9"/>
      <c r="K41" s="6">
        <v>-31.022600000000001</v>
      </c>
      <c r="L41" s="6">
        <v>-31.022600000000001</v>
      </c>
      <c r="M41" s="6">
        <v>-30.76</v>
      </c>
      <c r="N41" s="6">
        <v>-31.022600000000001</v>
      </c>
      <c r="O41" s="6">
        <v>-31.022600000000001</v>
      </c>
      <c r="P41" s="6">
        <v>-30.9361</v>
      </c>
      <c r="Q41" s="6">
        <v>-30.9361</v>
      </c>
      <c r="R41" s="6">
        <v>-30.9361</v>
      </c>
      <c r="S41" s="9"/>
      <c r="T41" s="9"/>
      <c r="U41" s="9"/>
      <c r="V41" s="9"/>
      <c r="W41" s="9"/>
      <c r="X41" s="9"/>
      <c r="Y41" s="9"/>
      <c r="Z41" s="9"/>
      <c r="AA41" s="9"/>
      <c r="AB41" s="9"/>
      <c r="AC41" s="9"/>
      <c r="AD41" s="9"/>
      <c r="AE41" s="9"/>
      <c r="AF41" s="9"/>
      <c r="AG41" s="9"/>
      <c r="AH41" s="9"/>
      <c r="AI41" s="9"/>
      <c r="AJ41" s="12"/>
    </row>
    <row r="42" spans="1:36" x14ac:dyDescent="0.25">
      <c r="A42" s="11">
        <v>5</v>
      </c>
      <c r="B42" s="6">
        <v>0.98498125000000003</v>
      </c>
      <c r="C42" s="6">
        <v>0.98518749999999999</v>
      </c>
      <c r="D42" s="6">
        <v>0.98520833333333324</v>
      </c>
      <c r="E42" s="6">
        <v>0.98522916666666671</v>
      </c>
      <c r="F42" s="6">
        <v>0.98525000000000007</v>
      </c>
      <c r="G42" s="6">
        <v>0.98527083333333332</v>
      </c>
      <c r="H42" s="6">
        <v>0.98529166666666668</v>
      </c>
      <c r="I42" s="6">
        <v>0.98531916666666663</v>
      </c>
      <c r="J42" s="9"/>
      <c r="K42" s="6">
        <v>-31.022600000000001</v>
      </c>
      <c r="L42" s="6">
        <v>-31.022600000000001</v>
      </c>
      <c r="M42" s="6">
        <v>-30.68</v>
      </c>
      <c r="N42" s="6">
        <v>-30.9361</v>
      </c>
      <c r="O42" s="6">
        <v>-30.9361</v>
      </c>
      <c r="P42" s="6">
        <v>-30.9361</v>
      </c>
      <c r="Q42" s="6">
        <v>-30.9361</v>
      </c>
      <c r="R42" s="6">
        <v>-30.849699999999999</v>
      </c>
      <c r="S42" s="9"/>
      <c r="T42" s="9"/>
      <c r="U42" s="9"/>
      <c r="V42" s="9"/>
      <c r="W42" s="9"/>
      <c r="X42" s="9"/>
      <c r="Y42" s="9"/>
      <c r="Z42" s="9"/>
      <c r="AA42" s="9"/>
      <c r="AB42" s="9"/>
      <c r="AC42" s="9"/>
      <c r="AD42" s="9"/>
      <c r="AE42" s="9"/>
      <c r="AF42" s="9"/>
      <c r="AG42" s="9"/>
      <c r="AH42" s="9"/>
      <c r="AI42" s="9"/>
      <c r="AJ42" s="12"/>
    </row>
    <row r="43" spans="1:36" x14ac:dyDescent="0.25">
      <c r="A43" s="11">
        <v>6</v>
      </c>
      <c r="B43" s="6">
        <v>0.95154916666666667</v>
      </c>
      <c r="C43" s="6">
        <v>0.95174999999999998</v>
      </c>
      <c r="D43" s="6">
        <v>0.95177083333333334</v>
      </c>
      <c r="E43" s="6">
        <v>0.9517916666666667</v>
      </c>
      <c r="F43" s="6">
        <v>0.95181250000000006</v>
      </c>
      <c r="G43" s="6">
        <v>0.95183333333333331</v>
      </c>
      <c r="H43" s="6">
        <v>0.95185416666666667</v>
      </c>
      <c r="I43" s="6">
        <v>0.951875625</v>
      </c>
      <c r="J43" s="9"/>
      <c r="K43" s="6">
        <v>-31.368200000000002</v>
      </c>
      <c r="L43" s="6">
        <v>-31.368200000000002</v>
      </c>
      <c r="M43" s="6">
        <v>-31.11</v>
      </c>
      <c r="N43" s="6">
        <v>-31.368200000000002</v>
      </c>
      <c r="O43" s="6">
        <v>-31.368200000000002</v>
      </c>
      <c r="P43" s="6">
        <v>-31.2818</v>
      </c>
      <c r="Q43" s="6">
        <v>-31.2818</v>
      </c>
      <c r="R43" s="6">
        <v>-31.2818</v>
      </c>
      <c r="S43" s="9"/>
      <c r="T43" s="9"/>
      <c r="U43" s="9"/>
      <c r="V43" s="9"/>
      <c r="W43" s="9"/>
      <c r="X43" s="9"/>
      <c r="Y43" s="9"/>
      <c r="Z43" s="9"/>
      <c r="AA43" s="9"/>
      <c r="AB43" s="9"/>
      <c r="AC43" s="9"/>
      <c r="AD43" s="9"/>
      <c r="AE43" s="9"/>
      <c r="AF43" s="9"/>
      <c r="AG43" s="9"/>
      <c r="AH43" s="9"/>
      <c r="AI43" s="9"/>
      <c r="AJ43" s="12"/>
    </row>
    <row r="44" spans="1:36" x14ac:dyDescent="0.25">
      <c r="A44" s="11">
        <v>7</v>
      </c>
      <c r="B44" s="6">
        <v>0.98515476086956522</v>
      </c>
      <c r="C44" s="6">
        <v>0.98544420289855061</v>
      </c>
      <c r="D44" s="6">
        <v>0.98546811594202888</v>
      </c>
      <c r="E44" s="6">
        <v>0.9854876811594202</v>
      </c>
      <c r="F44" s="6">
        <v>0.98551304347826085</v>
      </c>
      <c r="G44" s="6">
        <v>0.98553405797101457</v>
      </c>
      <c r="H44" s="6">
        <v>0.98555507246376806</v>
      </c>
      <c r="I44" s="6">
        <v>0.98557412318840576</v>
      </c>
      <c r="J44" s="9"/>
      <c r="K44" s="6">
        <v>-0.25919999999999999</v>
      </c>
      <c r="L44" s="6">
        <v>-0.25919999999999999</v>
      </c>
      <c r="M44" s="6">
        <v>-0.25919999999999999</v>
      </c>
      <c r="N44" s="6">
        <v>-0.25919999999999999</v>
      </c>
      <c r="O44" s="6">
        <v>-0.25919999999999999</v>
      </c>
      <c r="P44" s="6">
        <v>-0.25919999999999999</v>
      </c>
      <c r="Q44" s="6">
        <v>-0.17280000000000001</v>
      </c>
      <c r="R44" s="6">
        <v>-0.17280000000000001</v>
      </c>
      <c r="S44" s="9"/>
      <c r="T44" s="9"/>
      <c r="U44" s="9"/>
      <c r="V44" s="9"/>
      <c r="W44" s="9"/>
      <c r="X44" s="9"/>
      <c r="Y44" s="9"/>
      <c r="Z44" s="9"/>
      <c r="AA44" s="9"/>
      <c r="AB44" s="9"/>
      <c r="AC44" s="9"/>
      <c r="AD44" s="9"/>
      <c r="AE44" s="9"/>
      <c r="AF44" s="9"/>
      <c r="AG44" s="9"/>
      <c r="AH44" s="9"/>
      <c r="AI44" s="9"/>
      <c r="AJ44" s="12"/>
    </row>
    <row r="45" spans="1:36" x14ac:dyDescent="0.25">
      <c r="A45" s="11">
        <v>8</v>
      </c>
      <c r="B45" s="6">
        <v>0.98502922463768117</v>
      </c>
      <c r="C45" s="6">
        <v>0.98531811594202889</v>
      </c>
      <c r="D45" s="6">
        <v>0.98534202898550716</v>
      </c>
      <c r="E45" s="6">
        <v>0.98536231884057968</v>
      </c>
      <c r="F45" s="6">
        <v>0.98538695652173913</v>
      </c>
      <c r="G45" s="6">
        <v>0.98540869565217382</v>
      </c>
      <c r="H45" s="6">
        <v>0.98542898550724634</v>
      </c>
      <c r="I45" s="6">
        <v>0.98544851449275361</v>
      </c>
      <c r="J45" s="9"/>
      <c r="K45" s="6">
        <v>-0.25919999999999999</v>
      </c>
      <c r="L45" s="6">
        <v>-0.25919999999999999</v>
      </c>
      <c r="M45" s="6">
        <v>-0.25919999999999999</v>
      </c>
      <c r="N45" s="6">
        <v>-0.25919999999999999</v>
      </c>
      <c r="O45" s="6">
        <v>-0.25919999999999999</v>
      </c>
      <c r="P45" s="6">
        <v>-0.25919999999999999</v>
      </c>
      <c r="Q45" s="6">
        <v>-0.17280000000000001</v>
      </c>
      <c r="R45" s="6">
        <v>-0.17280000000000001</v>
      </c>
      <c r="S45" s="9"/>
      <c r="T45" s="9"/>
      <c r="U45" s="9"/>
      <c r="V45" s="9"/>
      <c r="W45" s="9"/>
      <c r="X45" s="9"/>
      <c r="Y45" s="9"/>
      <c r="Z45" s="9"/>
      <c r="AA45" s="9"/>
      <c r="AB45" s="9"/>
      <c r="AC45" s="9"/>
      <c r="AD45" s="9"/>
      <c r="AE45" s="9"/>
      <c r="AF45" s="9"/>
      <c r="AG45" s="9"/>
      <c r="AH45" s="9"/>
      <c r="AI45" s="9"/>
      <c r="AJ45" s="12"/>
    </row>
    <row r="46" spans="1:36" x14ac:dyDescent="0.25">
      <c r="A46" s="11">
        <v>9</v>
      </c>
      <c r="B46" s="6">
        <v>0.97477548076923071</v>
      </c>
      <c r="C46" s="6">
        <v>0.97504807692307693</v>
      </c>
      <c r="D46" s="6">
        <v>0.97509615384615378</v>
      </c>
      <c r="E46" s="6">
        <v>0.97509615384615378</v>
      </c>
      <c r="F46" s="6">
        <v>0.97514423076923085</v>
      </c>
      <c r="G46" s="6">
        <v>0.97514423076923085</v>
      </c>
      <c r="H46" s="6">
        <v>0.97519230769230769</v>
      </c>
      <c r="I46" s="6">
        <v>0.97519278846153845</v>
      </c>
      <c r="J46" s="9"/>
      <c r="K46" s="6">
        <v>-31.022600000000001</v>
      </c>
      <c r="L46" s="6">
        <v>-31.368200000000002</v>
      </c>
      <c r="M46" s="6">
        <v>-30.763300000000001</v>
      </c>
      <c r="N46" s="6">
        <v>-31.022600000000001</v>
      </c>
      <c r="O46" s="6">
        <v>-30.9361</v>
      </c>
      <c r="P46" s="6">
        <v>-30.9361</v>
      </c>
      <c r="Q46" s="6">
        <v>-30.9361</v>
      </c>
      <c r="R46" s="6">
        <v>-30.9361</v>
      </c>
      <c r="S46" s="9"/>
      <c r="T46" s="9"/>
      <c r="U46" s="9"/>
      <c r="V46" s="9"/>
      <c r="W46" s="9"/>
      <c r="X46" s="9"/>
      <c r="Y46" s="9"/>
      <c r="Z46" s="9"/>
      <c r="AA46" s="9"/>
      <c r="AB46" s="9"/>
      <c r="AC46" s="9"/>
      <c r="AD46" s="9"/>
      <c r="AE46" s="9"/>
      <c r="AF46" s="9"/>
      <c r="AG46" s="9"/>
      <c r="AH46" s="9"/>
      <c r="AI46" s="9"/>
      <c r="AJ46" s="12"/>
    </row>
    <row r="47" spans="1:36" x14ac:dyDescent="0.25">
      <c r="A47" s="11">
        <v>10</v>
      </c>
      <c r="B47" s="6">
        <v>0.98190655797101445</v>
      </c>
      <c r="C47" s="6">
        <v>0.98221811594202901</v>
      </c>
      <c r="D47" s="6">
        <v>0.98224202898550728</v>
      </c>
      <c r="E47" s="6">
        <v>0.98226159420289849</v>
      </c>
      <c r="F47" s="6">
        <v>0.98228623188405795</v>
      </c>
      <c r="G47" s="6">
        <v>0.98230797101449274</v>
      </c>
      <c r="H47" s="6">
        <v>0.98232826086956515</v>
      </c>
      <c r="I47" s="6">
        <v>0.98234764492753612</v>
      </c>
      <c r="J47" s="9"/>
      <c r="K47" s="6">
        <v>-0.34570000000000001</v>
      </c>
      <c r="L47" s="6">
        <v>-0.34570000000000001</v>
      </c>
      <c r="M47" s="6">
        <v>-0.34570000000000001</v>
      </c>
      <c r="N47" s="6">
        <v>-0.25919999999999999</v>
      </c>
      <c r="O47" s="6">
        <v>-0.25919999999999999</v>
      </c>
      <c r="P47" s="6">
        <v>-0.25919999999999999</v>
      </c>
      <c r="Q47" s="6">
        <v>-0.25919999999999999</v>
      </c>
      <c r="R47" s="6">
        <v>-0.17280000000000001</v>
      </c>
      <c r="S47" s="9"/>
      <c r="T47" s="9"/>
      <c r="U47" s="9"/>
      <c r="V47" s="9"/>
      <c r="W47" s="9"/>
      <c r="X47" s="9"/>
      <c r="Y47" s="9"/>
      <c r="Z47" s="9"/>
      <c r="AA47" s="9"/>
      <c r="AB47" s="9"/>
      <c r="AC47" s="9"/>
      <c r="AD47" s="9"/>
      <c r="AE47" s="9"/>
      <c r="AF47" s="9"/>
      <c r="AG47" s="9"/>
      <c r="AH47" s="9"/>
      <c r="AI47" s="9"/>
      <c r="AJ47" s="12"/>
    </row>
    <row r="48" spans="1:36" x14ac:dyDescent="0.25">
      <c r="A48" s="11">
        <v>11</v>
      </c>
      <c r="B48" s="6">
        <v>0.97000831730769221</v>
      </c>
      <c r="C48" s="6">
        <v>0.97046874999999999</v>
      </c>
      <c r="D48" s="6">
        <v>0.97049278846153841</v>
      </c>
      <c r="E48" s="6">
        <v>0.97051201923076924</v>
      </c>
      <c r="F48" s="6">
        <v>0.97053605769230766</v>
      </c>
      <c r="G48" s="6">
        <v>0.97055769230769229</v>
      </c>
      <c r="H48" s="6">
        <v>0.97057932692307691</v>
      </c>
      <c r="I48" s="6">
        <v>0.9705983653846153</v>
      </c>
      <c r="J48" s="9"/>
      <c r="K48" s="6">
        <v>-31.454599999999999</v>
      </c>
      <c r="L48" s="6">
        <v>-31.368200000000002</v>
      </c>
      <c r="M48" s="6">
        <v>-31.109000000000002</v>
      </c>
      <c r="N48" s="6">
        <v>-31.368200000000002</v>
      </c>
      <c r="O48" s="6">
        <v>-31.368200000000002</v>
      </c>
      <c r="P48" s="6">
        <v>-31.368200000000002</v>
      </c>
      <c r="Q48" s="6">
        <v>-31.2818</v>
      </c>
      <c r="R48" s="6">
        <v>-31.2818</v>
      </c>
      <c r="S48" s="9"/>
      <c r="T48" s="9"/>
      <c r="U48" s="9"/>
      <c r="V48" s="9"/>
      <c r="W48" s="9"/>
      <c r="X48" s="9"/>
      <c r="Y48" s="9"/>
      <c r="Z48" s="9"/>
      <c r="AA48" s="9"/>
      <c r="AB48" s="9"/>
      <c r="AC48" s="9"/>
      <c r="AD48" s="9"/>
      <c r="AE48" s="9"/>
      <c r="AF48" s="9"/>
      <c r="AG48" s="9"/>
      <c r="AH48" s="9"/>
      <c r="AI48" s="9"/>
      <c r="AJ48" s="12"/>
    </row>
    <row r="49" spans="1:36" x14ac:dyDescent="0.25">
      <c r="A49" s="11">
        <v>12</v>
      </c>
      <c r="B49" s="6">
        <v>0.95357250000000005</v>
      </c>
      <c r="C49" s="6">
        <v>0.95404166666666668</v>
      </c>
      <c r="D49" s="6">
        <v>0.95406249999999992</v>
      </c>
      <c r="E49" s="6">
        <v>0.95408333333333328</v>
      </c>
      <c r="F49" s="6">
        <v>0.95410416666666675</v>
      </c>
      <c r="G49" s="6">
        <v>0.954125</v>
      </c>
      <c r="H49" s="6">
        <v>0.95414583333333336</v>
      </c>
      <c r="I49" s="6">
        <v>0.95416729166666658</v>
      </c>
      <c r="J49" s="9"/>
      <c r="K49" s="6">
        <v>-62.736400000000003</v>
      </c>
      <c r="L49" s="6">
        <v>-62.736400000000003</v>
      </c>
      <c r="M49" s="6">
        <v>-62.045099999999998</v>
      </c>
      <c r="N49" s="6">
        <v>-62.736400000000003</v>
      </c>
      <c r="O49" s="6">
        <v>-62.736400000000003</v>
      </c>
      <c r="P49" s="6">
        <v>-62.736400000000003</v>
      </c>
      <c r="Q49" s="6">
        <v>-62.65</v>
      </c>
      <c r="R49" s="6">
        <v>-62.65</v>
      </c>
      <c r="S49" s="9"/>
      <c r="T49" s="9"/>
      <c r="U49" s="9"/>
      <c r="V49" s="9"/>
      <c r="W49" s="9"/>
      <c r="X49" s="9"/>
      <c r="Y49" s="9"/>
      <c r="Z49" s="9"/>
      <c r="AA49" s="9"/>
      <c r="AB49" s="9"/>
      <c r="AC49" s="9"/>
      <c r="AD49" s="9"/>
      <c r="AE49" s="9"/>
      <c r="AF49" s="9"/>
      <c r="AG49" s="9"/>
      <c r="AH49" s="9"/>
      <c r="AI49" s="9"/>
      <c r="AJ49" s="12"/>
    </row>
    <row r="50" spans="1:36" x14ac:dyDescent="0.25">
      <c r="A50" s="11">
        <v>13</v>
      </c>
      <c r="B50" s="6">
        <v>0.95766208333333336</v>
      </c>
      <c r="C50" s="6">
        <v>0.95822916666666669</v>
      </c>
      <c r="D50" s="6">
        <v>0.95824999999999994</v>
      </c>
      <c r="E50" s="6">
        <v>0.9582708333333334</v>
      </c>
      <c r="F50" s="6">
        <v>0.95829166666666665</v>
      </c>
      <c r="G50" s="6">
        <v>0.95831250000000001</v>
      </c>
      <c r="H50" s="6">
        <v>0.95833333333333337</v>
      </c>
      <c r="I50" s="6">
        <v>0.95835437500000009</v>
      </c>
      <c r="J50" s="9"/>
      <c r="K50" s="6">
        <v>-62.390799999999999</v>
      </c>
      <c r="L50" s="6">
        <v>-62.390799999999999</v>
      </c>
      <c r="M50" s="6">
        <v>-61.79</v>
      </c>
      <c r="N50" s="6">
        <v>-62.390799999999999</v>
      </c>
      <c r="O50" s="6">
        <v>-62.304400000000001</v>
      </c>
      <c r="P50" s="6">
        <v>-62.304400000000001</v>
      </c>
      <c r="Q50" s="6">
        <v>-62.3</v>
      </c>
      <c r="R50" s="6">
        <v>-62.304400000000001</v>
      </c>
      <c r="S50" s="9"/>
      <c r="T50" s="9"/>
      <c r="U50" s="9"/>
      <c r="V50" s="9"/>
      <c r="W50" s="9"/>
      <c r="X50" s="9"/>
      <c r="Y50" s="9"/>
      <c r="Z50" s="9"/>
      <c r="AA50" s="9"/>
      <c r="AB50" s="9"/>
      <c r="AC50" s="9"/>
      <c r="AD50" s="9"/>
      <c r="AE50" s="9"/>
      <c r="AF50" s="9"/>
      <c r="AG50" s="9"/>
      <c r="AH50" s="9"/>
      <c r="AI50" s="9"/>
      <c r="AJ50" s="12"/>
    </row>
    <row r="51" spans="1:36" x14ac:dyDescent="0.25">
      <c r="A51" s="11">
        <v>14</v>
      </c>
      <c r="B51" s="6">
        <v>0.96910218749999999</v>
      </c>
      <c r="C51" s="6">
        <v>0.96956249999999999</v>
      </c>
      <c r="D51" s="6">
        <v>0.96958653846153842</v>
      </c>
      <c r="E51" s="6">
        <v>0.96960576923076924</v>
      </c>
      <c r="F51" s="6">
        <v>0.96962980769230767</v>
      </c>
      <c r="G51" s="6">
        <v>0.96965144230769229</v>
      </c>
      <c r="H51" s="6">
        <v>0.96967307692307692</v>
      </c>
      <c r="I51" s="6">
        <v>0.96969151442307699</v>
      </c>
      <c r="J51" s="9"/>
      <c r="K51" s="6">
        <v>-31.454599999999999</v>
      </c>
      <c r="L51" s="6">
        <v>-31.454599999999999</v>
      </c>
      <c r="M51" s="6">
        <v>-31.109000000000002</v>
      </c>
      <c r="N51" s="6">
        <v>-31.368200000000002</v>
      </c>
      <c r="O51" s="6">
        <v>-31.368200000000002</v>
      </c>
      <c r="P51" s="6">
        <v>-31.368200000000002</v>
      </c>
      <c r="Q51" s="6">
        <v>-31.28</v>
      </c>
      <c r="R51" s="6">
        <v>-31.2818</v>
      </c>
      <c r="S51" s="9"/>
      <c r="T51" s="9"/>
      <c r="U51" s="9"/>
      <c r="V51" s="9"/>
      <c r="W51" s="9"/>
      <c r="X51" s="9"/>
      <c r="Y51" s="9"/>
      <c r="Z51" s="9"/>
      <c r="AA51" s="9"/>
      <c r="AB51" s="9"/>
      <c r="AC51" s="9"/>
      <c r="AD51" s="9"/>
      <c r="AE51" s="9"/>
      <c r="AF51" s="9"/>
      <c r="AG51" s="9"/>
      <c r="AH51" s="9"/>
      <c r="AI51" s="9"/>
      <c r="AJ51" s="12"/>
    </row>
    <row r="52" spans="1:36" x14ac:dyDescent="0.25">
      <c r="A52" s="11">
        <v>15</v>
      </c>
      <c r="B52" s="6">
        <v>0.99841471014492755</v>
      </c>
      <c r="C52" s="6">
        <v>0.99902463768115946</v>
      </c>
      <c r="D52" s="6">
        <v>0.99911956521739131</v>
      </c>
      <c r="E52" s="6">
        <v>0.99920217391304345</v>
      </c>
      <c r="F52" s="6">
        <v>0.99930072463768116</v>
      </c>
      <c r="G52" s="6">
        <v>0.99938985507246381</v>
      </c>
      <c r="H52" s="6">
        <v>0.9994753623188406</v>
      </c>
      <c r="I52" s="6">
        <v>0.99955934057971019</v>
      </c>
      <c r="J52" s="9"/>
      <c r="K52" s="6">
        <v>-8.6400000000000005E-2</v>
      </c>
      <c r="L52" s="6">
        <v>-8.6400000000000005E-2</v>
      </c>
      <c r="M52" s="6">
        <v>0</v>
      </c>
      <c r="N52" s="6">
        <v>0</v>
      </c>
      <c r="O52" s="6">
        <v>8.6400000000000005E-2</v>
      </c>
      <c r="P52" s="6">
        <v>8.6400000000000005E-2</v>
      </c>
      <c r="Q52" s="6">
        <v>0.17280000000000001</v>
      </c>
      <c r="R52" s="6">
        <v>0.25919999999999999</v>
      </c>
      <c r="S52" s="9"/>
      <c r="T52" s="9"/>
      <c r="U52" s="9"/>
      <c r="V52" s="9"/>
      <c r="W52" s="9"/>
      <c r="X52" s="9"/>
      <c r="Y52" s="9"/>
      <c r="Z52" s="9"/>
      <c r="AA52" s="9"/>
      <c r="AB52" s="9"/>
      <c r="AC52" s="9"/>
      <c r="AD52" s="9"/>
      <c r="AE52" s="9"/>
      <c r="AF52" s="9"/>
      <c r="AG52" s="9"/>
      <c r="AH52" s="9"/>
      <c r="AI52" s="9"/>
      <c r="AJ52" s="12"/>
    </row>
    <row r="53" spans="1:36" x14ac:dyDescent="0.25">
      <c r="A53" s="11">
        <v>16</v>
      </c>
      <c r="B53" s="6">
        <v>0.9984329710144928</v>
      </c>
      <c r="C53" s="6">
        <v>1.0001326086956521</v>
      </c>
      <c r="D53" s="6">
        <v>1.0001340579710145</v>
      </c>
      <c r="E53" s="6">
        <v>1.0001050724637681</v>
      </c>
      <c r="F53" s="6">
        <v>1.0001318840579709</v>
      </c>
      <c r="G53" s="6">
        <v>1.0001333333333333</v>
      </c>
      <c r="H53" s="6">
        <v>1.0001347826086957</v>
      </c>
      <c r="I53" s="6">
        <v>1.0001336086956523</v>
      </c>
      <c r="J53" s="9"/>
      <c r="K53" s="6">
        <v>-0.17280000000000001</v>
      </c>
      <c r="L53" s="6">
        <v>-8.6400000000000005E-2</v>
      </c>
      <c r="M53" s="6">
        <v>8.6400000000000005E-2</v>
      </c>
      <c r="N53" s="6">
        <v>0.17280000000000001</v>
      </c>
      <c r="O53" s="6">
        <v>0.34570000000000001</v>
      </c>
      <c r="P53" s="6">
        <v>0.51849999999999996</v>
      </c>
      <c r="Q53" s="6">
        <v>0.69130000000000003</v>
      </c>
      <c r="R53" s="6">
        <v>0.86409999999999998</v>
      </c>
      <c r="S53" s="9"/>
      <c r="T53" s="6">
        <v>0</v>
      </c>
      <c r="U53" s="6">
        <v>0.50039999999999996</v>
      </c>
      <c r="V53" s="6">
        <v>0.99980000000000002</v>
      </c>
      <c r="W53" s="6">
        <v>1.5004</v>
      </c>
      <c r="X53" s="6">
        <v>2.0001000000000002</v>
      </c>
      <c r="Y53" s="6">
        <v>2.5007999999999999</v>
      </c>
      <c r="Z53" s="6">
        <v>3.0002</v>
      </c>
      <c r="AA53" s="6">
        <v>3.5003000000000002</v>
      </c>
      <c r="AB53" s="9"/>
      <c r="AC53" s="6">
        <v>0</v>
      </c>
      <c r="AD53" s="6">
        <v>0.1196</v>
      </c>
      <c r="AE53" s="6">
        <v>-0.44090000000000001</v>
      </c>
      <c r="AF53" s="6">
        <v>-1.0084</v>
      </c>
      <c r="AG53" s="6">
        <v>-1.5546</v>
      </c>
      <c r="AH53" s="6">
        <v>-2.1093000000000002</v>
      </c>
      <c r="AI53" s="6">
        <v>-2.6576</v>
      </c>
      <c r="AJ53" s="6">
        <v>-3.1937000000000002</v>
      </c>
    </row>
    <row r="54" spans="1:36" x14ac:dyDescent="0.25">
      <c r="A54" s="11">
        <v>17</v>
      </c>
      <c r="B54" s="6">
        <v>0.99826398550724638</v>
      </c>
      <c r="C54" s="6">
        <v>0.99887391304347817</v>
      </c>
      <c r="D54" s="6">
        <v>0.99896811594202906</v>
      </c>
      <c r="E54" s="6">
        <v>0.99905144927536227</v>
      </c>
      <c r="F54" s="6">
        <v>0.99914999999999998</v>
      </c>
      <c r="G54" s="6">
        <v>0.99923840579710144</v>
      </c>
      <c r="H54" s="6">
        <v>0.99932463768115942</v>
      </c>
      <c r="I54" s="6">
        <v>0.99940839855072461</v>
      </c>
      <c r="J54" s="9"/>
      <c r="K54" s="6">
        <v>-0.17280000000000001</v>
      </c>
      <c r="L54" s="6">
        <v>-0.17280000000000001</v>
      </c>
      <c r="M54" s="6">
        <v>-8.6400000000000005E-2</v>
      </c>
      <c r="N54" s="6">
        <v>-8.6414000000000005E-2</v>
      </c>
      <c r="O54" s="6">
        <v>0</v>
      </c>
      <c r="P54" s="6">
        <v>0</v>
      </c>
      <c r="Q54" s="6">
        <v>8.6400000000000005E-2</v>
      </c>
      <c r="R54" s="6">
        <v>0.17280000000000001</v>
      </c>
      <c r="S54" s="9"/>
      <c r="T54" s="9"/>
      <c r="U54" s="9"/>
      <c r="V54" s="9"/>
      <c r="W54" s="9"/>
      <c r="X54" s="9"/>
      <c r="Y54" s="9"/>
      <c r="Z54" s="9"/>
      <c r="AA54" s="9"/>
      <c r="AB54" s="9"/>
      <c r="AC54" s="9"/>
      <c r="AD54" s="9"/>
      <c r="AE54" s="9"/>
      <c r="AF54" s="9"/>
      <c r="AG54" s="9"/>
      <c r="AH54" s="9"/>
      <c r="AI54" s="9"/>
      <c r="AJ54" s="12"/>
    </row>
    <row r="55" spans="1:36" x14ac:dyDescent="0.25">
      <c r="A55" s="11">
        <v>18</v>
      </c>
      <c r="B55" s="6">
        <v>0.99752999999999992</v>
      </c>
      <c r="C55" s="6">
        <v>0.9981458333333334</v>
      </c>
      <c r="D55" s="6">
        <v>0.99822916666666661</v>
      </c>
      <c r="E55" s="6">
        <v>0.99831250000000005</v>
      </c>
      <c r="F55" s="6">
        <v>0.99841666666666673</v>
      </c>
      <c r="G55" s="6">
        <v>0.99849999999999994</v>
      </c>
      <c r="H55" s="6">
        <v>0.99860416666666663</v>
      </c>
      <c r="I55" s="6">
        <v>0.99867958333333329</v>
      </c>
      <c r="J55" s="9"/>
      <c r="K55" s="6">
        <v>-30.244800000000001</v>
      </c>
      <c r="L55" s="6">
        <v>-30.244800000000001</v>
      </c>
      <c r="M55" s="6">
        <v>-30.16</v>
      </c>
      <c r="N55" s="6">
        <v>-30.071999999999999</v>
      </c>
      <c r="O55" s="6">
        <v>-30.071999999999999</v>
      </c>
      <c r="P55" s="6">
        <v>-29.985600000000002</v>
      </c>
      <c r="Q55" s="6">
        <v>-29.99</v>
      </c>
      <c r="R55" s="6">
        <v>-29.8992</v>
      </c>
      <c r="S55" s="9"/>
      <c r="T55" s="9"/>
      <c r="U55" s="9"/>
      <c r="V55" s="9"/>
      <c r="W55" s="9"/>
      <c r="X55" s="9"/>
      <c r="Y55" s="9"/>
      <c r="Z55" s="9"/>
      <c r="AA55" s="9"/>
      <c r="AB55" s="9"/>
      <c r="AC55" s="9"/>
      <c r="AD55" s="9"/>
      <c r="AE55" s="9"/>
      <c r="AF55" s="9"/>
      <c r="AG55" s="9"/>
      <c r="AH55" s="9"/>
      <c r="AI55" s="9"/>
      <c r="AJ55" s="12"/>
    </row>
    <row r="56" spans="1:36" x14ac:dyDescent="0.25">
      <c r="A56" s="13">
        <v>19</v>
      </c>
      <c r="B56" s="6">
        <v>0.93199624999999997</v>
      </c>
      <c r="C56" s="6">
        <v>0.93256249999999996</v>
      </c>
      <c r="D56" s="6">
        <v>0.93266666666666664</v>
      </c>
      <c r="E56" s="6">
        <v>0.93272916666666661</v>
      </c>
      <c r="F56" s="6">
        <v>0.93283333333333329</v>
      </c>
      <c r="G56" s="6">
        <v>0.93291666666666673</v>
      </c>
      <c r="H56" s="6">
        <v>0.93299999999999994</v>
      </c>
      <c r="I56" s="6">
        <v>0.93307020833333332</v>
      </c>
      <c r="J56" s="14"/>
      <c r="K56" s="6">
        <v>-30.9361</v>
      </c>
      <c r="L56" s="6">
        <v>-30.9361</v>
      </c>
      <c r="M56" s="6">
        <v>-30.85</v>
      </c>
      <c r="N56" s="6">
        <v>-30.849699999999999</v>
      </c>
      <c r="O56" s="6">
        <v>-30.763300000000001</v>
      </c>
      <c r="P56" s="6">
        <v>-30.763300000000001</v>
      </c>
      <c r="Q56" s="6">
        <v>-30.68</v>
      </c>
      <c r="R56" s="6">
        <v>-30.590499999999999</v>
      </c>
      <c r="S56" s="14"/>
      <c r="T56" s="14"/>
      <c r="U56" s="14"/>
      <c r="V56" s="14"/>
      <c r="W56" s="14"/>
      <c r="X56" s="14"/>
      <c r="Y56" s="14"/>
      <c r="Z56" s="14"/>
      <c r="AA56" s="14"/>
      <c r="AB56" s="14"/>
      <c r="AC56" s="14"/>
      <c r="AD56" s="14"/>
      <c r="AE56" s="14"/>
      <c r="AF56" s="14"/>
      <c r="AG56" s="14"/>
      <c r="AH56" s="14"/>
      <c r="AI56" s="14"/>
      <c r="AJ56" s="15"/>
    </row>
    <row r="58" spans="1:36" x14ac:dyDescent="0.25">
      <c r="A58" s="58" t="s">
        <v>41</v>
      </c>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60"/>
    </row>
    <row r="59" spans="1:36" x14ac:dyDescent="0.25">
      <c r="A59" s="44" t="s">
        <v>1</v>
      </c>
      <c r="B59" s="42" t="s">
        <v>32</v>
      </c>
      <c r="C59" s="42" t="s">
        <v>31</v>
      </c>
      <c r="D59" s="42" t="s">
        <v>33</v>
      </c>
      <c r="E59" s="42" t="s">
        <v>34</v>
      </c>
      <c r="F59" s="42" t="s">
        <v>76</v>
      </c>
      <c r="G59" s="42" t="s">
        <v>77</v>
      </c>
      <c r="H59" s="42" t="s">
        <v>78</v>
      </c>
      <c r="I59" s="42" t="s">
        <v>79</v>
      </c>
      <c r="J59" s="9"/>
      <c r="K59" s="42" t="s">
        <v>32</v>
      </c>
      <c r="L59" s="42" t="s">
        <v>31</v>
      </c>
      <c r="M59" s="42" t="s">
        <v>33</v>
      </c>
      <c r="N59" s="42" t="s">
        <v>34</v>
      </c>
      <c r="O59" s="42" t="s">
        <v>76</v>
      </c>
      <c r="P59" s="42" t="s">
        <v>77</v>
      </c>
      <c r="Q59" s="42" t="s">
        <v>78</v>
      </c>
      <c r="R59" s="42" t="s">
        <v>79</v>
      </c>
      <c r="S59" s="9"/>
      <c r="T59" s="42" t="s">
        <v>32</v>
      </c>
      <c r="U59" s="42" t="s">
        <v>31</v>
      </c>
      <c r="V59" s="42" t="s">
        <v>33</v>
      </c>
      <c r="W59" s="42" t="s">
        <v>34</v>
      </c>
      <c r="X59" s="42" t="s">
        <v>76</v>
      </c>
      <c r="Y59" s="42" t="s">
        <v>77</v>
      </c>
      <c r="Z59" s="42" t="s">
        <v>78</v>
      </c>
      <c r="AA59" s="42" t="s">
        <v>79</v>
      </c>
      <c r="AB59" s="9"/>
      <c r="AC59" s="42" t="s">
        <v>32</v>
      </c>
      <c r="AD59" s="42" t="s">
        <v>31</v>
      </c>
      <c r="AE59" s="42" t="s">
        <v>33</v>
      </c>
      <c r="AF59" s="42" t="s">
        <v>34</v>
      </c>
      <c r="AG59" s="42" t="s">
        <v>76</v>
      </c>
      <c r="AH59" s="42" t="s">
        <v>77</v>
      </c>
      <c r="AI59" s="42" t="s">
        <v>78</v>
      </c>
      <c r="AJ59" s="43" t="s">
        <v>79</v>
      </c>
    </row>
    <row r="60" spans="1:36" x14ac:dyDescent="0.25">
      <c r="A60" s="44" t="s">
        <v>2</v>
      </c>
      <c r="B60" s="42" t="s">
        <v>35</v>
      </c>
      <c r="C60" s="42" t="s">
        <v>35</v>
      </c>
      <c r="D60" s="42" t="s">
        <v>35</v>
      </c>
      <c r="E60" s="42" t="s">
        <v>35</v>
      </c>
      <c r="F60" s="42" t="s">
        <v>35</v>
      </c>
      <c r="G60" s="42" t="s">
        <v>35</v>
      </c>
      <c r="H60" s="42" t="s">
        <v>35</v>
      </c>
      <c r="I60" s="42" t="s">
        <v>35</v>
      </c>
      <c r="J60" s="9"/>
      <c r="K60" s="42" t="s">
        <v>36</v>
      </c>
      <c r="L60" s="42" t="s">
        <v>36</v>
      </c>
      <c r="M60" s="42" t="s">
        <v>36</v>
      </c>
      <c r="N60" s="42" t="s">
        <v>36</v>
      </c>
      <c r="O60" s="42" t="s">
        <v>36</v>
      </c>
      <c r="P60" s="42" t="s">
        <v>36</v>
      </c>
      <c r="Q60" s="42" t="s">
        <v>36</v>
      </c>
      <c r="R60" s="42" t="s">
        <v>36</v>
      </c>
      <c r="S60" s="9"/>
      <c r="T60" s="42" t="s">
        <v>37</v>
      </c>
      <c r="U60" s="42" t="s">
        <v>37</v>
      </c>
      <c r="V60" s="42" t="s">
        <v>37</v>
      </c>
      <c r="W60" s="42" t="s">
        <v>37</v>
      </c>
      <c r="X60" s="42" t="s">
        <v>37</v>
      </c>
      <c r="Y60" s="42" t="s">
        <v>37</v>
      </c>
      <c r="Z60" s="42" t="s">
        <v>37</v>
      </c>
      <c r="AA60" s="42" t="s">
        <v>37</v>
      </c>
      <c r="AB60" s="9"/>
      <c r="AC60" s="42" t="s">
        <v>38</v>
      </c>
      <c r="AD60" s="42" t="s">
        <v>38</v>
      </c>
      <c r="AE60" s="42" t="s">
        <v>38</v>
      </c>
      <c r="AF60" s="42" t="s">
        <v>38</v>
      </c>
      <c r="AG60" s="42" t="s">
        <v>38</v>
      </c>
      <c r="AH60" s="42" t="s">
        <v>38</v>
      </c>
      <c r="AI60" s="42" t="s">
        <v>38</v>
      </c>
      <c r="AJ60" s="43" t="s">
        <v>38</v>
      </c>
    </row>
    <row r="61" spans="1:36" x14ac:dyDescent="0.25">
      <c r="A61" s="11">
        <v>1</v>
      </c>
      <c r="B61" s="32">
        <v>0</v>
      </c>
      <c r="C61" s="32">
        <v>0</v>
      </c>
      <c r="D61" s="32">
        <v>0</v>
      </c>
      <c r="E61" s="32">
        <v>0</v>
      </c>
      <c r="F61" s="32">
        <v>0</v>
      </c>
      <c r="G61" s="32">
        <v>0</v>
      </c>
      <c r="H61" s="32">
        <v>0</v>
      </c>
      <c r="I61" s="32">
        <v>0</v>
      </c>
      <c r="J61" s="33"/>
      <c r="K61" s="32" t="s">
        <v>16</v>
      </c>
      <c r="L61" s="32" t="s">
        <v>16</v>
      </c>
      <c r="M61" s="32" t="s">
        <v>16</v>
      </c>
      <c r="N61" s="32" t="s">
        <v>16</v>
      </c>
      <c r="O61" s="32" t="s">
        <v>16</v>
      </c>
      <c r="P61" s="32" t="s">
        <v>16</v>
      </c>
      <c r="Q61" s="32" t="s">
        <v>16</v>
      </c>
      <c r="R61" s="32" t="s">
        <v>16</v>
      </c>
      <c r="S61" s="33"/>
      <c r="T61" s="32">
        <v>2.5245098039215629E-3</v>
      </c>
      <c r="U61" s="32">
        <v>2.1787709497206784E-3</v>
      </c>
      <c r="V61" s="32">
        <v>7.443365695792779E-4</v>
      </c>
      <c r="W61" s="32">
        <v>2.0463320463320785E-3</v>
      </c>
      <c r="X61" s="32">
        <v>4.7619047618936639E-5</v>
      </c>
      <c r="Y61" s="32">
        <v>6.2111801242229183E-5</v>
      </c>
      <c r="Z61" s="32">
        <v>7.7876106194689557E-3</v>
      </c>
      <c r="AA61" s="32">
        <v>1.7384615384615349E-2</v>
      </c>
      <c r="AB61" s="33"/>
      <c r="AC61" s="32">
        <v>5.5555555555555601E-3</v>
      </c>
      <c r="AD61" s="32">
        <v>5.2738853503184704E-2</v>
      </c>
      <c r="AE61" s="32">
        <v>5.6950672645740613E-3</v>
      </c>
      <c r="AF61" s="32">
        <v>3.5086505190311396E-2</v>
      </c>
      <c r="AG61" s="32">
        <v>5.9436619718309824E-2</v>
      </c>
      <c r="AH61" s="32">
        <v>7.2684085510688848E-2</v>
      </c>
      <c r="AI61" s="32">
        <v>8.3963039014373728E-2</v>
      </c>
      <c r="AJ61" s="32">
        <v>9.3905967450271299E-2</v>
      </c>
    </row>
    <row r="62" spans="1:36" x14ac:dyDescent="0.25">
      <c r="A62" s="11">
        <v>2</v>
      </c>
      <c r="B62" s="32">
        <v>3.7066161308121486E-4</v>
      </c>
      <c r="C62" s="32">
        <v>5.8232406842676529E-4</v>
      </c>
      <c r="D62" s="32">
        <v>6.0628503383573524E-4</v>
      </c>
      <c r="E62" s="32">
        <v>6.2661554994046422E-4</v>
      </c>
      <c r="F62" s="32">
        <v>6.5202869507126403E-4</v>
      </c>
      <c r="G62" s="32">
        <v>6.7381139089771162E-4</v>
      </c>
      <c r="H62" s="32">
        <v>6.9414190700232937E-4</v>
      </c>
      <c r="I62" s="32">
        <v>7.142037698585575E-4</v>
      </c>
      <c r="J62" s="33"/>
      <c r="K62" s="32">
        <v>2.3230769230769237</v>
      </c>
      <c r="L62" s="32">
        <v>2.7565217391304353</v>
      </c>
      <c r="M62" s="32">
        <v>42.2</v>
      </c>
      <c r="N62" s="32">
        <v>5.8000000000000007</v>
      </c>
      <c r="O62" s="32">
        <v>3.2153846153846155</v>
      </c>
      <c r="P62" s="32" t="s">
        <v>16</v>
      </c>
      <c r="Q62" s="32" t="s">
        <v>16</v>
      </c>
      <c r="R62" s="32" t="s">
        <v>16</v>
      </c>
      <c r="S62" s="33"/>
      <c r="T62" s="33"/>
      <c r="U62" s="33"/>
      <c r="V62" s="33"/>
      <c r="W62" s="33"/>
      <c r="X62" s="33"/>
      <c r="Y62" s="33"/>
      <c r="Z62" s="33"/>
      <c r="AA62" s="33"/>
      <c r="AB62" s="33"/>
      <c r="AC62" s="33"/>
      <c r="AD62" s="33"/>
      <c r="AE62" s="33"/>
      <c r="AF62" s="33"/>
      <c r="AG62" s="33"/>
      <c r="AH62" s="33"/>
      <c r="AI62" s="33"/>
      <c r="AJ62" s="34"/>
    </row>
    <row r="63" spans="1:36" x14ac:dyDescent="0.25">
      <c r="A63" s="11">
        <v>3</v>
      </c>
      <c r="B63" s="32">
        <v>1.5103893836212565E-4</v>
      </c>
      <c r="C63" s="32">
        <v>3.6013619696179312E-4</v>
      </c>
      <c r="D63" s="32">
        <v>3.8414527675924602E-4</v>
      </c>
      <c r="E63" s="32">
        <v>4.0451661719350247E-4</v>
      </c>
      <c r="F63" s="32">
        <v>4.2998079273610012E-4</v>
      </c>
      <c r="G63" s="32">
        <v>4.5180722891572435E-4</v>
      </c>
      <c r="H63" s="32">
        <v>4.7217856934998086E-4</v>
      </c>
      <c r="I63" s="32">
        <v>4.9207700366691481E-4</v>
      </c>
      <c r="J63" s="33"/>
      <c r="K63" s="32">
        <v>2.2603773584905666</v>
      </c>
      <c r="L63" s="32">
        <v>2.4565600000000001</v>
      </c>
      <c r="M63" s="32">
        <v>4.9586206896551728</v>
      </c>
      <c r="N63" s="32">
        <v>18.200000000000003</v>
      </c>
      <c r="O63" s="32">
        <v>15.400000000000002</v>
      </c>
      <c r="P63" s="32">
        <v>3.7</v>
      </c>
      <c r="Q63" s="32">
        <v>2.6301886792452831</v>
      </c>
      <c r="R63" s="32">
        <v>2.1835616438356165</v>
      </c>
      <c r="S63" s="33"/>
      <c r="T63" s="33"/>
      <c r="U63" s="33"/>
      <c r="V63" s="33"/>
      <c r="W63" s="33"/>
      <c r="X63" s="33"/>
      <c r="Y63" s="33"/>
      <c r="Z63" s="33"/>
      <c r="AA63" s="33"/>
      <c r="AB63" s="33"/>
      <c r="AC63" s="33"/>
      <c r="AD63" s="33"/>
      <c r="AE63" s="33"/>
      <c r="AF63" s="33"/>
      <c r="AG63" s="33"/>
      <c r="AH63" s="33"/>
      <c r="AI63" s="33"/>
      <c r="AJ63" s="34"/>
    </row>
    <row r="64" spans="1:36" x14ac:dyDescent="0.25">
      <c r="A64" s="11">
        <v>4</v>
      </c>
      <c r="B64" s="32">
        <v>9.4045820745216023E-3</v>
      </c>
      <c r="C64" s="32">
        <v>1.0186116700201258E-2</v>
      </c>
      <c r="D64" s="32">
        <v>1.0165157612340736E-2</v>
      </c>
      <c r="E64" s="32">
        <v>9.9765258215962615E-3</v>
      </c>
      <c r="F64" s="32">
        <v>9.1263846928499228E-3</v>
      </c>
      <c r="G64" s="32">
        <v>9.1054044981536911E-3</v>
      </c>
      <c r="H64" s="32">
        <v>9.0844243034575705E-3</v>
      </c>
      <c r="I64" s="32">
        <v>9.0649127223900536E-3</v>
      </c>
      <c r="J64" s="33"/>
      <c r="K64" s="32">
        <v>2.6083217569623562E-2</v>
      </c>
      <c r="L64" s="32">
        <v>2.6185041844464255E-2</v>
      </c>
      <c r="M64" s="32">
        <v>1.8172188937804212E-2</v>
      </c>
      <c r="N64" s="32">
        <v>2.7578668433256022E-2</v>
      </c>
      <c r="O64" s="32">
        <v>2.8293944114819853E-2</v>
      </c>
      <c r="P64" s="32">
        <v>2.6107001890609931E-2</v>
      </c>
      <c r="Q64" s="32">
        <v>2.6788144312788288E-2</v>
      </c>
      <c r="R64" s="32">
        <v>2.7504317789291854E-2</v>
      </c>
      <c r="S64" s="33"/>
      <c r="T64" s="33"/>
      <c r="U64" s="33"/>
      <c r="V64" s="33"/>
      <c r="W64" s="33"/>
      <c r="X64" s="33"/>
      <c r="Y64" s="33"/>
      <c r="Z64" s="33"/>
      <c r="AA64" s="33"/>
      <c r="AB64" s="33"/>
      <c r="AC64" s="33"/>
      <c r="AD64" s="33"/>
      <c r="AE64" s="33"/>
      <c r="AF64" s="33"/>
      <c r="AG64" s="33"/>
      <c r="AH64" s="33"/>
      <c r="AI64" s="33"/>
      <c r="AJ64" s="34"/>
    </row>
    <row r="65" spans="1:36" x14ac:dyDescent="0.25">
      <c r="A65" s="11">
        <v>5</v>
      </c>
      <c r="B65" s="32">
        <v>1.9035532994879494E-5</v>
      </c>
      <c r="C65" s="32">
        <v>1.9035532994924578E-4</v>
      </c>
      <c r="D65" s="32">
        <v>2.11505922165741E-4</v>
      </c>
      <c r="E65" s="32">
        <v>2.3265651438246162E-4</v>
      </c>
      <c r="F65" s="32">
        <v>2.5380710659906951E-4</v>
      </c>
      <c r="G65" s="32">
        <v>2.7495769881556476E-4</v>
      </c>
      <c r="H65" s="32">
        <v>2.9610829103217265E-4</v>
      </c>
      <c r="I65" s="32">
        <v>3.2402707275801847E-4</v>
      </c>
      <c r="J65" s="33"/>
      <c r="K65" s="32">
        <v>3.967637540453141E-3</v>
      </c>
      <c r="L65" s="32">
        <v>4.0651195908988627E-3</v>
      </c>
      <c r="M65" s="32">
        <v>6.3479725353025492E-3</v>
      </c>
      <c r="N65" s="32">
        <v>2.6284232701344768E-3</v>
      </c>
      <c r="O65" s="32">
        <v>3.2787416896383607E-3</v>
      </c>
      <c r="P65" s="32">
        <v>3.9624845849289174E-3</v>
      </c>
      <c r="Q65" s="32">
        <v>4.6145352990842117E-3</v>
      </c>
      <c r="R65" s="32">
        <v>2.4598687203482698E-3</v>
      </c>
      <c r="S65" s="33"/>
      <c r="T65" s="33"/>
      <c r="U65" s="33"/>
      <c r="V65" s="33"/>
      <c r="W65" s="33"/>
      <c r="X65" s="33"/>
      <c r="Y65" s="33"/>
      <c r="Z65" s="33"/>
      <c r="AA65" s="33"/>
      <c r="AB65" s="33"/>
      <c r="AC65" s="33"/>
      <c r="AD65" s="33"/>
      <c r="AE65" s="33"/>
      <c r="AF65" s="33"/>
      <c r="AG65" s="33"/>
      <c r="AH65" s="33"/>
      <c r="AI65" s="33"/>
      <c r="AJ65" s="34"/>
    </row>
    <row r="66" spans="1:36" x14ac:dyDescent="0.25">
      <c r="A66" s="11">
        <v>6</v>
      </c>
      <c r="B66" s="32">
        <v>5.7746232036457595E-4</v>
      </c>
      <c r="C66" s="32">
        <v>2.6260504201677782E-4</v>
      </c>
      <c r="D66" s="32">
        <v>2.407212885153505E-4</v>
      </c>
      <c r="E66" s="32">
        <v>2.1883753501392321E-4</v>
      </c>
      <c r="F66" s="32">
        <v>1.9695378151249589E-4</v>
      </c>
      <c r="G66" s="32">
        <v>1.7507002801118521E-4</v>
      </c>
      <c r="H66" s="32">
        <v>1.531862745097579E-4</v>
      </c>
      <c r="I66" s="32">
        <v>1.3064600840331344E-4</v>
      </c>
      <c r="J66" s="33"/>
      <c r="K66" s="32">
        <v>2.1789137380191989E-3</v>
      </c>
      <c r="L66" s="32">
        <v>2.2749784324376469E-3</v>
      </c>
      <c r="M66" s="32">
        <v>5.3075840900371008E-3</v>
      </c>
      <c r="N66" s="32">
        <v>3.6218205087186896E-3</v>
      </c>
      <c r="O66" s="32">
        <v>4.2644469345286444E-3</v>
      </c>
      <c r="P66" s="32">
        <v>2.1721022618056596E-3</v>
      </c>
      <c r="Q66" s="32">
        <v>2.8146438417644879E-3</v>
      </c>
      <c r="R66" s="32">
        <v>3.4580098800282609E-3</v>
      </c>
      <c r="S66" s="33"/>
      <c r="T66" s="33"/>
      <c r="U66" s="33"/>
      <c r="V66" s="33"/>
      <c r="W66" s="33"/>
      <c r="X66" s="33"/>
      <c r="Y66" s="33"/>
      <c r="Z66" s="33"/>
      <c r="AA66" s="33"/>
      <c r="AB66" s="33"/>
      <c r="AC66" s="33"/>
      <c r="AD66" s="33"/>
      <c r="AE66" s="33"/>
      <c r="AF66" s="33"/>
      <c r="AG66" s="33"/>
      <c r="AH66" s="33"/>
      <c r="AI66" s="33"/>
      <c r="AJ66" s="34"/>
    </row>
    <row r="67" spans="1:36" x14ac:dyDescent="0.25">
      <c r="A67" s="11">
        <v>7</v>
      </c>
      <c r="B67" s="32">
        <v>1.5711763407637479E-4</v>
      </c>
      <c r="C67" s="32">
        <v>4.509674096960685E-4</v>
      </c>
      <c r="D67" s="32">
        <v>4.7524461119684318E-4</v>
      </c>
      <c r="E67" s="32">
        <v>4.9510777606113381E-4</v>
      </c>
      <c r="F67" s="32">
        <v>5.2085632310747837E-4</v>
      </c>
      <c r="G67" s="32">
        <v>5.4219083351733882E-4</v>
      </c>
      <c r="H67" s="32">
        <v>5.6352534392697386E-4</v>
      </c>
      <c r="I67" s="32">
        <v>5.8286618112261216E-4</v>
      </c>
      <c r="J67" s="33"/>
      <c r="K67" s="32">
        <v>0.48965517241379314</v>
      </c>
      <c r="L67" s="32">
        <v>0.51578947368421035</v>
      </c>
      <c r="M67" s="32">
        <v>0.71655629139072841</v>
      </c>
      <c r="N67" s="32">
        <v>0.99384615384615371</v>
      </c>
      <c r="O67" s="32">
        <v>1.3779816513761467</v>
      </c>
      <c r="P67" s="32">
        <v>1.9123595505617976</v>
      </c>
      <c r="Q67" s="32">
        <v>1.5043478260869565</v>
      </c>
      <c r="R67" s="32">
        <v>2.6</v>
      </c>
      <c r="S67" s="33"/>
      <c r="T67" s="33"/>
      <c r="U67" s="33"/>
      <c r="V67" s="33"/>
      <c r="W67" s="33"/>
      <c r="X67" s="33"/>
      <c r="Y67" s="33"/>
      <c r="Z67" s="33"/>
      <c r="AA67" s="33"/>
      <c r="AB67" s="33"/>
      <c r="AC67" s="33"/>
      <c r="AD67" s="33"/>
      <c r="AE67" s="33"/>
      <c r="AF67" s="33"/>
      <c r="AG67" s="33"/>
      <c r="AH67" s="33"/>
      <c r="AI67" s="33"/>
      <c r="AJ67" s="34"/>
    </row>
    <row r="68" spans="1:36" x14ac:dyDescent="0.25">
      <c r="A68" s="11">
        <v>8</v>
      </c>
      <c r="B68" s="32">
        <v>2.9669682925055838E-5</v>
      </c>
      <c r="C68" s="32">
        <v>3.229603472374691E-4</v>
      </c>
      <c r="D68" s="32">
        <v>3.4723754873824378E-4</v>
      </c>
      <c r="E68" s="32">
        <v>3.6783638637531935E-4</v>
      </c>
      <c r="F68" s="32">
        <v>3.9284926064887891E-4</v>
      </c>
      <c r="G68" s="32">
        <v>4.1491944383129889E-4</v>
      </c>
      <c r="H68" s="32">
        <v>4.3551828146837451E-4</v>
      </c>
      <c r="I68" s="32">
        <v>4.5534466269403723E-4</v>
      </c>
      <c r="J68" s="33"/>
      <c r="K68" s="32">
        <v>0.47272727272727272</v>
      </c>
      <c r="L68" s="32">
        <v>0.49826589595375725</v>
      </c>
      <c r="M68" s="32">
        <v>0.70526315789473681</v>
      </c>
      <c r="N68" s="32">
        <v>0.9636363636363634</v>
      </c>
      <c r="O68" s="32">
        <v>1.335135135135135</v>
      </c>
      <c r="P68" s="32">
        <v>1.88</v>
      </c>
      <c r="Q68" s="32">
        <v>1.4685714285714284</v>
      </c>
      <c r="R68" s="32">
        <v>2.456</v>
      </c>
      <c r="S68" s="33"/>
      <c r="T68" s="33"/>
      <c r="U68" s="33"/>
      <c r="V68" s="33"/>
      <c r="W68" s="33"/>
      <c r="X68" s="33"/>
      <c r="Y68" s="33"/>
      <c r="Z68" s="33"/>
      <c r="AA68" s="33"/>
      <c r="AB68" s="33"/>
      <c r="AC68" s="33"/>
      <c r="AD68" s="33"/>
      <c r="AE68" s="33"/>
      <c r="AF68" s="33"/>
      <c r="AG68" s="33"/>
      <c r="AH68" s="33"/>
      <c r="AI68" s="33"/>
      <c r="AJ68" s="34"/>
    </row>
    <row r="69" spans="1:36" x14ac:dyDescent="0.25">
      <c r="A69" s="11">
        <v>9</v>
      </c>
      <c r="B69" s="32">
        <v>8.3667540496126947E-3</v>
      </c>
      <c r="C69" s="32">
        <v>8.0894436184364704E-3</v>
      </c>
      <c r="D69" s="32">
        <v>8.0405352531497509E-3</v>
      </c>
      <c r="E69" s="32">
        <v>8.0405352531497509E-3</v>
      </c>
      <c r="F69" s="32">
        <v>7.9916268878628058E-3</v>
      </c>
      <c r="G69" s="32">
        <v>7.9916268878628058E-3</v>
      </c>
      <c r="H69" s="32">
        <v>7.9427185225760862E-3</v>
      </c>
      <c r="I69" s="32">
        <v>7.9422294389232279E-3</v>
      </c>
      <c r="J69" s="33"/>
      <c r="K69" s="32">
        <v>2.3004122011541676E-2</v>
      </c>
      <c r="L69" s="32">
        <v>3.450300112129815E-2</v>
      </c>
      <c r="M69" s="32">
        <v>1.5223417596198316E-2</v>
      </c>
      <c r="N69" s="32">
        <v>2.4490604669594858E-2</v>
      </c>
      <c r="O69" s="32">
        <v>2.2343027098479778E-2</v>
      </c>
      <c r="P69" s="32">
        <v>2.3019179894179939E-2</v>
      </c>
      <c r="Q69" s="32">
        <v>2.373010357721958E-2</v>
      </c>
      <c r="R69" s="32">
        <v>2.44080929832113E-2</v>
      </c>
      <c r="S69" s="33"/>
      <c r="T69" s="33"/>
      <c r="U69" s="33"/>
      <c r="V69" s="33"/>
      <c r="W69" s="33"/>
      <c r="X69" s="33"/>
      <c r="Y69" s="33"/>
      <c r="Z69" s="33"/>
      <c r="AA69" s="33"/>
      <c r="AB69" s="33"/>
      <c r="AC69" s="33"/>
      <c r="AD69" s="33"/>
      <c r="AE69" s="33"/>
      <c r="AF69" s="33"/>
      <c r="AG69" s="33"/>
      <c r="AH69" s="33"/>
      <c r="AI69" s="33"/>
      <c r="AJ69" s="34"/>
    </row>
    <row r="70" spans="1:36" x14ac:dyDescent="0.25">
      <c r="A70" s="11">
        <v>10</v>
      </c>
      <c r="B70" s="32">
        <v>9.2411617840414432E-4</v>
      </c>
      <c r="C70" s="32">
        <v>2.2211399391958153E-4</v>
      </c>
      <c r="D70" s="32">
        <v>2.4646536202371907E-4</v>
      </c>
      <c r="E70" s="32">
        <v>2.6638920865428457E-4</v>
      </c>
      <c r="F70" s="32">
        <v>2.914784970040363E-4</v>
      </c>
      <c r="G70" s="32">
        <v>3.1361610437144434E-4</v>
      </c>
      <c r="H70" s="32">
        <v>3.3427787124762397E-4</v>
      </c>
      <c r="I70" s="32">
        <v>3.5401723781684248E-4</v>
      </c>
      <c r="J70" s="33"/>
      <c r="K70" s="32">
        <v>0.63838862559241716</v>
      </c>
      <c r="L70" s="32">
        <v>0.66201923076923086</v>
      </c>
      <c r="M70" s="32">
        <v>0.84866310160427816</v>
      </c>
      <c r="N70" s="32">
        <v>0.55209580838323336</v>
      </c>
      <c r="O70" s="32">
        <v>0.77534246575342469</v>
      </c>
      <c r="P70" s="32">
        <v>1.0571428571428569</v>
      </c>
      <c r="Q70" s="32">
        <v>1.4685714285714286</v>
      </c>
      <c r="R70" s="32">
        <v>1.0329411764705883</v>
      </c>
      <c r="S70" s="33"/>
      <c r="T70" s="33"/>
      <c r="U70" s="33"/>
      <c r="V70" s="33"/>
      <c r="W70" s="33"/>
      <c r="X70" s="33"/>
      <c r="Y70" s="33"/>
      <c r="Z70" s="33"/>
      <c r="AA70" s="33"/>
      <c r="AB70" s="33"/>
      <c r="AC70" s="33"/>
      <c r="AD70" s="33"/>
      <c r="AE70" s="33"/>
      <c r="AF70" s="33"/>
      <c r="AG70" s="33"/>
      <c r="AH70" s="33"/>
      <c r="AI70" s="33"/>
      <c r="AJ70" s="34"/>
    </row>
    <row r="71" spans="1:36" x14ac:dyDescent="0.25">
      <c r="A71" s="11">
        <v>11</v>
      </c>
      <c r="B71" s="32">
        <v>6.2326943025853175E-3</v>
      </c>
      <c r="C71" s="32">
        <v>6.7103215767635093E-3</v>
      </c>
      <c r="D71" s="32">
        <v>6.73525774018511E-3</v>
      </c>
      <c r="E71" s="32">
        <v>6.7552066709224822E-3</v>
      </c>
      <c r="F71" s="32">
        <v>6.780142834344082E-3</v>
      </c>
      <c r="G71" s="32">
        <v>6.8025853814235688E-3</v>
      </c>
      <c r="H71" s="32">
        <v>6.8250279285030548E-3</v>
      </c>
      <c r="I71" s="32">
        <v>6.84477736993292E-3</v>
      </c>
      <c r="J71" s="33"/>
      <c r="K71" s="32">
        <v>1.1700757218713749E-2</v>
      </c>
      <c r="L71" s="32">
        <v>1.432252388134741E-2</v>
      </c>
      <c r="M71" s="32">
        <v>2.1821840706851524E-2</v>
      </c>
      <c r="N71" s="32">
        <v>1.3051002108045169E-2</v>
      </c>
      <c r="O71" s="32">
        <v>1.2398463572822833E-2</v>
      </c>
      <c r="P71" s="32">
        <v>1.1745061592262311E-2</v>
      </c>
      <c r="Q71" s="32">
        <v>1.3845717348128986E-2</v>
      </c>
      <c r="R71" s="32">
        <v>1.3223557616478976E-2</v>
      </c>
      <c r="S71" s="33"/>
      <c r="T71" s="33"/>
      <c r="U71" s="33"/>
      <c r="V71" s="33"/>
      <c r="W71" s="33"/>
      <c r="X71" s="33"/>
      <c r="Y71" s="33"/>
      <c r="Z71" s="33"/>
      <c r="AA71" s="33"/>
      <c r="AB71" s="33"/>
      <c r="AC71" s="33"/>
      <c r="AD71" s="33"/>
      <c r="AE71" s="33"/>
      <c r="AF71" s="33"/>
      <c r="AG71" s="33"/>
      <c r="AH71" s="33"/>
      <c r="AI71" s="33"/>
      <c r="AJ71" s="34"/>
    </row>
    <row r="72" spans="1:36" x14ac:dyDescent="0.25">
      <c r="A72" s="11">
        <v>12</v>
      </c>
      <c r="B72" s="32">
        <v>2.7050473186120806E-3</v>
      </c>
      <c r="C72" s="32">
        <v>3.1983876621101159E-3</v>
      </c>
      <c r="D72" s="32">
        <v>3.2202944269189991E-3</v>
      </c>
      <c r="E72" s="32">
        <v>3.242201191727999E-3</v>
      </c>
      <c r="F72" s="32">
        <v>3.2641079565371156E-3</v>
      </c>
      <c r="G72" s="32">
        <v>3.2860147213459984E-3</v>
      </c>
      <c r="H72" s="32">
        <v>3.3079214861549983E-3</v>
      </c>
      <c r="I72" s="32">
        <v>3.3304854539081257E-3</v>
      </c>
      <c r="J72" s="33"/>
      <c r="K72" s="32">
        <v>2.2995817496540599E-3</v>
      </c>
      <c r="L72" s="32">
        <v>2.2519800248098991E-3</v>
      </c>
      <c r="M72" s="32">
        <v>1.2916620265046079E-2</v>
      </c>
      <c r="N72" s="32">
        <v>1.6009675827935773E-3</v>
      </c>
      <c r="O72" s="32">
        <v>1.2671930718288211E-3</v>
      </c>
      <c r="P72" s="32">
        <v>9.4910503853742434E-4</v>
      </c>
      <c r="Q72" s="32">
        <v>1.9912385503783356E-3</v>
      </c>
      <c r="R72" s="32">
        <v>1.67317345231462E-3</v>
      </c>
      <c r="S72" s="33"/>
      <c r="T72" s="33"/>
      <c r="U72" s="33"/>
      <c r="V72" s="33"/>
      <c r="W72" s="33"/>
      <c r="X72" s="33"/>
      <c r="Y72" s="33"/>
      <c r="Z72" s="33"/>
      <c r="AA72" s="33"/>
      <c r="AB72" s="33"/>
      <c r="AC72" s="33"/>
      <c r="AD72" s="33"/>
      <c r="AE72" s="33"/>
      <c r="AF72" s="33"/>
      <c r="AG72" s="33"/>
      <c r="AH72" s="33"/>
      <c r="AI72" s="33"/>
      <c r="AJ72" s="34"/>
    </row>
    <row r="73" spans="1:36" x14ac:dyDescent="0.25">
      <c r="A73" s="11">
        <v>13</v>
      </c>
      <c r="B73" s="32">
        <v>3.8386617749825987E-3</v>
      </c>
      <c r="C73" s="32">
        <v>4.4330887491265498E-3</v>
      </c>
      <c r="D73" s="32">
        <v>4.4549266247379208E-3</v>
      </c>
      <c r="E73" s="32">
        <v>4.4767645003495242E-3</v>
      </c>
      <c r="F73" s="32">
        <v>4.4986023759608952E-3</v>
      </c>
      <c r="G73" s="32">
        <v>4.5204402515723824E-3</v>
      </c>
      <c r="H73" s="32">
        <v>4.5422781271838696E-3</v>
      </c>
      <c r="I73" s="32">
        <v>4.564334381551502E-3</v>
      </c>
      <c r="J73" s="33"/>
      <c r="K73" s="32">
        <v>3.9464861585618866E-3</v>
      </c>
      <c r="L73" s="32">
        <v>3.8987786381416032E-3</v>
      </c>
      <c r="M73" s="32">
        <v>1.3159996166991378E-2</v>
      </c>
      <c r="N73" s="32">
        <v>3.2303931749557428E-3</v>
      </c>
      <c r="O73" s="32">
        <v>4.2925862592491856E-3</v>
      </c>
      <c r="P73" s="32">
        <v>3.958306688834865E-3</v>
      </c>
      <c r="Q73" s="32">
        <v>3.7101004285805561E-3</v>
      </c>
      <c r="R73" s="32">
        <v>3.3209623752239463E-3</v>
      </c>
      <c r="S73" s="33"/>
      <c r="T73" s="33"/>
      <c r="U73" s="33"/>
      <c r="V73" s="33"/>
      <c r="W73" s="33"/>
      <c r="X73" s="33"/>
      <c r="Y73" s="33"/>
      <c r="Z73" s="33"/>
      <c r="AA73" s="33"/>
      <c r="AB73" s="33"/>
      <c r="AC73" s="33"/>
      <c r="AD73" s="33"/>
      <c r="AE73" s="33"/>
      <c r="AF73" s="33"/>
      <c r="AG73" s="33"/>
      <c r="AH73" s="33"/>
      <c r="AI73" s="33"/>
      <c r="AJ73" s="34"/>
    </row>
    <row r="74" spans="1:36" x14ac:dyDescent="0.25">
      <c r="A74" s="11">
        <v>14</v>
      </c>
      <c r="B74" s="32">
        <v>6.3366433021807087E-3</v>
      </c>
      <c r="C74" s="32">
        <v>6.8146417445483142E-3</v>
      </c>
      <c r="D74" s="32">
        <v>6.8396038022206125E-3</v>
      </c>
      <c r="E74" s="32">
        <v>6.859573448358542E-3</v>
      </c>
      <c r="F74" s="32">
        <v>6.8845355060308403E-3</v>
      </c>
      <c r="G74" s="32">
        <v>6.9070013579359537E-3</v>
      </c>
      <c r="H74" s="32">
        <v>6.9294672098410681E-3</v>
      </c>
      <c r="I74" s="32">
        <v>6.9486131080758332E-3</v>
      </c>
      <c r="J74" s="33"/>
      <c r="K74" s="32">
        <v>1.2042213706891191E-2</v>
      </c>
      <c r="L74" s="32">
        <v>1.1949112611905186E-2</v>
      </c>
      <c r="M74" s="32">
        <v>2.2160055321556495E-2</v>
      </c>
      <c r="N74" s="32">
        <v>1.3392463986915733E-2</v>
      </c>
      <c r="O74" s="32">
        <v>1.2740377049696222E-2</v>
      </c>
      <c r="P74" s="32">
        <v>1.2118539980474238E-2</v>
      </c>
      <c r="Q74" s="32">
        <v>1.4244295978822583E-2</v>
      </c>
      <c r="R74" s="32">
        <v>1.356584258324922E-2</v>
      </c>
      <c r="S74" s="33"/>
      <c r="T74" s="33"/>
      <c r="U74" s="33"/>
      <c r="V74" s="33"/>
      <c r="W74" s="33"/>
      <c r="X74" s="33"/>
      <c r="Y74" s="33"/>
      <c r="Z74" s="33"/>
      <c r="AA74" s="33"/>
      <c r="AB74" s="33"/>
      <c r="AC74" s="33"/>
      <c r="AD74" s="33"/>
      <c r="AE74" s="33"/>
      <c r="AF74" s="33"/>
      <c r="AG74" s="33"/>
      <c r="AH74" s="33"/>
      <c r="AI74" s="33"/>
      <c r="AJ74" s="34"/>
    </row>
    <row r="75" spans="1:36" x14ac:dyDescent="0.25">
      <c r="A75" s="11">
        <v>15</v>
      </c>
      <c r="B75" s="32">
        <v>4.1554122738231942E-4</v>
      </c>
      <c r="C75" s="32">
        <v>2.4662343502959152E-5</v>
      </c>
      <c r="D75" s="32">
        <v>1.1968490229360893E-4</v>
      </c>
      <c r="E75" s="32">
        <v>2.0237628933277913E-4</v>
      </c>
      <c r="F75" s="32">
        <v>3.0102566334450461E-4</v>
      </c>
      <c r="G75" s="32">
        <v>3.9024531778158881E-4</v>
      </c>
      <c r="H75" s="32">
        <v>4.7583815699759734E-4</v>
      </c>
      <c r="I75" s="32">
        <v>5.5990048019037846E-4</v>
      </c>
      <c r="J75" s="33"/>
      <c r="K75" s="32">
        <v>1.4685714285714284</v>
      </c>
      <c r="L75" s="32">
        <v>2.3230769230769237</v>
      </c>
      <c r="M75" s="32" t="s">
        <v>16</v>
      </c>
      <c r="N75" s="32" t="s">
        <v>16</v>
      </c>
      <c r="O75" s="32">
        <v>0.46335403726708074</v>
      </c>
      <c r="P75" s="32">
        <v>0.61255605381165923</v>
      </c>
      <c r="Q75" s="32" t="s">
        <v>16</v>
      </c>
      <c r="R75" s="32" t="s">
        <v>16</v>
      </c>
      <c r="S75" s="33"/>
      <c r="T75" s="33"/>
      <c r="U75" s="33"/>
      <c r="V75" s="33"/>
      <c r="W75" s="33"/>
      <c r="X75" s="33"/>
      <c r="Y75" s="33"/>
      <c r="Z75" s="33"/>
      <c r="AA75" s="33"/>
      <c r="AB75" s="33"/>
      <c r="AC75" s="33"/>
      <c r="AD75" s="33"/>
      <c r="AE75" s="33"/>
      <c r="AF75" s="33"/>
      <c r="AG75" s="33"/>
      <c r="AH75" s="33"/>
      <c r="AI75" s="33"/>
      <c r="AJ75" s="34"/>
    </row>
    <row r="76" spans="1:36" x14ac:dyDescent="0.25">
      <c r="A76" s="11">
        <v>16</v>
      </c>
      <c r="B76" s="32">
        <v>4.3383869187655315E-4</v>
      </c>
      <c r="C76" s="32">
        <v>1.3260869565212552E-4</v>
      </c>
      <c r="D76" s="32">
        <v>1.3405797101451178E-4</v>
      </c>
      <c r="E76" s="32">
        <v>1.0507246376811885E-4</v>
      </c>
      <c r="F76" s="32">
        <v>1.3188405797093239E-4</v>
      </c>
      <c r="G76" s="32">
        <v>1.3333333333331865E-4</v>
      </c>
      <c r="H76" s="32">
        <v>1.3478260869570491E-4</v>
      </c>
      <c r="I76" s="32">
        <v>1.336086956522653E-4</v>
      </c>
      <c r="J76" s="33"/>
      <c r="K76" s="32">
        <v>2.8400000000000007</v>
      </c>
      <c r="L76" s="32">
        <v>3.1142857142857139</v>
      </c>
      <c r="M76" s="32">
        <v>0.41224489795918362</v>
      </c>
      <c r="N76" s="32">
        <v>0.4514285714285714</v>
      </c>
      <c r="O76" s="32">
        <v>0.28278008298755181</v>
      </c>
      <c r="P76" s="32">
        <v>0.20107858243451474</v>
      </c>
      <c r="Q76" s="32">
        <v>0.15177914110429438</v>
      </c>
      <c r="R76" s="32">
        <v>0.11826530612244898</v>
      </c>
      <c r="S76" s="33"/>
      <c r="T76" s="32" t="s">
        <v>16</v>
      </c>
      <c r="U76" s="32">
        <v>7.9999999999991189E-4</v>
      </c>
      <c r="V76" s="32">
        <v>1.9999999999997797E-4</v>
      </c>
      <c r="W76" s="32">
        <v>2.666666666666373E-4</v>
      </c>
      <c r="X76" s="32">
        <v>5.0000000000105516E-5</v>
      </c>
      <c r="Y76" s="32">
        <v>3.1999999999996474E-4</v>
      </c>
      <c r="Z76" s="32">
        <v>6.6666666666659324E-5</v>
      </c>
      <c r="AA76" s="32">
        <v>8.5714285714339719E-5</v>
      </c>
      <c r="AB76" s="33"/>
      <c r="AC76" s="32" t="s">
        <v>16</v>
      </c>
      <c r="AD76" s="32">
        <v>0.45636363636363636</v>
      </c>
      <c r="AE76" s="32">
        <v>2.5348837209302373E-2</v>
      </c>
      <c r="AF76" s="32">
        <v>7.4862385321101024E-2</v>
      </c>
      <c r="AG76" s="32">
        <v>0.10655172413793104</v>
      </c>
      <c r="AH76" s="32">
        <v>0.11744769874476985</v>
      </c>
      <c r="AI76" s="32">
        <v>0.12578947368421056</v>
      </c>
      <c r="AJ76" s="32">
        <v>0.13214673913043476</v>
      </c>
    </row>
    <row r="77" spans="1:36" x14ac:dyDescent="0.25">
      <c r="A77" s="11">
        <v>17</v>
      </c>
      <c r="B77" s="32">
        <v>2.645145363190162E-4</v>
      </c>
      <c r="C77" s="32">
        <v>1.2621316969152295E-4</v>
      </c>
      <c r="D77" s="32">
        <v>3.1915973944888289E-5</v>
      </c>
      <c r="E77" s="32">
        <v>5.1500776138408139E-5</v>
      </c>
      <c r="F77" s="32">
        <v>1.5015015015013361E-4</v>
      </c>
      <c r="G77" s="32">
        <v>2.3864444154298047E-4</v>
      </c>
      <c r="H77" s="32">
        <v>3.2496264380322637E-4</v>
      </c>
      <c r="I77" s="32">
        <v>4.0880735808269177E-4</v>
      </c>
      <c r="J77" s="33"/>
      <c r="K77" s="32">
        <v>3.8000000000000003</v>
      </c>
      <c r="L77" s="32">
        <v>5.4</v>
      </c>
      <c r="M77" s="32">
        <v>3.4000000000000004</v>
      </c>
      <c r="N77" s="32">
        <v>1.8817755102040818</v>
      </c>
      <c r="O77" s="32" t="s">
        <v>16</v>
      </c>
      <c r="P77" s="32" t="s">
        <v>16</v>
      </c>
      <c r="Q77" s="32">
        <v>0.69469964664310946</v>
      </c>
      <c r="R77" s="32">
        <v>0.49767441860465111</v>
      </c>
      <c r="S77" s="33"/>
      <c r="T77" s="33"/>
      <c r="U77" s="33"/>
      <c r="V77" s="33"/>
      <c r="W77" s="33"/>
      <c r="X77" s="33"/>
      <c r="Y77" s="33"/>
      <c r="Z77" s="33"/>
      <c r="AA77" s="33"/>
      <c r="AB77" s="33"/>
      <c r="AC77" s="33"/>
      <c r="AD77" s="33"/>
      <c r="AE77" s="33"/>
      <c r="AF77" s="33"/>
      <c r="AG77" s="33"/>
      <c r="AH77" s="33"/>
      <c r="AI77" s="33"/>
      <c r="AJ77" s="12"/>
    </row>
    <row r="78" spans="1:36" x14ac:dyDescent="0.25">
      <c r="A78" s="11">
        <v>18</v>
      </c>
      <c r="B78" s="32">
        <v>5.3159478435297833E-4</v>
      </c>
      <c r="C78" s="32">
        <v>1.4612558450240534E-4</v>
      </c>
      <c r="D78" s="32">
        <v>2.2962591850362091E-4</v>
      </c>
      <c r="E78" s="32">
        <v>3.1312625250505896E-4</v>
      </c>
      <c r="F78" s="32">
        <v>4.1750167000674532E-4</v>
      </c>
      <c r="G78" s="32">
        <v>5.010020040079608E-4</v>
      </c>
      <c r="H78" s="32">
        <v>6.0537742150964721E-4</v>
      </c>
      <c r="I78" s="32">
        <v>6.809452237808507E-4</v>
      </c>
      <c r="J78" s="33"/>
      <c r="K78" s="32">
        <v>5.8465529282650704E-3</v>
      </c>
      <c r="L78" s="32">
        <v>6.1477045908184544E-3</v>
      </c>
      <c r="M78" s="32">
        <v>5.4338767210054427E-3</v>
      </c>
      <c r="N78" s="32">
        <v>4.5765825956238671E-3</v>
      </c>
      <c r="O78" s="32">
        <v>6.6615338265322548E-3</v>
      </c>
      <c r="P78" s="32">
        <v>5.8231584596806791E-3</v>
      </c>
      <c r="Q78" s="32">
        <v>8.0672268907562503E-3</v>
      </c>
      <c r="R78" s="32">
        <v>7.0800633231163186E-3</v>
      </c>
      <c r="S78" s="33"/>
      <c r="T78" s="33"/>
      <c r="U78" s="33"/>
      <c r="V78" s="33"/>
      <c r="W78" s="33"/>
      <c r="X78" s="33"/>
      <c r="Y78" s="33"/>
      <c r="Z78" s="33"/>
      <c r="AA78" s="33"/>
      <c r="AB78" s="33"/>
      <c r="AC78" s="33"/>
      <c r="AD78" s="33"/>
      <c r="AE78" s="33"/>
      <c r="AF78" s="33"/>
      <c r="AG78" s="33"/>
      <c r="AH78" s="33"/>
      <c r="AI78" s="33"/>
      <c r="AJ78" s="12"/>
    </row>
    <row r="79" spans="1:36" x14ac:dyDescent="0.25">
      <c r="A79" s="13">
        <v>19</v>
      </c>
      <c r="B79" s="32">
        <v>4.023605150300513E-6</v>
      </c>
      <c r="C79" s="32">
        <v>4.6891747052528465E-4</v>
      </c>
      <c r="D79" s="32">
        <v>3.5727045373355585E-4</v>
      </c>
      <c r="E79" s="32">
        <v>2.9028224365856619E-4</v>
      </c>
      <c r="F79" s="32">
        <v>1.7863522686683742E-4</v>
      </c>
      <c r="G79" s="32">
        <v>8.9317613433359216E-5</v>
      </c>
      <c r="H79" s="32">
        <v>1.1899496512595462E-16</v>
      </c>
      <c r="I79" s="32">
        <v>1.148292203147282E-3</v>
      </c>
      <c r="J79" s="35"/>
      <c r="K79" s="32">
        <v>3.018513114807241E-3</v>
      </c>
      <c r="L79" s="32">
        <v>3.311279756113384E-3</v>
      </c>
      <c r="M79" s="32">
        <v>2.5673523772383289E-3</v>
      </c>
      <c r="N79" s="32">
        <v>4.5817187143833713E-3</v>
      </c>
      <c r="O79" s="32">
        <v>3.7948249420825045E-3</v>
      </c>
      <c r="P79" s="32">
        <v>5.7967697639443689E-3</v>
      </c>
      <c r="Q79" s="32">
        <v>5.1107325383304546E-3</v>
      </c>
      <c r="R79" s="32">
        <v>4.1854052457078331E-3</v>
      </c>
      <c r="S79" s="35"/>
      <c r="T79" s="35"/>
      <c r="U79" s="35"/>
      <c r="V79" s="35"/>
      <c r="W79" s="35"/>
      <c r="X79" s="35"/>
      <c r="Y79" s="35"/>
      <c r="Z79" s="35"/>
      <c r="AA79" s="35"/>
      <c r="AB79" s="35"/>
      <c r="AC79" s="35"/>
      <c r="AD79" s="35"/>
      <c r="AE79" s="35"/>
      <c r="AF79" s="35"/>
      <c r="AG79" s="35"/>
      <c r="AH79" s="35"/>
      <c r="AI79" s="35"/>
      <c r="AJ79" s="15"/>
    </row>
  </sheetData>
  <mergeCells count="11">
    <mergeCell ref="A35:AJ35"/>
    <mergeCell ref="A58:AJ58"/>
    <mergeCell ref="A2:P2"/>
    <mergeCell ref="A3:P3"/>
    <mergeCell ref="A4:P4"/>
    <mergeCell ref="A5:P5"/>
    <mergeCell ref="A6:P6"/>
    <mergeCell ref="A7:P7"/>
    <mergeCell ref="A8:P8"/>
    <mergeCell ref="A9:P9"/>
    <mergeCell ref="A12:AJ12"/>
  </mergeCells>
  <conditionalFormatting sqref="T15:AA15">
    <cfRule type="colorScale" priority="170">
      <colorScale>
        <cfvo type="min"/>
        <cfvo type="max"/>
        <color rgb="FFFFEF9C"/>
        <color rgb="FF63BE7B"/>
      </colorScale>
    </cfRule>
  </conditionalFormatting>
  <conditionalFormatting sqref="T30:AA30">
    <cfRule type="colorScale" priority="169">
      <colorScale>
        <cfvo type="min"/>
        <cfvo type="max"/>
        <color rgb="FFFFEF9C"/>
        <color rgb="FF63BE7B"/>
      </colorScale>
    </cfRule>
  </conditionalFormatting>
  <conditionalFormatting sqref="AC15:AJ15">
    <cfRule type="colorScale" priority="168">
      <colorScale>
        <cfvo type="min"/>
        <cfvo type="max"/>
        <color rgb="FFFFEF9C"/>
        <color rgb="FF63BE7B"/>
      </colorScale>
    </cfRule>
  </conditionalFormatting>
  <conditionalFormatting sqref="AC30:AJ30">
    <cfRule type="colorScale" priority="167">
      <colorScale>
        <cfvo type="min"/>
        <cfvo type="max"/>
        <color rgb="FFFFEF9C"/>
        <color rgb="FF63BE7B"/>
      </colorScale>
    </cfRule>
  </conditionalFormatting>
  <conditionalFormatting sqref="T61:AA61">
    <cfRule type="aboveAverage" dxfId="40" priority="49"/>
    <cfRule type="colorScale" priority="50">
      <colorScale>
        <cfvo type="min"/>
        <cfvo type="max"/>
        <color theme="9"/>
        <color rgb="FFFF0000"/>
      </colorScale>
    </cfRule>
  </conditionalFormatting>
  <conditionalFormatting sqref="T76:AA76">
    <cfRule type="aboveAverage" dxfId="39" priority="47"/>
    <cfRule type="colorScale" priority="48">
      <colorScale>
        <cfvo type="min"/>
        <cfvo type="max"/>
        <color theme="9"/>
        <color rgb="FFFF0000"/>
      </colorScale>
    </cfRule>
  </conditionalFormatting>
  <conditionalFormatting sqref="AC61:AJ61">
    <cfRule type="aboveAverage" dxfId="38" priority="45"/>
    <cfRule type="colorScale" priority="46">
      <colorScale>
        <cfvo type="min"/>
        <cfvo type="max"/>
        <color theme="9"/>
        <color rgb="FFFF0000"/>
      </colorScale>
    </cfRule>
  </conditionalFormatting>
  <conditionalFormatting sqref="AC76:AJ76">
    <cfRule type="aboveAverage" dxfId="37" priority="43"/>
    <cfRule type="colorScale" priority="44">
      <colorScale>
        <cfvo type="min"/>
        <cfvo type="max"/>
        <color theme="9"/>
        <color rgb="FFFF0000"/>
      </colorScale>
    </cfRule>
  </conditionalFormatting>
  <conditionalFormatting sqref="B15:I15">
    <cfRule type="colorScale" priority="801">
      <colorScale>
        <cfvo type="min"/>
        <cfvo type="max"/>
        <color rgb="FFFFEF9C"/>
        <color rgb="FF63BE7B"/>
      </colorScale>
    </cfRule>
  </conditionalFormatting>
  <conditionalFormatting sqref="B16:I16">
    <cfRule type="colorScale" priority="802">
      <colorScale>
        <cfvo type="min"/>
        <cfvo type="max"/>
        <color rgb="FFFFEF9C"/>
        <color rgb="FF63BE7B"/>
      </colorScale>
    </cfRule>
  </conditionalFormatting>
  <conditionalFormatting sqref="B17:I17">
    <cfRule type="colorScale" priority="803">
      <colorScale>
        <cfvo type="min"/>
        <cfvo type="max"/>
        <color rgb="FFFFEF9C"/>
        <color rgb="FF63BE7B"/>
      </colorScale>
    </cfRule>
  </conditionalFormatting>
  <conditionalFormatting sqref="B18:I18">
    <cfRule type="colorScale" priority="804">
      <colorScale>
        <cfvo type="min"/>
        <cfvo type="max"/>
        <color rgb="FFFFEF9C"/>
        <color rgb="FF63BE7B"/>
      </colorScale>
    </cfRule>
  </conditionalFormatting>
  <conditionalFormatting sqref="B19:I19">
    <cfRule type="colorScale" priority="805">
      <colorScale>
        <cfvo type="min"/>
        <cfvo type="max"/>
        <color rgb="FFFFEF9C"/>
        <color rgb="FF63BE7B"/>
      </colorScale>
    </cfRule>
  </conditionalFormatting>
  <conditionalFormatting sqref="B20:I20">
    <cfRule type="colorScale" priority="806">
      <colorScale>
        <cfvo type="min"/>
        <cfvo type="max"/>
        <color rgb="FFFFEF9C"/>
        <color rgb="FF63BE7B"/>
      </colorScale>
    </cfRule>
  </conditionalFormatting>
  <conditionalFormatting sqref="B21:I21">
    <cfRule type="colorScale" priority="807">
      <colorScale>
        <cfvo type="min"/>
        <cfvo type="max"/>
        <color rgb="FFFFEF9C"/>
        <color rgb="FF63BE7B"/>
      </colorScale>
    </cfRule>
  </conditionalFormatting>
  <conditionalFormatting sqref="B22:I22">
    <cfRule type="colorScale" priority="808">
      <colorScale>
        <cfvo type="min"/>
        <cfvo type="max"/>
        <color rgb="FFFFEF9C"/>
        <color rgb="FF63BE7B"/>
      </colorScale>
    </cfRule>
  </conditionalFormatting>
  <conditionalFormatting sqref="B23:I23">
    <cfRule type="colorScale" priority="809">
      <colorScale>
        <cfvo type="min"/>
        <cfvo type="max"/>
        <color rgb="FFFFEF9C"/>
        <color rgb="FF63BE7B"/>
      </colorScale>
    </cfRule>
  </conditionalFormatting>
  <conditionalFormatting sqref="B24:I24">
    <cfRule type="colorScale" priority="810">
      <colorScale>
        <cfvo type="min"/>
        <cfvo type="max"/>
        <color rgb="FFFFEF9C"/>
        <color rgb="FF63BE7B"/>
      </colorScale>
    </cfRule>
  </conditionalFormatting>
  <conditionalFormatting sqref="B25:I25">
    <cfRule type="colorScale" priority="811">
      <colorScale>
        <cfvo type="min"/>
        <cfvo type="max"/>
        <color rgb="FFFFEF9C"/>
        <color rgb="FF63BE7B"/>
      </colorScale>
    </cfRule>
  </conditionalFormatting>
  <conditionalFormatting sqref="B26:I26">
    <cfRule type="colorScale" priority="812">
      <colorScale>
        <cfvo type="min"/>
        <cfvo type="max"/>
        <color rgb="FFFFEF9C"/>
        <color rgb="FF63BE7B"/>
      </colorScale>
    </cfRule>
  </conditionalFormatting>
  <conditionalFormatting sqref="B27:I27">
    <cfRule type="colorScale" priority="813">
      <colorScale>
        <cfvo type="min"/>
        <cfvo type="max"/>
        <color rgb="FFFFEF9C"/>
        <color rgb="FF63BE7B"/>
      </colorScale>
    </cfRule>
  </conditionalFormatting>
  <conditionalFormatting sqref="B28:I28">
    <cfRule type="colorScale" priority="814">
      <colorScale>
        <cfvo type="min"/>
        <cfvo type="max"/>
        <color rgb="FFFFEF9C"/>
        <color rgb="FF63BE7B"/>
      </colorScale>
    </cfRule>
  </conditionalFormatting>
  <conditionalFormatting sqref="B29:I29">
    <cfRule type="colorScale" priority="815">
      <colorScale>
        <cfvo type="min"/>
        <cfvo type="max"/>
        <color rgb="FFFFEF9C"/>
        <color rgb="FF63BE7B"/>
      </colorScale>
    </cfRule>
  </conditionalFormatting>
  <conditionalFormatting sqref="B30:I30">
    <cfRule type="colorScale" priority="816">
      <colorScale>
        <cfvo type="min"/>
        <cfvo type="max"/>
        <color rgb="FFFFEF9C"/>
        <color rgb="FF63BE7B"/>
      </colorScale>
    </cfRule>
  </conditionalFormatting>
  <conditionalFormatting sqref="B31:I31">
    <cfRule type="colorScale" priority="817">
      <colorScale>
        <cfvo type="min"/>
        <cfvo type="max"/>
        <color rgb="FFFFEF9C"/>
        <color rgb="FF63BE7B"/>
      </colorScale>
    </cfRule>
  </conditionalFormatting>
  <conditionalFormatting sqref="B32:I32">
    <cfRule type="colorScale" priority="818">
      <colorScale>
        <cfvo type="min"/>
        <cfvo type="max"/>
        <color rgb="FFFFEF9C"/>
        <color rgb="FF63BE7B"/>
      </colorScale>
    </cfRule>
  </conditionalFormatting>
  <conditionalFormatting sqref="B33:I33">
    <cfRule type="colorScale" priority="819">
      <colorScale>
        <cfvo type="min"/>
        <cfvo type="max"/>
        <color rgb="FFFFEF9C"/>
        <color rgb="FF63BE7B"/>
      </colorScale>
    </cfRule>
  </conditionalFormatting>
  <conditionalFormatting sqref="B62:I62">
    <cfRule type="aboveAverage" dxfId="36" priority="839"/>
    <cfRule type="colorScale" priority="840">
      <colorScale>
        <cfvo type="min"/>
        <cfvo type="max"/>
        <color theme="9"/>
        <color rgb="FFFF0000"/>
      </colorScale>
    </cfRule>
  </conditionalFormatting>
  <conditionalFormatting sqref="B63:I63">
    <cfRule type="aboveAverage" dxfId="35" priority="841"/>
    <cfRule type="colorScale" priority="842">
      <colorScale>
        <cfvo type="min"/>
        <cfvo type="max"/>
        <color theme="9"/>
        <color rgb="FFFF0000"/>
      </colorScale>
    </cfRule>
  </conditionalFormatting>
  <conditionalFormatting sqref="B64:I64">
    <cfRule type="aboveAverage" dxfId="34" priority="843"/>
    <cfRule type="colorScale" priority="844">
      <colorScale>
        <cfvo type="min"/>
        <cfvo type="max"/>
        <color theme="9"/>
        <color rgb="FFFF0000"/>
      </colorScale>
    </cfRule>
  </conditionalFormatting>
  <conditionalFormatting sqref="B65:I65">
    <cfRule type="aboveAverage" dxfId="33" priority="845"/>
    <cfRule type="colorScale" priority="846">
      <colorScale>
        <cfvo type="min"/>
        <cfvo type="max"/>
        <color theme="9"/>
        <color rgb="FFFF0000"/>
      </colorScale>
    </cfRule>
  </conditionalFormatting>
  <conditionalFormatting sqref="B66:I66">
    <cfRule type="aboveAverage" dxfId="32" priority="847"/>
    <cfRule type="colorScale" priority="848">
      <colorScale>
        <cfvo type="min"/>
        <cfvo type="max"/>
        <color theme="9"/>
        <color rgb="FFFF0000"/>
      </colorScale>
    </cfRule>
  </conditionalFormatting>
  <conditionalFormatting sqref="B67:I67">
    <cfRule type="aboveAverage" dxfId="31" priority="849"/>
    <cfRule type="colorScale" priority="850">
      <colorScale>
        <cfvo type="min"/>
        <cfvo type="max"/>
        <color theme="9"/>
        <color rgb="FFFF0000"/>
      </colorScale>
    </cfRule>
  </conditionalFormatting>
  <conditionalFormatting sqref="B68:I68">
    <cfRule type="aboveAverage" dxfId="30" priority="851"/>
    <cfRule type="colorScale" priority="852">
      <colorScale>
        <cfvo type="min"/>
        <cfvo type="max"/>
        <color theme="9"/>
        <color rgb="FFFF0000"/>
      </colorScale>
    </cfRule>
  </conditionalFormatting>
  <conditionalFormatting sqref="B69:I69">
    <cfRule type="aboveAverage" dxfId="29" priority="853"/>
    <cfRule type="colorScale" priority="854">
      <colorScale>
        <cfvo type="min"/>
        <cfvo type="max"/>
        <color theme="9"/>
        <color rgb="FFFF0000"/>
      </colorScale>
    </cfRule>
  </conditionalFormatting>
  <conditionalFormatting sqref="B70:I70">
    <cfRule type="aboveAverage" dxfId="28" priority="855"/>
    <cfRule type="colorScale" priority="856">
      <colorScale>
        <cfvo type="min"/>
        <cfvo type="max"/>
        <color theme="9"/>
        <color rgb="FFFF0000"/>
      </colorScale>
    </cfRule>
  </conditionalFormatting>
  <conditionalFormatting sqref="B71:I71">
    <cfRule type="aboveAverage" dxfId="27" priority="857"/>
    <cfRule type="colorScale" priority="858">
      <colorScale>
        <cfvo type="min"/>
        <cfvo type="max"/>
        <color theme="9"/>
        <color rgb="FFFF0000"/>
      </colorScale>
    </cfRule>
  </conditionalFormatting>
  <conditionalFormatting sqref="B72:I72">
    <cfRule type="aboveAverage" dxfId="26" priority="859"/>
    <cfRule type="colorScale" priority="860">
      <colorScale>
        <cfvo type="min"/>
        <cfvo type="max"/>
        <color theme="9"/>
        <color rgb="FFFF0000"/>
      </colorScale>
    </cfRule>
  </conditionalFormatting>
  <conditionalFormatting sqref="B73:I73">
    <cfRule type="aboveAverage" dxfId="25" priority="861"/>
    <cfRule type="colorScale" priority="862">
      <colorScale>
        <cfvo type="min"/>
        <cfvo type="max"/>
        <color theme="9"/>
        <color rgb="FFFF0000"/>
      </colorScale>
    </cfRule>
  </conditionalFormatting>
  <conditionalFormatting sqref="B74:I74">
    <cfRule type="aboveAverage" dxfId="24" priority="863"/>
    <cfRule type="colorScale" priority="864">
      <colorScale>
        <cfvo type="min"/>
        <cfvo type="max"/>
        <color theme="9"/>
        <color rgb="FFFF0000"/>
      </colorScale>
    </cfRule>
  </conditionalFormatting>
  <conditionalFormatting sqref="B75:I75">
    <cfRule type="aboveAverage" dxfId="23" priority="865"/>
    <cfRule type="colorScale" priority="866">
      <colorScale>
        <cfvo type="min"/>
        <cfvo type="max"/>
        <color theme="9"/>
        <color rgb="FFFF0000"/>
      </colorScale>
    </cfRule>
  </conditionalFormatting>
  <conditionalFormatting sqref="B76:I76">
    <cfRule type="aboveAverage" dxfId="22" priority="867"/>
    <cfRule type="colorScale" priority="868">
      <colorScale>
        <cfvo type="min"/>
        <cfvo type="max"/>
        <color theme="9"/>
        <color rgb="FFFF0000"/>
      </colorScale>
    </cfRule>
  </conditionalFormatting>
  <conditionalFormatting sqref="B77:I77">
    <cfRule type="aboveAverage" dxfId="21" priority="869"/>
    <cfRule type="colorScale" priority="870">
      <colorScale>
        <cfvo type="min"/>
        <cfvo type="max"/>
        <color theme="9"/>
        <color rgb="FFFF0000"/>
      </colorScale>
    </cfRule>
  </conditionalFormatting>
  <conditionalFormatting sqref="B78:I78">
    <cfRule type="aboveAverage" dxfId="20" priority="871"/>
    <cfRule type="colorScale" priority="872">
      <colorScale>
        <cfvo type="min"/>
        <cfvo type="max"/>
        <color theme="9"/>
        <color rgb="FFFF0000"/>
      </colorScale>
    </cfRule>
  </conditionalFormatting>
  <conditionalFormatting sqref="B79:I79">
    <cfRule type="aboveAverage" dxfId="19" priority="873"/>
    <cfRule type="colorScale" priority="874">
      <colorScale>
        <cfvo type="min"/>
        <cfvo type="max"/>
        <color theme="9"/>
        <color rgb="FFFF0000"/>
      </colorScale>
    </cfRule>
  </conditionalFormatting>
  <conditionalFormatting sqref="K15:R15">
    <cfRule type="colorScale" priority="875">
      <colorScale>
        <cfvo type="min"/>
        <cfvo type="max"/>
        <color rgb="FFFFEF9C"/>
        <color rgb="FF63BE7B"/>
      </colorScale>
    </cfRule>
  </conditionalFormatting>
  <conditionalFormatting sqref="K16:R16">
    <cfRule type="colorScale" priority="876">
      <colorScale>
        <cfvo type="min"/>
        <cfvo type="max"/>
        <color rgb="FFFFEF9C"/>
        <color rgb="FF63BE7B"/>
      </colorScale>
    </cfRule>
  </conditionalFormatting>
  <conditionalFormatting sqref="K17:R17">
    <cfRule type="colorScale" priority="877">
      <colorScale>
        <cfvo type="min"/>
        <cfvo type="max"/>
        <color rgb="FFFFEF9C"/>
        <color rgb="FF63BE7B"/>
      </colorScale>
    </cfRule>
  </conditionalFormatting>
  <conditionalFormatting sqref="K18:R18">
    <cfRule type="colorScale" priority="878">
      <colorScale>
        <cfvo type="min"/>
        <cfvo type="max"/>
        <color rgb="FFFFEF9C"/>
        <color rgb="FF63BE7B"/>
      </colorScale>
    </cfRule>
  </conditionalFormatting>
  <conditionalFormatting sqref="K19:R19">
    <cfRule type="colorScale" priority="879">
      <colorScale>
        <cfvo type="min"/>
        <cfvo type="max"/>
        <color rgb="FFFFEF9C"/>
        <color rgb="FF63BE7B"/>
      </colorScale>
    </cfRule>
  </conditionalFormatting>
  <conditionalFormatting sqref="K20:R20">
    <cfRule type="colorScale" priority="880">
      <colorScale>
        <cfvo type="min"/>
        <cfvo type="max"/>
        <color rgb="FFFFEF9C"/>
        <color rgb="FF63BE7B"/>
      </colorScale>
    </cfRule>
  </conditionalFormatting>
  <conditionalFormatting sqref="K21:R21">
    <cfRule type="colorScale" priority="881">
      <colorScale>
        <cfvo type="min"/>
        <cfvo type="max"/>
        <color rgb="FFFFEF9C"/>
        <color rgb="FF63BE7B"/>
      </colorScale>
    </cfRule>
  </conditionalFormatting>
  <conditionalFormatting sqref="K22:R22">
    <cfRule type="colorScale" priority="882">
      <colorScale>
        <cfvo type="min"/>
        <cfvo type="max"/>
        <color rgb="FFFFEF9C"/>
        <color rgb="FF63BE7B"/>
      </colorScale>
    </cfRule>
  </conditionalFormatting>
  <conditionalFormatting sqref="K23:R23">
    <cfRule type="colorScale" priority="883">
      <colorScale>
        <cfvo type="min"/>
        <cfvo type="max"/>
        <color rgb="FFFFEF9C"/>
        <color rgb="FF63BE7B"/>
      </colorScale>
    </cfRule>
  </conditionalFormatting>
  <conditionalFormatting sqref="K24:R24">
    <cfRule type="colorScale" priority="884">
      <colorScale>
        <cfvo type="min"/>
        <cfvo type="max"/>
        <color rgb="FFFFEF9C"/>
        <color rgb="FF63BE7B"/>
      </colorScale>
    </cfRule>
  </conditionalFormatting>
  <conditionalFormatting sqref="K25:R25">
    <cfRule type="colorScale" priority="885">
      <colorScale>
        <cfvo type="min"/>
        <cfvo type="max"/>
        <color rgb="FFFFEF9C"/>
        <color rgb="FF63BE7B"/>
      </colorScale>
    </cfRule>
  </conditionalFormatting>
  <conditionalFormatting sqref="K26:R26">
    <cfRule type="colorScale" priority="886">
      <colorScale>
        <cfvo type="min"/>
        <cfvo type="max"/>
        <color rgb="FFFFEF9C"/>
        <color rgb="FF63BE7B"/>
      </colorScale>
    </cfRule>
  </conditionalFormatting>
  <conditionalFormatting sqref="K27:R27">
    <cfRule type="colorScale" priority="887">
      <colorScale>
        <cfvo type="min"/>
        <cfvo type="max"/>
        <color rgb="FFFFEF9C"/>
        <color rgb="FF63BE7B"/>
      </colorScale>
    </cfRule>
  </conditionalFormatting>
  <conditionalFormatting sqref="K28:R28">
    <cfRule type="colorScale" priority="888">
      <colorScale>
        <cfvo type="min"/>
        <cfvo type="max"/>
        <color rgb="FFFFEF9C"/>
        <color rgb="FF63BE7B"/>
      </colorScale>
    </cfRule>
  </conditionalFormatting>
  <conditionalFormatting sqref="K29:R29">
    <cfRule type="colorScale" priority="889">
      <colorScale>
        <cfvo type="min"/>
        <cfvo type="max"/>
        <color rgb="FFFFEF9C"/>
        <color rgb="FF63BE7B"/>
      </colorScale>
    </cfRule>
  </conditionalFormatting>
  <conditionalFormatting sqref="K30:R30">
    <cfRule type="colorScale" priority="890">
      <colorScale>
        <cfvo type="min"/>
        <cfvo type="max"/>
        <color rgb="FFFFEF9C"/>
        <color rgb="FF63BE7B"/>
      </colorScale>
    </cfRule>
  </conditionalFormatting>
  <conditionalFormatting sqref="K31:R31">
    <cfRule type="colorScale" priority="891">
      <colorScale>
        <cfvo type="min"/>
        <cfvo type="max"/>
        <color rgb="FFFFEF9C"/>
        <color rgb="FF63BE7B"/>
      </colorScale>
    </cfRule>
  </conditionalFormatting>
  <conditionalFormatting sqref="K32:R32">
    <cfRule type="colorScale" priority="892">
      <colorScale>
        <cfvo type="min"/>
        <cfvo type="max"/>
        <color rgb="FFFFEF9C"/>
        <color rgb="FF63BE7B"/>
      </colorScale>
    </cfRule>
  </conditionalFormatting>
  <conditionalFormatting sqref="K33:R33">
    <cfRule type="colorScale" priority="893">
      <colorScale>
        <cfvo type="min"/>
        <cfvo type="max"/>
        <color rgb="FFFFEF9C"/>
        <color rgb="FF63BE7B"/>
      </colorScale>
    </cfRule>
  </conditionalFormatting>
  <conditionalFormatting sqref="K61:R61">
    <cfRule type="aboveAverage" dxfId="18" priority="913"/>
    <cfRule type="colorScale" priority="914">
      <colorScale>
        <cfvo type="min"/>
        <cfvo type="max"/>
        <color theme="9"/>
        <color rgb="FFFF0000"/>
      </colorScale>
    </cfRule>
  </conditionalFormatting>
  <conditionalFormatting sqref="K62:R62">
    <cfRule type="aboveAverage" dxfId="17" priority="915"/>
    <cfRule type="colorScale" priority="916">
      <colorScale>
        <cfvo type="min"/>
        <cfvo type="max"/>
        <color theme="9"/>
        <color rgb="FFFF0000"/>
      </colorScale>
    </cfRule>
  </conditionalFormatting>
  <conditionalFormatting sqref="K63:R63">
    <cfRule type="aboveAverage" dxfId="16" priority="917"/>
    <cfRule type="colorScale" priority="918">
      <colorScale>
        <cfvo type="min"/>
        <cfvo type="max"/>
        <color theme="9"/>
        <color rgb="FFFF0000"/>
      </colorScale>
    </cfRule>
  </conditionalFormatting>
  <conditionalFormatting sqref="K64:R64">
    <cfRule type="aboveAverage" dxfId="15" priority="919"/>
    <cfRule type="colorScale" priority="920">
      <colorScale>
        <cfvo type="min"/>
        <cfvo type="max"/>
        <color theme="9"/>
        <color rgb="FFFF0000"/>
      </colorScale>
    </cfRule>
  </conditionalFormatting>
  <conditionalFormatting sqref="K65:R65">
    <cfRule type="aboveAverage" dxfId="14" priority="921"/>
    <cfRule type="colorScale" priority="922">
      <colorScale>
        <cfvo type="min"/>
        <cfvo type="max"/>
        <color theme="9"/>
        <color rgb="FFFF0000"/>
      </colorScale>
    </cfRule>
  </conditionalFormatting>
  <conditionalFormatting sqref="K66:R66">
    <cfRule type="aboveAverage" dxfId="13" priority="923"/>
    <cfRule type="colorScale" priority="924">
      <colorScale>
        <cfvo type="min"/>
        <cfvo type="max"/>
        <color theme="9"/>
        <color rgb="FFFF0000"/>
      </colorScale>
    </cfRule>
  </conditionalFormatting>
  <conditionalFormatting sqref="K67:R67">
    <cfRule type="aboveAverage" dxfId="12" priority="925"/>
    <cfRule type="colorScale" priority="926">
      <colorScale>
        <cfvo type="min"/>
        <cfvo type="max"/>
        <color theme="9"/>
        <color rgb="FFFF0000"/>
      </colorScale>
    </cfRule>
  </conditionalFormatting>
  <conditionalFormatting sqref="K68:R68">
    <cfRule type="aboveAverage" dxfId="11" priority="927"/>
    <cfRule type="colorScale" priority="928">
      <colorScale>
        <cfvo type="min"/>
        <cfvo type="max"/>
        <color theme="9"/>
        <color rgb="FFFF0000"/>
      </colorScale>
    </cfRule>
  </conditionalFormatting>
  <conditionalFormatting sqref="K69:R69">
    <cfRule type="aboveAverage" dxfId="10" priority="929"/>
    <cfRule type="colorScale" priority="930">
      <colorScale>
        <cfvo type="min"/>
        <cfvo type="max"/>
        <color theme="9"/>
        <color rgb="FFFF0000"/>
      </colorScale>
    </cfRule>
  </conditionalFormatting>
  <conditionalFormatting sqref="K70:R70">
    <cfRule type="aboveAverage" dxfId="9" priority="931"/>
    <cfRule type="colorScale" priority="932">
      <colorScale>
        <cfvo type="min"/>
        <cfvo type="max"/>
        <color theme="9"/>
        <color rgb="FFFF0000"/>
      </colorScale>
    </cfRule>
  </conditionalFormatting>
  <conditionalFormatting sqref="K71:R71">
    <cfRule type="aboveAverage" dxfId="8" priority="933"/>
    <cfRule type="colorScale" priority="934">
      <colorScale>
        <cfvo type="min"/>
        <cfvo type="max"/>
        <color theme="9"/>
        <color rgb="FFFF0000"/>
      </colorScale>
    </cfRule>
  </conditionalFormatting>
  <conditionalFormatting sqref="K72:R72">
    <cfRule type="aboveAverage" dxfId="7" priority="935"/>
    <cfRule type="colorScale" priority="936">
      <colorScale>
        <cfvo type="min"/>
        <cfvo type="max"/>
        <color theme="9"/>
        <color rgb="FFFF0000"/>
      </colorScale>
    </cfRule>
  </conditionalFormatting>
  <conditionalFormatting sqref="K73:R73">
    <cfRule type="aboveAverage" dxfId="6" priority="937"/>
    <cfRule type="colorScale" priority="938">
      <colorScale>
        <cfvo type="min"/>
        <cfvo type="max"/>
        <color theme="9"/>
        <color rgb="FFFF0000"/>
      </colorScale>
    </cfRule>
  </conditionalFormatting>
  <conditionalFormatting sqref="K74:R74">
    <cfRule type="aboveAverage" dxfId="5" priority="939"/>
    <cfRule type="colorScale" priority="940">
      <colorScale>
        <cfvo type="min"/>
        <cfvo type="max"/>
        <color theme="9"/>
        <color rgb="FFFF0000"/>
      </colorScale>
    </cfRule>
  </conditionalFormatting>
  <conditionalFormatting sqref="K75:R75">
    <cfRule type="aboveAverage" dxfId="4" priority="941"/>
    <cfRule type="colorScale" priority="942">
      <colorScale>
        <cfvo type="min"/>
        <cfvo type="max"/>
        <color theme="9"/>
        <color rgb="FFFF0000"/>
      </colorScale>
    </cfRule>
  </conditionalFormatting>
  <conditionalFormatting sqref="K76:R76">
    <cfRule type="aboveAverage" dxfId="3" priority="943"/>
    <cfRule type="colorScale" priority="944">
      <colorScale>
        <cfvo type="min"/>
        <cfvo type="max"/>
        <color theme="9"/>
        <color rgb="FFFF0000"/>
      </colorScale>
    </cfRule>
  </conditionalFormatting>
  <conditionalFormatting sqref="K77:R77">
    <cfRule type="aboveAverage" dxfId="2" priority="945"/>
    <cfRule type="colorScale" priority="946">
      <colorScale>
        <cfvo type="min"/>
        <cfvo type="max"/>
        <color theme="9"/>
        <color rgb="FFFF0000"/>
      </colorScale>
    </cfRule>
  </conditionalFormatting>
  <conditionalFormatting sqref="K78:R78">
    <cfRule type="aboveAverage" dxfId="1" priority="947"/>
    <cfRule type="colorScale" priority="948">
      <colorScale>
        <cfvo type="min"/>
        <cfvo type="max"/>
        <color theme="9"/>
        <color rgb="FFFF0000"/>
      </colorScale>
    </cfRule>
  </conditionalFormatting>
  <conditionalFormatting sqref="K79:R79">
    <cfRule type="aboveAverage" dxfId="0" priority="949"/>
    <cfRule type="colorScale" priority="950">
      <colorScale>
        <cfvo type="min"/>
        <cfvo type="max"/>
        <color theme="9"/>
        <color rgb="FFFF0000"/>
      </colorScale>
    </cfRule>
  </conditionalFormatting>
  <conditionalFormatting sqref="T38:AA38">
    <cfRule type="colorScale" priority="4">
      <colorScale>
        <cfvo type="min"/>
        <cfvo type="max"/>
        <color rgb="FFFFEF9C"/>
        <color rgb="FF63BE7B"/>
      </colorScale>
    </cfRule>
  </conditionalFormatting>
  <conditionalFormatting sqref="T53:AA53">
    <cfRule type="colorScale" priority="3">
      <colorScale>
        <cfvo type="min"/>
        <cfvo type="max"/>
        <color rgb="FFFFEF9C"/>
        <color rgb="FF63BE7B"/>
      </colorScale>
    </cfRule>
  </conditionalFormatting>
  <conditionalFormatting sqref="AC38:AJ38">
    <cfRule type="colorScale" priority="2">
      <colorScale>
        <cfvo type="min"/>
        <cfvo type="max"/>
        <color rgb="FFFFEF9C"/>
        <color rgb="FF63BE7B"/>
      </colorScale>
    </cfRule>
  </conditionalFormatting>
  <conditionalFormatting sqref="AC53:AJ53">
    <cfRule type="colorScale" priority="1">
      <colorScale>
        <cfvo type="min"/>
        <cfvo type="max"/>
        <color rgb="FFFFEF9C"/>
        <color rgb="FF63BE7B"/>
      </colorScale>
    </cfRule>
  </conditionalFormatting>
  <conditionalFormatting sqref="B38:I38">
    <cfRule type="colorScale" priority="5">
      <colorScale>
        <cfvo type="min"/>
        <cfvo type="max"/>
        <color rgb="FFFFEF9C"/>
        <color rgb="FF63BE7B"/>
      </colorScale>
    </cfRule>
  </conditionalFormatting>
  <conditionalFormatting sqref="B39:I39">
    <cfRule type="colorScale" priority="6">
      <colorScale>
        <cfvo type="min"/>
        <cfvo type="max"/>
        <color rgb="FFFFEF9C"/>
        <color rgb="FF63BE7B"/>
      </colorScale>
    </cfRule>
  </conditionalFormatting>
  <conditionalFormatting sqref="B40:I40">
    <cfRule type="colorScale" priority="7">
      <colorScale>
        <cfvo type="min"/>
        <cfvo type="max"/>
        <color rgb="FFFFEF9C"/>
        <color rgb="FF63BE7B"/>
      </colorScale>
    </cfRule>
  </conditionalFormatting>
  <conditionalFormatting sqref="B41:I41">
    <cfRule type="colorScale" priority="8">
      <colorScale>
        <cfvo type="min"/>
        <cfvo type="max"/>
        <color rgb="FFFFEF9C"/>
        <color rgb="FF63BE7B"/>
      </colorScale>
    </cfRule>
  </conditionalFormatting>
  <conditionalFormatting sqref="B42:I42">
    <cfRule type="colorScale" priority="9">
      <colorScale>
        <cfvo type="min"/>
        <cfvo type="max"/>
        <color rgb="FFFFEF9C"/>
        <color rgb="FF63BE7B"/>
      </colorScale>
    </cfRule>
  </conditionalFormatting>
  <conditionalFormatting sqref="B43:I43">
    <cfRule type="colorScale" priority="10">
      <colorScale>
        <cfvo type="min"/>
        <cfvo type="max"/>
        <color rgb="FFFFEF9C"/>
        <color rgb="FF63BE7B"/>
      </colorScale>
    </cfRule>
  </conditionalFormatting>
  <conditionalFormatting sqref="B44:I44">
    <cfRule type="colorScale" priority="11">
      <colorScale>
        <cfvo type="min"/>
        <cfvo type="max"/>
        <color rgb="FFFFEF9C"/>
        <color rgb="FF63BE7B"/>
      </colorScale>
    </cfRule>
  </conditionalFormatting>
  <conditionalFormatting sqref="B45:I45">
    <cfRule type="colorScale" priority="12">
      <colorScale>
        <cfvo type="min"/>
        <cfvo type="max"/>
        <color rgb="FFFFEF9C"/>
        <color rgb="FF63BE7B"/>
      </colorScale>
    </cfRule>
  </conditionalFormatting>
  <conditionalFormatting sqref="B46:I46">
    <cfRule type="colorScale" priority="13">
      <colorScale>
        <cfvo type="min"/>
        <cfvo type="max"/>
        <color rgb="FFFFEF9C"/>
        <color rgb="FF63BE7B"/>
      </colorScale>
    </cfRule>
  </conditionalFormatting>
  <conditionalFormatting sqref="B47:I47">
    <cfRule type="colorScale" priority="14">
      <colorScale>
        <cfvo type="min"/>
        <cfvo type="max"/>
        <color rgb="FFFFEF9C"/>
        <color rgb="FF63BE7B"/>
      </colorScale>
    </cfRule>
  </conditionalFormatting>
  <conditionalFormatting sqref="B48:I48">
    <cfRule type="colorScale" priority="15">
      <colorScale>
        <cfvo type="min"/>
        <cfvo type="max"/>
        <color rgb="FFFFEF9C"/>
        <color rgb="FF63BE7B"/>
      </colorScale>
    </cfRule>
  </conditionalFormatting>
  <conditionalFormatting sqref="B49:I49">
    <cfRule type="colorScale" priority="16">
      <colorScale>
        <cfvo type="min"/>
        <cfvo type="max"/>
        <color rgb="FFFFEF9C"/>
        <color rgb="FF63BE7B"/>
      </colorScale>
    </cfRule>
  </conditionalFormatting>
  <conditionalFormatting sqref="B50:I50">
    <cfRule type="colorScale" priority="17">
      <colorScale>
        <cfvo type="min"/>
        <cfvo type="max"/>
        <color rgb="FFFFEF9C"/>
        <color rgb="FF63BE7B"/>
      </colorScale>
    </cfRule>
  </conditionalFormatting>
  <conditionalFormatting sqref="B51:I51">
    <cfRule type="colorScale" priority="18">
      <colorScale>
        <cfvo type="min"/>
        <cfvo type="max"/>
        <color rgb="FFFFEF9C"/>
        <color rgb="FF63BE7B"/>
      </colorScale>
    </cfRule>
  </conditionalFormatting>
  <conditionalFormatting sqref="B52:I52">
    <cfRule type="colorScale" priority="19">
      <colorScale>
        <cfvo type="min"/>
        <cfvo type="max"/>
        <color rgb="FFFFEF9C"/>
        <color rgb="FF63BE7B"/>
      </colorScale>
    </cfRule>
  </conditionalFormatting>
  <conditionalFormatting sqref="B53:I53">
    <cfRule type="colorScale" priority="20">
      <colorScale>
        <cfvo type="min"/>
        <cfvo type="max"/>
        <color rgb="FFFFEF9C"/>
        <color rgb="FF63BE7B"/>
      </colorScale>
    </cfRule>
  </conditionalFormatting>
  <conditionalFormatting sqref="B54:I54">
    <cfRule type="colorScale" priority="21">
      <colorScale>
        <cfvo type="min"/>
        <cfvo type="max"/>
        <color rgb="FFFFEF9C"/>
        <color rgb="FF63BE7B"/>
      </colorScale>
    </cfRule>
  </conditionalFormatting>
  <conditionalFormatting sqref="B55:I55">
    <cfRule type="colorScale" priority="22">
      <colorScale>
        <cfvo type="min"/>
        <cfvo type="max"/>
        <color rgb="FFFFEF9C"/>
        <color rgb="FF63BE7B"/>
      </colorScale>
    </cfRule>
  </conditionalFormatting>
  <conditionalFormatting sqref="B56:I56">
    <cfRule type="colorScale" priority="23">
      <colorScale>
        <cfvo type="min"/>
        <cfvo type="max"/>
        <color rgb="FFFFEF9C"/>
        <color rgb="FF63BE7B"/>
      </colorScale>
    </cfRule>
  </conditionalFormatting>
  <conditionalFormatting sqref="K38:R38">
    <cfRule type="colorScale" priority="24">
      <colorScale>
        <cfvo type="min"/>
        <cfvo type="max"/>
        <color rgb="FFFFEF9C"/>
        <color rgb="FF63BE7B"/>
      </colorScale>
    </cfRule>
  </conditionalFormatting>
  <conditionalFormatting sqref="K39:R39">
    <cfRule type="colorScale" priority="25">
      <colorScale>
        <cfvo type="min"/>
        <cfvo type="max"/>
        <color rgb="FFFFEF9C"/>
        <color rgb="FF63BE7B"/>
      </colorScale>
    </cfRule>
  </conditionalFormatting>
  <conditionalFormatting sqref="K40:R40">
    <cfRule type="colorScale" priority="26">
      <colorScale>
        <cfvo type="min"/>
        <cfvo type="max"/>
        <color rgb="FFFFEF9C"/>
        <color rgb="FF63BE7B"/>
      </colorScale>
    </cfRule>
  </conditionalFormatting>
  <conditionalFormatting sqref="K41:R41">
    <cfRule type="colorScale" priority="27">
      <colorScale>
        <cfvo type="min"/>
        <cfvo type="max"/>
        <color rgb="FFFFEF9C"/>
        <color rgb="FF63BE7B"/>
      </colorScale>
    </cfRule>
  </conditionalFormatting>
  <conditionalFormatting sqref="K42:R42">
    <cfRule type="colorScale" priority="28">
      <colorScale>
        <cfvo type="min"/>
        <cfvo type="max"/>
        <color rgb="FFFFEF9C"/>
        <color rgb="FF63BE7B"/>
      </colorScale>
    </cfRule>
  </conditionalFormatting>
  <conditionalFormatting sqref="K43:R43">
    <cfRule type="colorScale" priority="29">
      <colorScale>
        <cfvo type="min"/>
        <cfvo type="max"/>
        <color rgb="FFFFEF9C"/>
        <color rgb="FF63BE7B"/>
      </colorScale>
    </cfRule>
  </conditionalFormatting>
  <conditionalFormatting sqref="K44:R44">
    <cfRule type="colorScale" priority="30">
      <colorScale>
        <cfvo type="min"/>
        <cfvo type="max"/>
        <color rgb="FFFFEF9C"/>
        <color rgb="FF63BE7B"/>
      </colorScale>
    </cfRule>
  </conditionalFormatting>
  <conditionalFormatting sqref="K45:R45">
    <cfRule type="colorScale" priority="31">
      <colorScale>
        <cfvo type="min"/>
        <cfvo type="max"/>
        <color rgb="FFFFEF9C"/>
        <color rgb="FF63BE7B"/>
      </colorScale>
    </cfRule>
  </conditionalFormatting>
  <conditionalFormatting sqref="K46:R46">
    <cfRule type="colorScale" priority="32">
      <colorScale>
        <cfvo type="min"/>
        <cfvo type="max"/>
        <color rgb="FFFFEF9C"/>
        <color rgb="FF63BE7B"/>
      </colorScale>
    </cfRule>
  </conditionalFormatting>
  <conditionalFormatting sqref="K47:R47">
    <cfRule type="colorScale" priority="33">
      <colorScale>
        <cfvo type="min"/>
        <cfvo type="max"/>
        <color rgb="FFFFEF9C"/>
        <color rgb="FF63BE7B"/>
      </colorScale>
    </cfRule>
  </conditionalFormatting>
  <conditionalFormatting sqref="K48:R48">
    <cfRule type="colorScale" priority="34">
      <colorScale>
        <cfvo type="min"/>
        <cfvo type="max"/>
        <color rgb="FFFFEF9C"/>
        <color rgb="FF63BE7B"/>
      </colorScale>
    </cfRule>
  </conditionalFormatting>
  <conditionalFormatting sqref="K49:R49">
    <cfRule type="colorScale" priority="35">
      <colorScale>
        <cfvo type="min"/>
        <cfvo type="max"/>
        <color rgb="FFFFEF9C"/>
        <color rgb="FF63BE7B"/>
      </colorScale>
    </cfRule>
  </conditionalFormatting>
  <conditionalFormatting sqref="K50:R50">
    <cfRule type="colorScale" priority="36">
      <colorScale>
        <cfvo type="min"/>
        <cfvo type="max"/>
        <color rgb="FFFFEF9C"/>
        <color rgb="FF63BE7B"/>
      </colorScale>
    </cfRule>
  </conditionalFormatting>
  <conditionalFormatting sqref="K51:R51">
    <cfRule type="colorScale" priority="37">
      <colorScale>
        <cfvo type="min"/>
        <cfvo type="max"/>
        <color rgb="FFFFEF9C"/>
        <color rgb="FF63BE7B"/>
      </colorScale>
    </cfRule>
  </conditionalFormatting>
  <conditionalFormatting sqref="K52:R52">
    <cfRule type="colorScale" priority="38">
      <colorScale>
        <cfvo type="min"/>
        <cfvo type="max"/>
        <color rgb="FFFFEF9C"/>
        <color rgb="FF63BE7B"/>
      </colorScale>
    </cfRule>
  </conditionalFormatting>
  <conditionalFormatting sqref="K53:R53">
    <cfRule type="colorScale" priority="39">
      <colorScale>
        <cfvo type="min"/>
        <cfvo type="max"/>
        <color rgb="FFFFEF9C"/>
        <color rgb="FF63BE7B"/>
      </colorScale>
    </cfRule>
  </conditionalFormatting>
  <conditionalFormatting sqref="K54:R54">
    <cfRule type="colorScale" priority="40">
      <colorScale>
        <cfvo type="min"/>
        <cfvo type="max"/>
        <color rgb="FFFFEF9C"/>
        <color rgb="FF63BE7B"/>
      </colorScale>
    </cfRule>
  </conditionalFormatting>
  <conditionalFormatting sqref="K55:R55">
    <cfRule type="colorScale" priority="41">
      <colorScale>
        <cfvo type="min"/>
        <cfvo type="max"/>
        <color rgb="FFFFEF9C"/>
        <color rgb="FF63BE7B"/>
      </colorScale>
    </cfRule>
  </conditionalFormatting>
  <conditionalFormatting sqref="K56:R56">
    <cfRule type="colorScale" priority="42">
      <colorScale>
        <cfvo type="min"/>
        <cfvo type="max"/>
        <color rgb="FFFFEF9C"/>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V32"/>
  <sheetViews>
    <sheetView zoomScaleNormal="100" workbookViewId="0">
      <selection activeCell="S18" sqref="S18"/>
    </sheetView>
  </sheetViews>
  <sheetFormatPr defaultRowHeight="15" x14ac:dyDescent="0.25"/>
  <cols>
    <col min="10" max="10" width="10" customWidth="1"/>
    <col min="15" max="15" width="9.85546875" customWidth="1"/>
    <col min="20" max="20" width="10.140625" customWidth="1"/>
  </cols>
  <sheetData>
    <row r="6" spans="1:22" x14ac:dyDescent="0.25">
      <c r="I6" t="s">
        <v>18</v>
      </c>
    </row>
    <row r="7" spans="1:22" x14ac:dyDescent="0.25">
      <c r="I7" t="s">
        <v>20</v>
      </c>
    </row>
    <row r="8" spans="1:22" x14ac:dyDescent="0.25">
      <c r="A8" s="63" t="s">
        <v>17</v>
      </c>
      <c r="B8" s="63"/>
      <c r="C8" s="63"/>
      <c r="D8" s="63"/>
      <c r="E8" s="63"/>
      <c r="F8" s="63"/>
      <c r="G8" s="63"/>
      <c r="I8" s="63" t="s">
        <v>10</v>
      </c>
      <c r="J8" s="63"/>
      <c r="K8" s="63"/>
      <c r="L8" s="63"/>
      <c r="M8" s="63"/>
      <c r="N8" s="63"/>
      <c r="O8" s="63"/>
      <c r="P8" s="63"/>
      <c r="Q8" s="63"/>
      <c r="S8" s="63" t="s">
        <v>13</v>
      </c>
    </row>
    <row r="9" spans="1:22" x14ac:dyDescent="0.25">
      <c r="A9" s="63"/>
      <c r="B9" s="63"/>
      <c r="C9" s="63"/>
      <c r="D9" s="63"/>
      <c r="E9" s="63"/>
      <c r="F9" s="63"/>
      <c r="G9" s="63"/>
      <c r="I9" s="63"/>
      <c r="J9" s="63"/>
      <c r="K9" s="63"/>
      <c r="L9" s="63"/>
      <c r="M9" s="63"/>
      <c r="N9" s="63"/>
      <c r="O9" s="63"/>
      <c r="P9" s="63"/>
      <c r="Q9" s="63"/>
      <c r="S9" s="63"/>
    </row>
    <row r="10" spans="1:22" x14ac:dyDescent="0.25">
      <c r="A10" s="57" t="s">
        <v>0</v>
      </c>
      <c r="B10" s="57"/>
      <c r="C10" s="57"/>
      <c r="D10" s="57"/>
      <c r="E10" s="57"/>
      <c r="F10" s="57"/>
      <c r="G10" s="57"/>
      <c r="I10" s="57" t="s">
        <v>0</v>
      </c>
      <c r="J10" s="57"/>
      <c r="K10" s="57"/>
      <c r="L10" s="57"/>
      <c r="M10" s="57"/>
      <c r="N10" s="57"/>
      <c r="O10" s="57"/>
      <c r="P10" s="57"/>
      <c r="Q10" s="57"/>
      <c r="S10" s="57" t="s">
        <v>3</v>
      </c>
      <c r="T10" s="57"/>
    </row>
    <row r="11" spans="1:22" x14ac:dyDescent="0.25">
      <c r="A11" s="4" t="s">
        <v>1</v>
      </c>
      <c r="B11" s="57" t="s">
        <v>3</v>
      </c>
      <c r="C11" s="57"/>
      <c r="D11" s="57" t="s">
        <v>8</v>
      </c>
      <c r="E11" s="57"/>
      <c r="F11" s="57" t="s">
        <v>9</v>
      </c>
      <c r="G11" s="57"/>
      <c r="I11" s="4" t="s">
        <v>1</v>
      </c>
      <c r="J11" s="57" t="s">
        <v>3</v>
      </c>
      <c r="K11" s="57"/>
      <c r="L11" s="57"/>
      <c r="M11" s="57"/>
      <c r="N11" s="57" t="s">
        <v>8</v>
      </c>
      <c r="O11" s="57"/>
      <c r="P11" s="57" t="s">
        <v>9</v>
      </c>
      <c r="Q11" s="57"/>
      <c r="S11" s="63" t="s">
        <v>14</v>
      </c>
      <c r="T11" s="63" t="s">
        <v>15</v>
      </c>
    </row>
    <row r="12" spans="1:22" x14ac:dyDescent="0.25">
      <c r="A12" s="4" t="s">
        <v>2</v>
      </c>
      <c r="B12" s="4" t="s">
        <v>4</v>
      </c>
      <c r="C12" s="4" t="s">
        <v>5</v>
      </c>
      <c r="D12" s="4" t="s">
        <v>6</v>
      </c>
      <c r="E12" s="4" t="s">
        <v>7</v>
      </c>
      <c r="F12" s="4" t="s">
        <v>6</v>
      </c>
      <c r="G12" s="4" t="s">
        <v>7</v>
      </c>
      <c r="I12" s="4" t="s">
        <v>2</v>
      </c>
      <c r="J12" t="s">
        <v>11</v>
      </c>
      <c r="K12" t="s">
        <v>12</v>
      </c>
      <c r="L12" s="4" t="s">
        <v>4</v>
      </c>
      <c r="M12" s="4" t="s">
        <v>5</v>
      </c>
      <c r="N12" s="4" t="s">
        <v>6</v>
      </c>
      <c r="O12" s="4" t="s">
        <v>7</v>
      </c>
      <c r="P12" s="4" t="s">
        <v>6</v>
      </c>
      <c r="Q12" s="4" t="s">
        <v>7</v>
      </c>
      <c r="S12" s="63"/>
      <c r="T12" s="63"/>
    </row>
    <row r="13" spans="1:22" x14ac:dyDescent="0.25">
      <c r="A13">
        <v>1</v>
      </c>
      <c r="B13">
        <v>1</v>
      </c>
      <c r="C13">
        <v>0</v>
      </c>
      <c r="D13">
        <v>2.4700000000000002</v>
      </c>
      <c r="E13">
        <v>3.16</v>
      </c>
      <c r="I13">
        <v>1</v>
      </c>
      <c r="J13" s="1">
        <f>13800/SQRT(3)</f>
        <v>7967.4337148168361</v>
      </c>
      <c r="K13">
        <v>7968.42</v>
      </c>
      <c r="L13" s="2">
        <f>K13/J13</f>
        <v>1.0001237895686952</v>
      </c>
      <c r="M13">
        <v>0</v>
      </c>
      <c r="N13">
        <v>2.6357200000000001</v>
      </c>
      <c r="O13">
        <v>2.83155</v>
      </c>
      <c r="S13" s="5">
        <f>ABS((B13-L13)/B13)</f>
        <v>1.2378956869518731E-4</v>
      </c>
      <c r="T13" s="5" t="s">
        <v>16</v>
      </c>
      <c r="U13" s="3">
        <f>(D13-N13)/O13</f>
        <v>-5.852624887429142E-2</v>
      </c>
      <c r="V13" s="3">
        <f>(O13-E13)/E13</f>
        <v>-0.10393987341772155</v>
      </c>
    </row>
    <row r="14" spans="1:22" x14ac:dyDescent="0.25">
      <c r="A14">
        <v>2</v>
      </c>
      <c r="B14">
        <v>0.998</v>
      </c>
      <c r="C14">
        <v>2.5999999999999999E-2</v>
      </c>
      <c r="I14">
        <v>2</v>
      </c>
      <c r="J14" s="1">
        <f t="shared" ref="J14:J15" si="0">13800/SQRT(3)</f>
        <v>7967.4337148168361</v>
      </c>
      <c r="K14">
        <v>7960.47</v>
      </c>
      <c r="L14" s="2">
        <f t="shared" ref="L14:L31" si="1">K14/J14</f>
        <v>0.99912597769042177</v>
      </c>
      <c r="M14">
        <v>0</v>
      </c>
      <c r="S14" s="5">
        <f t="shared" ref="S14:T31" si="2">ABS((B14-L14)/B14)</f>
        <v>1.128234158739254E-3</v>
      </c>
      <c r="T14" s="5" t="s">
        <v>16</v>
      </c>
    </row>
    <row r="15" spans="1:22" x14ac:dyDescent="0.25">
      <c r="A15">
        <v>3</v>
      </c>
      <c r="B15">
        <v>0.996</v>
      </c>
      <c r="C15">
        <v>-1E-3</v>
      </c>
      <c r="I15">
        <v>3</v>
      </c>
      <c r="J15" s="1">
        <f t="shared" si="0"/>
        <v>7967.4337148168361</v>
      </c>
      <c r="K15">
        <v>7954.21</v>
      </c>
      <c r="L15" s="2">
        <f t="shared" si="1"/>
        <v>0.99834027928061153</v>
      </c>
      <c r="M15">
        <v>0</v>
      </c>
      <c r="S15" s="5">
        <f t="shared" si="2"/>
        <v>2.3496779925818623E-3</v>
      </c>
      <c r="T15" s="5" t="s">
        <v>16</v>
      </c>
    </row>
    <row r="16" spans="1:22" x14ac:dyDescent="0.25">
      <c r="A16">
        <v>4</v>
      </c>
      <c r="B16">
        <v>0.99299999999999999</v>
      </c>
      <c r="C16">
        <v>-30.181999999999999</v>
      </c>
      <c r="I16">
        <v>4</v>
      </c>
      <c r="J16" s="1">
        <f>480/SQRT(3)</f>
        <v>277.12812921102039</v>
      </c>
      <c r="K16">
        <v>273.358</v>
      </c>
      <c r="L16" s="2">
        <f t="shared" si="1"/>
        <v>0.98639571803211068</v>
      </c>
      <c r="M16">
        <v>-30.241</v>
      </c>
      <c r="S16" s="5">
        <f t="shared" si="2"/>
        <v>6.6508378327183419E-3</v>
      </c>
      <c r="T16" s="5">
        <f t="shared" si="2"/>
        <v>1.9548075011596665E-3</v>
      </c>
    </row>
    <row r="17" spans="1:22" x14ac:dyDescent="0.25">
      <c r="A17">
        <v>5</v>
      </c>
      <c r="B17">
        <v>0.98499999999999999</v>
      </c>
      <c r="C17">
        <v>-30.847999999999999</v>
      </c>
      <c r="I17">
        <v>5</v>
      </c>
      <c r="J17" s="1">
        <f t="shared" ref="J17:J18" si="3">480/SQRT(3)</f>
        <v>277.12812921102039</v>
      </c>
      <c r="K17">
        <v>273.74400000000003</v>
      </c>
      <c r="L17" s="2">
        <f t="shared" si="1"/>
        <v>0.98778857555653077</v>
      </c>
      <c r="M17">
        <v>-30.241</v>
      </c>
      <c r="S17" s="5">
        <f t="shared" si="2"/>
        <v>2.8310411741429252E-3</v>
      </c>
      <c r="T17" s="5">
        <f t="shared" si="2"/>
        <v>1.9677126556016576E-2</v>
      </c>
    </row>
    <row r="18" spans="1:22" x14ac:dyDescent="0.25">
      <c r="A18">
        <v>6</v>
      </c>
      <c r="B18">
        <v>0.95199999999999996</v>
      </c>
      <c r="C18">
        <v>-31.248000000000001</v>
      </c>
      <c r="I18">
        <v>6</v>
      </c>
      <c r="J18" s="1">
        <f t="shared" si="3"/>
        <v>277.12812921102039</v>
      </c>
      <c r="K18">
        <v>269.93200000000002</v>
      </c>
      <c r="L18" s="2">
        <f t="shared" si="1"/>
        <v>0.9740332053930878</v>
      </c>
      <c r="M18">
        <v>-31.669499999999999</v>
      </c>
      <c r="S18" s="5">
        <f t="shared" si="2"/>
        <v>2.3144123312067059E-2</v>
      </c>
      <c r="T18" s="5">
        <f t="shared" si="2"/>
        <v>1.3488863287250326E-2</v>
      </c>
    </row>
    <row r="19" spans="1:22" x14ac:dyDescent="0.25">
      <c r="A19">
        <v>7</v>
      </c>
      <c r="B19">
        <v>0.98499999999999999</v>
      </c>
      <c r="C19">
        <v>-0.1</v>
      </c>
      <c r="I19">
        <v>7</v>
      </c>
      <c r="J19" s="1">
        <f>13800/SQRT(3)</f>
        <v>7967.4337148168361</v>
      </c>
      <c r="K19">
        <v>7919.34</v>
      </c>
      <c r="L19" s="2">
        <f t="shared" si="1"/>
        <v>0.99396371321829802</v>
      </c>
      <c r="M19">
        <v>0</v>
      </c>
      <c r="S19" s="5">
        <f t="shared" si="2"/>
        <v>9.1002164652771878E-3</v>
      </c>
      <c r="T19" s="5" t="s">
        <v>16</v>
      </c>
    </row>
    <row r="20" spans="1:22" x14ac:dyDescent="0.25">
      <c r="A20">
        <v>8</v>
      </c>
      <c r="B20">
        <v>0.98499999999999999</v>
      </c>
      <c r="C20">
        <v>-0.10199999999999999</v>
      </c>
      <c r="I20">
        <v>8</v>
      </c>
      <c r="J20" s="1">
        <f>13800/SQRT(3)</f>
        <v>7967.4337148168361</v>
      </c>
      <c r="K20">
        <v>7919.25</v>
      </c>
      <c r="L20" s="2">
        <f t="shared" si="1"/>
        <v>0.99395241723477035</v>
      </c>
      <c r="M20">
        <v>0</v>
      </c>
      <c r="S20" s="5">
        <f t="shared" si="2"/>
        <v>9.0887484616957968E-3</v>
      </c>
      <c r="T20" s="5" t="s">
        <v>16</v>
      </c>
    </row>
    <row r="21" spans="1:22" x14ac:dyDescent="0.25">
      <c r="A21">
        <v>9</v>
      </c>
      <c r="B21">
        <v>0.98299999999999998</v>
      </c>
      <c r="C21">
        <v>-30.251000000000001</v>
      </c>
      <c r="I21">
        <v>9</v>
      </c>
      <c r="J21" s="1">
        <f>208/SQRT(3)</f>
        <v>120.08885599144216</v>
      </c>
      <c r="K21">
        <v>118.172</v>
      </c>
      <c r="L21" s="2">
        <f t="shared" si="1"/>
        <v>0.98403801938475655</v>
      </c>
      <c r="M21">
        <v>-30.241</v>
      </c>
      <c r="S21" s="5">
        <f t="shared" si="2"/>
        <v>1.0559708898845992E-3</v>
      </c>
      <c r="T21" s="5">
        <f t="shared" si="2"/>
        <v>3.3056758454271142E-4</v>
      </c>
    </row>
    <row r="22" spans="1:22" x14ac:dyDescent="0.25">
      <c r="A22">
        <v>10</v>
      </c>
      <c r="B22">
        <v>0.98099999999999998</v>
      </c>
      <c r="C22">
        <v>-0.13200000000000001</v>
      </c>
      <c r="I22">
        <v>10</v>
      </c>
      <c r="J22" s="1">
        <f>13800/SQRT(3)</f>
        <v>7967.4337148168361</v>
      </c>
      <c r="K22">
        <v>7908.96</v>
      </c>
      <c r="L22" s="2">
        <f t="shared" si="1"/>
        <v>0.99266090978477872</v>
      </c>
      <c r="M22">
        <v>0</v>
      </c>
      <c r="S22" s="5">
        <f t="shared" si="2"/>
        <v>1.1886758190396269E-2</v>
      </c>
      <c r="T22" s="5" t="s">
        <v>16</v>
      </c>
    </row>
    <row r="23" spans="1:22" x14ac:dyDescent="0.25">
      <c r="A23">
        <v>11</v>
      </c>
      <c r="B23">
        <v>0.96399999999999997</v>
      </c>
      <c r="C23">
        <v>-31.745999999999999</v>
      </c>
      <c r="I23">
        <v>11</v>
      </c>
      <c r="J23" s="1">
        <f>4160/SQRT(3)</f>
        <v>2401.7771198288433</v>
      </c>
      <c r="K23">
        <v>2360.56</v>
      </c>
      <c r="L23" s="2">
        <f t="shared" si="1"/>
        <v>0.9828389072872088</v>
      </c>
      <c r="M23">
        <v>-30.736999999999998</v>
      </c>
      <c r="S23" s="5">
        <f t="shared" si="2"/>
        <v>1.9542434945237375E-2</v>
      </c>
      <c r="T23" s="5">
        <f t="shared" si="2"/>
        <v>3.1783531783531799E-2</v>
      </c>
    </row>
    <row r="24" spans="1:22" x14ac:dyDescent="0.25">
      <c r="A24">
        <v>12</v>
      </c>
      <c r="B24">
        <v>0.95099999999999996</v>
      </c>
      <c r="C24">
        <v>-62.801000000000002</v>
      </c>
      <c r="I24">
        <v>12</v>
      </c>
      <c r="J24" s="1">
        <f>480/SQRT(3)</f>
        <v>277.12812921102039</v>
      </c>
      <c r="K24">
        <v>268.06799999999998</v>
      </c>
      <c r="L24" s="2">
        <f t="shared" si="1"/>
        <v>0.9673070747570286</v>
      </c>
      <c r="M24">
        <v>-61.910499999999999</v>
      </c>
      <c r="S24" s="5">
        <f t="shared" si="2"/>
        <v>1.714729206837922E-2</v>
      </c>
      <c r="T24" s="5">
        <f t="shared" si="2"/>
        <v>1.4179710514163835E-2</v>
      </c>
    </row>
    <row r="25" spans="1:22" x14ac:dyDescent="0.25">
      <c r="A25">
        <v>13</v>
      </c>
      <c r="B25">
        <v>0.95399999999999996</v>
      </c>
      <c r="C25">
        <v>-62.555999999999997</v>
      </c>
      <c r="I25">
        <v>13</v>
      </c>
      <c r="J25" s="1">
        <f>480/SQRT(3)</f>
        <v>277.12812921102039</v>
      </c>
      <c r="K25">
        <v>269.17599999999999</v>
      </c>
      <c r="L25" s="2">
        <f t="shared" si="1"/>
        <v>0.97130522537116681</v>
      </c>
      <c r="M25">
        <v>-60.481900000000003</v>
      </c>
      <c r="S25" s="5">
        <f t="shared" si="2"/>
        <v>1.8139649236023958E-2</v>
      </c>
      <c r="T25" s="5">
        <f t="shared" si="2"/>
        <v>3.3155892320480759E-2</v>
      </c>
    </row>
    <row r="26" spans="1:22" x14ac:dyDescent="0.25">
      <c r="A26">
        <v>14</v>
      </c>
      <c r="B26">
        <v>0.96299999999999997</v>
      </c>
      <c r="C26">
        <v>-31.757000000000001</v>
      </c>
      <c r="I26">
        <v>14</v>
      </c>
      <c r="J26" s="1">
        <f>4160/SQRT(3)</f>
        <v>2401.7771198288433</v>
      </c>
      <c r="K26">
        <v>2359.6799999999998</v>
      </c>
      <c r="L26" s="2">
        <f t="shared" si="1"/>
        <v>0.98247251192406926</v>
      </c>
      <c r="M26">
        <v>-31.669499999999999</v>
      </c>
      <c r="S26" s="5">
        <f t="shared" si="2"/>
        <v>2.0220676972034571E-2</v>
      </c>
      <c r="T26" s="5">
        <f t="shared" si="2"/>
        <v>2.7552980445256833E-3</v>
      </c>
    </row>
    <row r="27" spans="1:22" x14ac:dyDescent="0.25">
      <c r="A27">
        <v>15</v>
      </c>
      <c r="B27">
        <v>0.999</v>
      </c>
      <c r="C27">
        <v>0.113</v>
      </c>
      <c r="I27">
        <v>15</v>
      </c>
      <c r="J27" s="1">
        <f>13800/SQRT(3)</f>
        <v>7967.4337148168361</v>
      </c>
      <c r="K27">
        <v>7958.78</v>
      </c>
      <c r="L27" s="2">
        <f t="shared" si="1"/>
        <v>0.99891386422195849</v>
      </c>
      <c r="M27">
        <v>0</v>
      </c>
      <c r="S27" s="5">
        <f t="shared" si="2"/>
        <v>8.6222000041548839E-5</v>
      </c>
      <c r="T27" s="5" t="s">
        <v>16</v>
      </c>
    </row>
    <row r="28" spans="1:22" x14ac:dyDescent="0.25">
      <c r="A28">
        <v>16</v>
      </c>
      <c r="B28">
        <v>1</v>
      </c>
      <c r="C28">
        <v>0.33600000000000002</v>
      </c>
      <c r="D28">
        <v>1.5</v>
      </c>
      <c r="E28">
        <v>-1.05</v>
      </c>
      <c r="I28">
        <v>16</v>
      </c>
      <c r="J28" s="1">
        <f t="shared" ref="J28:J29" si="4">13800/SQRT(3)</f>
        <v>7967.4337148168361</v>
      </c>
      <c r="K28">
        <v>7951.31</v>
      </c>
      <c r="L28" s="2">
        <f t="shared" si="1"/>
        <v>0.99797629758916595</v>
      </c>
      <c r="M28">
        <v>0</v>
      </c>
      <c r="N28">
        <f>0.428577*3.5</f>
        <v>1.5000195000000001</v>
      </c>
      <c r="O28">
        <f>-0.299993*3.5</f>
        <v>-1.0499755</v>
      </c>
      <c r="S28" s="5">
        <f t="shared" si="2"/>
        <v>2.0237024108340496E-3</v>
      </c>
      <c r="T28" s="5" t="s">
        <v>16</v>
      </c>
      <c r="U28" s="3">
        <f>(D28-N28)/O28</f>
        <v>1.8571861914931478E-5</v>
      </c>
      <c r="V28" s="3">
        <f>(O28-E28)/E28</f>
        <v>-2.3333333333422752E-5</v>
      </c>
    </row>
    <row r="29" spans="1:22" x14ac:dyDescent="0.25">
      <c r="A29">
        <v>17</v>
      </c>
      <c r="B29">
        <v>0.999</v>
      </c>
      <c r="C29">
        <v>0.112</v>
      </c>
      <c r="I29">
        <v>17</v>
      </c>
      <c r="J29" s="1">
        <f t="shared" si="4"/>
        <v>7967.4337148168361</v>
      </c>
      <c r="K29">
        <v>7958.05</v>
      </c>
      <c r="L29" s="2">
        <f t="shared" si="1"/>
        <v>0.99882224124445673</v>
      </c>
      <c r="M29">
        <v>0</v>
      </c>
      <c r="S29" s="5">
        <f t="shared" si="2"/>
        <v>1.7793669223550241E-4</v>
      </c>
      <c r="T29" s="5" t="s">
        <v>16</v>
      </c>
    </row>
    <row r="30" spans="1:22" x14ac:dyDescent="0.25">
      <c r="A30">
        <v>18</v>
      </c>
      <c r="B30">
        <v>0.998</v>
      </c>
      <c r="C30">
        <v>-29.920999999999999</v>
      </c>
      <c r="I30">
        <v>18</v>
      </c>
      <c r="J30" s="1">
        <f>480/SQRT(3)</f>
        <v>277.12812921102039</v>
      </c>
      <c r="K30">
        <v>276.68099999999998</v>
      </c>
      <c r="L30" s="2">
        <f t="shared" si="1"/>
        <v>0.99838656143534266</v>
      </c>
      <c r="M30">
        <v>-28.795200000000001</v>
      </c>
      <c r="S30" s="5">
        <f t="shared" si="2"/>
        <v>3.8733610755777384E-4</v>
      </c>
      <c r="T30" s="5">
        <f t="shared" si="2"/>
        <v>3.7625747802546648E-2</v>
      </c>
    </row>
    <row r="31" spans="1:22" x14ac:dyDescent="0.25">
      <c r="A31">
        <v>19</v>
      </c>
      <c r="B31">
        <v>0.93300000000000005</v>
      </c>
      <c r="C31">
        <v>-30.695</v>
      </c>
      <c r="I31">
        <v>19</v>
      </c>
      <c r="J31" s="1">
        <f>480/SQRT(3)</f>
        <v>277.12812921102039</v>
      </c>
      <c r="K31">
        <v>269.02100000000002</v>
      </c>
      <c r="L31" s="2">
        <f t="shared" si="1"/>
        <v>0.97074591729788939</v>
      </c>
      <c r="M31">
        <v>-33.115299999999998</v>
      </c>
      <c r="S31" s="5">
        <f t="shared" si="2"/>
        <v>4.0456502998809582E-2</v>
      </c>
      <c r="T31" s="5">
        <f t="shared" si="2"/>
        <v>7.8849975566053013E-2</v>
      </c>
    </row>
    <row r="32" spans="1:22" x14ac:dyDescent="0.25">
      <c r="D32">
        <f>SUM(D13:D31)</f>
        <v>3.97</v>
      </c>
      <c r="E32">
        <f>SUM(E13:E31)</f>
        <v>2.1100000000000003</v>
      </c>
      <c r="N32">
        <f>SUM(N13:N31)</f>
        <v>4.1357394999999997</v>
      </c>
      <c r="O32">
        <f>SUM(O13:O31)</f>
        <v>1.7815745000000001</v>
      </c>
      <c r="U32" s="3">
        <f>(D32-N32)/O32</f>
        <v>-9.3029789099473237E-2</v>
      </c>
      <c r="V32" s="3">
        <f>(O32-E32)/E32</f>
        <v>-0.15565189573459726</v>
      </c>
    </row>
  </sheetData>
  <mergeCells count="14">
    <mergeCell ref="A8:G9"/>
    <mergeCell ref="I8:Q9"/>
    <mergeCell ref="S8:S9"/>
    <mergeCell ref="A10:G10"/>
    <mergeCell ref="I10:Q10"/>
    <mergeCell ref="S10:T10"/>
    <mergeCell ref="S11:S12"/>
    <mergeCell ref="T11:T12"/>
    <mergeCell ref="B11:C11"/>
    <mergeCell ref="D11:E11"/>
    <mergeCell ref="F11:G11"/>
    <mergeCell ref="J11:M11"/>
    <mergeCell ref="N11:O11"/>
    <mergeCell ref="P11:Q11"/>
  </mergeCells>
  <conditionalFormatting sqref="S13:S31">
    <cfRule type="colorScale" priority="2">
      <colorScale>
        <cfvo type="min"/>
        <cfvo type="percentile" val="50"/>
        <cfvo type="max"/>
        <color rgb="FF63BE7B"/>
        <color rgb="FFFFEB84"/>
        <color rgb="FFF8696B"/>
      </colorScale>
    </cfRule>
  </conditionalFormatting>
  <conditionalFormatting sqref="T13:T31">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Collected - Fixed DG P</vt:lpstr>
      <vt:lpstr>DiffOfPF - Fixed DG P</vt:lpstr>
      <vt:lpstr>Data Collected - Various DG P</vt:lpstr>
      <vt:lpstr>DiffOfPF - Various DG P</vt:lpstr>
      <vt:lpstr>HIL 603 small Ts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Murilo M. de Almeida</dc:creator>
  <cp:lastModifiedBy>Murilo M. de Almeida</cp:lastModifiedBy>
  <dcterms:created xsi:type="dcterms:W3CDTF">2017-03-13T10:31:42Z</dcterms:created>
  <dcterms:modified xsi:type="dcterms:W3CDTF">2017-04-19T14:23:12Z</dcterms:modified>
</cp:coreProperties>
</file>