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jhpark\개인\git_day\6회사보충\"/>
    </mc:Choice>
  </mc:AlternateContent>
  <xr:revisionPtr revIDLastSave="0" documentId="13_ncr:1_{1E83233C-3FB9-4A6D-A995-D92E8D56E327}" xr6:coauthVersionLast="36" xr6:coauthVersionMax="46" xr10:uidLastSave="{00000000-0000-0000-0000-000000000000}"/>
  <bookViews>
    <workbookView xWindow="-28920" yWindow="-120" windowWidth="29040" windowHeight="15720" xr2:uid="{8DB67CA5-226A-433A-AC0A-C2258A8D7DFE}"/>
  </bookViews>
  <sheets>
    <sheet name="ARIMA계산과정" sheetId="8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0" i="8" l="1"/>
  <c r="O31" i="8"/>
  <c r="O32" i="8"/>
  <c r="O33" i="8"/>
  <c r="O34" i="8"/>
  <c r="O35" i="8"/>
  <c r="O36" i="8"/>
  <c r="O37" i="8"/>
  <c r="O38" i="8"/>
  <c r="O39" i="8"/>
  <c r="O40" i="8"/>
  <c r="M30" i="8"/>
  <c r="M31" i="8"/>
  <c r="M33" i="8"/>
  <c r="M36" i="8"/>
  <c r="M37" i="8"/>
  <c r="M39" i="8"/>
  <c r="L40" i="8"/>
  <c r="L39" i="8"/>
  <c r="M40" i="8" s="1"/>
  <c r="L38" i="8"/>
  <c r="L37" i="8"/>
  <c r="M38" i="8" s="1"/>
  <c r="L36" i="8"/>
  <c r="L35" i="8"/>
  <c r="L34" i="8"/>
  <c r="M35" i="8" s="1"/>
  <c r="L33" i="8"/>
  <c r="M34" i="8" s="1"/>
  <c r="L32" i="8"/>
  <c r="L31" i="8"/>
  <c r="M32" i="8" s="1"/>
  <c r="L30" i="8"/>
  <c r="L29" i="8"/>
  <c r="I8" i="8"/>
  <c r="J9" i="8" s="1"/>
  <c r="K10" i="8" s="1"/>
  <c r="L11" i="8" s="1"/>
  <c r="I9" i="8"/>
  <c r="J10" i="8" s="1"/>
  <c r="K11" i="8" s="1"/>
  <c r="L12" i="8" s="1"/>
  <c r="I10" i="8"/>
  <c r="I11" i="8"/>
  <c r="J12" i="8" s="1"/>
  <c r="K13" i="8" s="1"/>
  <c r="L14" i="8" s="1"/>
  <c r="I12" i="8"/>
  <c r="J13" i="8" s="1"/>
  <c r="K14" i="8" s="1"/>
  <c r="L15" i="8" s="1"/>
  <c r="I13" i="8"/>
  <c r="J14" i="8" s="1"/>
  <c r="K15" i="8" s="1"/>
  <c r="I14" i="8"/>
  <c r="J15" i="8" s="1"/>
  <c r="I15" i="8"/>
  <c r="I7" i="8"/>
  <c r="J8" i="8" s="1"/>
  <c r="K9" i="8" s="1"/>
  <c r="L10" i="8" s="1"/>
  <c r="E28" i="8" a="1"/>
  <c r="E28" i="8" s="1"/>
  <c r="B53" i="8"/>
  <c r="C54" i="8" s="1"/>
  <c r="B54" i="8"/>
  <c r="C55" i="8" s="1"/>
  <c r="B55" i="8"/>
  <c r="C56" i="8" s="1"/>
  <c r="B56" i="8"/>
  <c r="C57" i="8" s="1"/>
  <c r="B57" i="8"/>
  <c r="C58" i="8" s="1"/>
  <c r="B58" i="8"/>
  <c r="C59" i="8" s="1"/>
  <c r="B59" i="8"/>
  <c r="C60" i="8" s="1"/>
  <c r="B60" i="8"/>
  <c r="B52" i="8"/>
  <c r="C53" i="8" s="1"/>
  <c r="E6" i="8" a="1"/>
  <c r="F6" i="8" s="1"/>
  <c r="O28" i="8" l="1" a="1"/>
  <c r="O28" i="8" s="1"/>
  <c r="I51" i="8" a="1"/>
  <c r="I51" i="8" s="1"/>
  <c r="J11" i="8"/>
  <c r="K12" i="8" s="1"/>
  <c r="L13" i="8" s="1"/>
  <c r="F28" i="8"/>
  <c r="B28" i="8" s="1"/>
  <c r="E6" i="8"/>
  <c r="B16" i="8" s="1"/>
  <c r="P28" i="8" l="1"/>
  <c r="N37" i="8" s="1"/>
  <c r="B30" i="8"/>
  <c r="B36" i="8"/>
  <c r="B31" i="8"/>
  <c r="B37" i="8"/>
  <c r="B32" i="8"/>
  <c r="B38" i="8"/>
  <c r="B29" i="8"/>
  <c r="B35" i="8"/>
  <c r="B33" i="8"/>
  <c r="B39" i="8"/>
  <c r="B34" i="8"/>
  <c r="B40" i="8"/>
  <c r="B14" i="8"/>
  <c r="B20" i="8"/>
  <c r="B19" i="8"/>
  <c r="B18" i="8"/>
  <c r="B17" i="8"/>
  <c r="B7" i="8"/>
  <c r="B13" i="8"/>
  <c r="B15" i="8"/>
  <c r="B6" i="8"/>
  <c r="B9" i="8"/>
  <c r="O6" i="8" a="1"/>
  <c r="O6" i="8" s="1"/>
  <c r="B10" i="8"/>
  <c r="B11" i="8"/>
  <c r="B8" i="8"/>
  <c r="J51" i="8"/>
  <c r="D53" i="8" s="1"/>
  <c r="B12" i="8"/>
  <c r="N31" i="8" l="1"/>
  <c r="N39" i="8"/>
  <c r="N40" i="8"/>
  <c r="N33" i="8"/>
  <c r="N32" i="8"/>
  <c r="N38" i="8"/>
  <c r="N30" i="8"/>
  <c r="N34" i="8"/>
  <c r="N36" i="8"/>
  <c r="N35" i="8"/>
  <c r="R6" i="8"/>
  <c r="Q6" i="8"/>
  <c r="P6" i="8"/>
  <c r="S6" i="8"/>
  <c r="D59" i="8"/>
  <c r="D57" i="8"/>
  <c r="D58" i="8"/>
  <c r="D54" i="8"/>
  <c r="D60" i="8"/>
  <c r="D55" i="8"/>
  <c r="E53" i="8"/>
  <c r="D56" i="8"/>
  <c r="M18" i="8" l="1"/>
  <c r="M10" i="8"/>
  <c r="M13" i="8"/>
  <c r="M20" i="8"/>
  <c r="M14" i="8"/>
  <c r="M19" i="8"/>
  <c r="M15" i="8"/>
  <c r="M17" i="8"/>
  <c r="M11" i="8"/>
  <c r="M12" i="8"/>
  <c r="M16" i="8"/>
  <c r="E58" i="8"/>
  <c r="E56" i="8"/>
  <c r="E57" i="8"/>
  <c r="E59" i="8"/>
  <c r="E60" i="8"/>
  <c r="E54" i="8"/>
  <c r="E55" i="8"/>
  <c r="I54" i="8" l="1" a="1"/>
  <c r="I54" i="8" s="1"/>
  <c r="F53" i="8" s="1"/>
  <c r="G53" i="8" s="1"/>
  <c r="C41" i="1"/>
  <c r="F42" i="1" s="1"/>
  <c r="E42" i="1" s="1"/>
  <c r="C40" i="1"/>
  <c r="C39" i="1"/>
  <c r="C38" i="1"/>
  <c r="C37" i="1"/>
  <c r="C36" i="1"/>
  <c r="C35" i="1"/>
  <c r="C34" i="1"/>
  <c r="C33" i="1"/>
  <c r="K13" i="1"/>
  <c r="K12" i="1"/>
  <c r="K11" i="1"/>
  <c r="K10" i="1"/>
  <c r="K9" i="1"/>
  <c r="K8" i="1"/>
  <c r="K7" i="1"/>
  <c r="K6" i="1"/>
  <c r="K5" i="1"/>
  <c r="C6" i="1"/>
  <c r="C7" i="1"/>
  <c r="C8" i="1"/>
  <c r="C9" i="1"/>
  <c r="C10" i="1"/>
  <c r="C11" i="1"/>
  <c r="C12" i="1"/>
  <c r="C13" i="1"/>
  <c r="C14" i="1" s="1"/>
  <c r="C5" i="1"/>
  <c r="F58" i="8" l="1"/>
  <c r="G58" i="8" s="1"/>
  <c r="F60" i="8"/>
  <c r="G60" i="8" s="1"/>
  <c r="F57" i="8"/>
  <c r="G57" i="8" s="1"/>
  <c r="F54" i="8"/>
  <c r="G54" i="8" s="1"/>
  <c r="F59" i="8"/>
  <c r="G59" i="8" s="1"/>
  <c r="F55" i="8"/>
  <c r="G55" i="8" s="1"/>
  <c r="F56" i="8"/>
  <c r="G56" i="8" s="1"/>
  <c r="D40" i="1"/>
  <c r="D37" i="1"/>
  <c r="D38" i="1"/>
  <c r="D36" i="1"/>
  <c r="G36" i="1"/>
  <c r="F36" i="1" s="1"/>
  <c r="E36" i="1" s="1"/>
  <c r="D34" i="1"/>
  <c r="D39" i="1"/>
  <c r="D35" i="1"/>
  <c r="D41" i="1"/>
  <c r="L7" i="1"/>
  <c r="L8" i="1"/>
  <c r="L11" i="1"/>
  <c r="L10" i="1"/>
  <c r="L9" i="1"/>
  <c r="L6" i="1"/>
  <c r="L12" i="1"/>
  <c r="L13" i="1"/>
  <c r="G38" i="1" l="1"/>
  <c r="F38" i="1" s="1"/>
  <c r="E38" i="1" s="1"/>
  <c r="B42" i="1"/>
  <c r="G41" i="1"/>
  <c r="F41" i="1" s="1"/>
  <c r="E41" i="1" s="1"/>
  <c r="G37" i="1"/>
  <c r="F37" i="1" s="1"/>
  <c r="E37" i="1" s="1"/>
  <c r="G39" i="1"/>
  <c r="F39" i="1" s="1"/>
  <c r="E39" i="1" s="1"/>
  <c r="G40" i="1"/>
  <c r="F40" i="1" s="1"/>
  <c r="E40" i="1" s="1"/>
  <c r="G35" i="1"/>
  <c r="F35" i="1" s="1"/>
  <c r="E35" i="1" s="1"/>
  <c r="L14" i="1"/>
  <c r="K14" i="1" s="1"/>
  <c r="J14" i="1" l="1"/>
  <c r="B14" i="1" l="1"/>
</calcChain>
</file>

<file path=xl/sharedStrings.xml><?xml version="1.0" encoding="utf-8"?>
<sst xmlns="http://schemas.openxmlformats.org/spreadsheetml/2006/main" count="96" uniqueCount="61">
  <si>
    <t>time</t>
    <phoneticPr fontId="2" type="noConversion"/>
  </si>
  <si>
    <t>value</t>
    <phoneticPr fontId="2" type="noConversion"/>
  </si>
  <si>
    <t>c(상수항)</t>
    <phoneticPr fontId="2" type="noConversion"/>
  </si>
  <si>
    <r>
      <rPr>
        <sz val="12"/>
        <color rgb="FF000000"/>
        <rFont val="Courier New"/>
        <family val="3"/>
      </rPr>
      <t>ϕ</t>
    </r>
    <r>
      <rPr>
        <sz val="12"/>
        <color rgb="FF000000"/>
        <rFont val="맑은 고딕"/>
        <family val="3"/>
        <charset val="129"/>
        <scheme val="minor"/>
      </rPr>
      <t>(자기회귀 계수)</t>
    </r>
    <phoneticPr fontId="2" type="noConversion"/>
  </si>
  <si>
    <r>
      <rPr>
        <sz val="12"/>
        <color rgb="FF000000"/>
        <rFont val="Courier New"/>
        <family val="3"/>
      </rPr>
      <t>ϵ</t>
    </r>
    <r>
      <rPr>
        <sz val="12"/>
        <color rgb="FF000000"/>
        <rFont val="맑은 고딕"/>
        <family val="3"/>
        <charset val="129"/>
        <scheme val="minor"/>
      </rPr>
      <t>(오차항)</t>
    </r>
    <phoneticPr fontId="2" type="noConversion"/>
  </si>
  <si>
    <t>수식</t>
    <phoneticPr fontId="2" type="noConversion"/>
  </si>
  <si>
    <t>pred_start_1</t>
    <phoneticPr fontId="2" type="noConversion"/>
  </si>
  <si>
    <r>
      <rPr>
        <sz val="12"/>
        <color rgb="FF000000"/>
        <rFont val="Courier New"/>
        <family val="3"/>
      </rPr>
      <t>ϕ1</t>
    </r>
    <r>
      <rPr>
        <sz val="12"/>
        <color rgb="FF000000"/>
        <rFont val="맑은 고딕"/>
        <family val="3"/>
        <charset val="129"/>
        <scheme val="minor"/>
      </rPr>
      <t>(자기회귀 계수)</t>
    </r>
    <phoneticPr fontId="2" type="noConversion"/>
  </si>
  <si>
    <t>차분</t>
    <phoneticPr fontId="2" type="noConversion"/>
  </si>
  <si>
    <t>예측값</t>
    <phoneticPr fontId="2" type="noConversion"/>
  </si>
  <si>
    <t>1차차분</t>
    <phoneticPr fontId="2" type="noConversion"/>
  </si>
  <si>
    <t>Example 1 (p, d, q = 1,1,1)</t>
    <phoneticPr fontId="2" type="noConversion"/>
  </si>
  <si>
    <t>p</t>
    <phoneticPr fontId="2" type="noConversion"/>
  </si>
  <si>
    <t>d</t>
    <phoneticPr fontId="2" type="noConversion"/>
  </si>
  <si>
    <t>q</t>
    <phoneticPr fontId="2" type="noConversion"/>
  </si>
  <si>
    <t>Example 2 (p, d, q = 2,2,2)</t>
    <phoneticPr fontId="2" type="noConversion"/>
  </si>
  <si>
    <t>2차차분</t>
    <phoneticPr fontId="2" type="noConversion"/>
  </si>
  <si>
    <r>
      <rPr>
        <sz val="12"/>
        <color rgb="FF000000"/>
        <rFont val="Courier New"/>
        <family val="3"/>
      </rPr>
      <t>ϕ2</t>
    </r>
    <r>
      <rPr>
        <sz val="12"/>
        <color rgb="FF000000"/>
        <rFont val="맑은 고딕"/>
        <family val="3"/>
        <charset val="129"/>
        <scheme val="minor"/>
      </rPr>
      <t>(자기회귀 계수)</t>
    </r>
    <phoneticPr fontId="2" type="noConversion"/>
  </si>
  <si>
    <r>
      <rPr>
        <sz val="12"/>
        <color rgb="FF000000"/>
        <rFont val="Calibri"/>
        <family val="3"/>
        <charset val="161"/>
      </rPr>
      <t>θ1</t>
    </r>
    <r>
      <rPr>
        <sz val="12"/>
        <color rgb="FF000000"/>
        <rFont val="맑은 고딕"/>
        <family val="3"/>
        <charset val="129"/>
        <scheme val="minor"/>
      </rPr>
      <t>(이동평균 계수)</t>
    </r>
    <phoneticPr fontId="2" type="noConversion"/>
  </si>
  <si>
    <r>
      <rPr>
        <sz val="12"/>
        <color rgb="FF000000"/>
        <rFont val="Calibri"/>
        <family val="3"/>
        <charset val="161"/>
      </rPr>
      <t>θ2</t>
    </r>
    <r>
      <rPr>
        <sz val="12"/>
        <color rgb="FF000000"/>
        <rFont val="맑은 고딕"/>
        <family val="3"/>
        <charset val="129"/>
        <scheme val="minor"/>
      </rPr>
      <t>(이동평균 계수)</t>
    </r>
    <phoneticPr fontId="2" type="noConversion"/>
  </si>
  <si>
    <r>
      <rPr>
        <sz val="12"/>
        <color rgb="FF000000"/>
        <rFont val="Courier New"/>
        <family val="3"/>
      </rPr>
      <t>ϵ1</t>
    </r>
    <r>
      <rPr>
        <sz val="12"/>
        <color rgb="FF000000"/>
        <rFont val="맑은 고딕"/>
        <family val="3"/>
        <charset val="129"/>
        <scheme val="minor"/>
      </rPr>
      <t>(오차항)</t>
    </r>
    <phoneticPr fontId="2" type="noConversion"/>
  </si>
  <si>
    <r>
      <rPr>
        <sz val="12"/>
        <color rgb="FF000000"/>
        <rFont val="Courier New"/>
        <family val="3"/>
      </rPr>
      <t>ϵ2</t>
    </r>
    <r>
      <rPr>
        <sz val="12"/>
        <color rgb="FF000000"/>
        <rFont val="맑은 고딕"/>
        <family val="3"/>
        <charset val="129"/>
        <scheme val="minor"/>
      </rPr>
      <t>(오차항)</t>
    </r>
    <phoneticPr fontId="2" type="noConversion"/>
  </si>
  <si>
    <t>계수는 모델 내부에서 계산</t>
    <phoneticPr fontId="2" type="noConversion"/>
  </si>
  <si>
    <t>=0.5+(0.7*2)+(-0.4*0.3)</t>
    <phoneticPr fontId="2" type="noConversion"/>
  </si>
  <si>
    <t>=1.78</t>
    <phoneticPr fontId="2" type="noConversion"/>
  </si>
  <si>
    <t>=24+1.78</t>
    <phoneticPr fontId="2" type="noConversion"/>
  </si>
  <si>
    <t>=25.78</t>
    <phoneticPr fontId="2" type="noConversion"/>
  </si>
  <si>
    <t>=0.5+(0.7*-1)+(-0.3*4)+(-0.4*0.1)+(0.2*0.2)</t>
    <phoneticPr fontId="2" type="noConversion"/>
  </si>
  <si>
    <t>=-1.4</t>
    <phoneticPr fontId="2" type="noConversion"/>
  </si>
  <si>
    <t>=2-1.4</t>
    <phoneticPr fontId="2" type="noConversion"/>
  </si>
  <si>
    <t>=0.6</t>
    <phoneticPr fontId="2" type="noConversion"/>
  </si>
  <si>
    <t>=24+0.6</t>
    <phoneticPr fontId="2" type="noConversion"/>
  </si>
  <si>
    <t>=24.6</t>
    <phoneticPr fontId="2" type="noConversion"/>
  </si>
  <si>
    <t>Python에서 사용되는 ARIMA는 내부적으로 최적화된 방법으로 오차를 고려하면서 계산하지만</t>
    <phoneticPr fontId="2" type="noConversion"/>
  </si>
  <si>
    <t>Excel에서 직접 계산할때는 고정된 계수를 사용해서 실제 계산되는 방식과 차이가 있다.</t>
    <phoneticPr fontId="2" type="noConversion"/>
  </si>
  <si>
    <t>예측을 더 길게 하려면 실제값과 예측값사이의 오차를 계산한 후 계산을 해야하는데 Excel에서는 불가능</t>
    <phoneticPr fontId="2" type="noConversion"/>
  </si>
  <si>
    <t>이 부분이 계속 계산되어야함</t>
    <phoneticPr fontId="2" type="noConversion"/>
  </si>
  <si>
    <t>상수</t>
    <phoneticPr fontId="2" type="noConversion"/>
  </si>
  <si>
    <r>
      <rPr>
        <sz val="11"/>
        <color theme="1"/>
        <rFont val="Segoe UI"/>
        <family val="2"/>
        <charset val="161"/>
      </rPr>
      <t>ϕ</t>
    </r>
    <r>
      <rPr>
        <sz val="11"/>
        <color theme="1"/>
        <rFont val="맑은 고딕"/>
        <family val="2"/>
        <charset val="129"/>
        <scheme val="minor"/>
      </rPr>
      <t>1</t>
    </r>
    <phoneticPr fontId="2" type="noConversion"/>
  </si>
  <si>
    <r>
      <rPr>
        <sz val="11"/>
        <color theme="1"/>
        <rFont val="Segoe UI"/>
        <family val="2"/>
        <charset val="161"/>
      </rPr>
      <t>ϕ</t>
    </r>
    <r>
      <rPr>
        <sz val="11"/>
        <color theme="1"/>
        <rFont val="맑은 고딕"/>
        <family val="2"/>
        <charset val="129"/>
      </rPr>
      <t>2</t>
    </r>
    <phoneticPr fontId="2" type="noConversion"/>
  </si>
  <si>
    <r>
      <rPr>
        <sz val="11"/>
        <color theme="1"/>
        <rFont val="Segoe UI"/>
        <family val="2"/>
        <charset val="161"/>
      </rPr>
      <t>ϕ</t>
    </r>
    <r>
      <rPr>
        <sz val="11"/>
        <color theme="1"/>
        <rFont val="맑은 고딕"/>
        <family val="2"/>
        <charset val="129"/>
      </rPr>
      <t>3</t>
    </r>
    <phoneticPr fontId="2" type="noConversion"/>
  </si>
  <si>
    <r>
      <rPr>
        <sz val="11"/>
        <color theme="1"/>
        <rFont val="Segoe UI"/>
        <family val="2"/>
        <charset val="161"/>
      </rPr>
      <t>ϕ</t>
    </r>
    <r>
      <rPr>
        <sz val="11"/>
        <color theme="1"/>
        <rFont val="맑은 고딕"/>
        <family val="2"/>
        <charset val="129"/>
      </rPr>
      <t>4</t>
    </r>
    <phoneticPr fontId="2" type="noConversion"/>
  </si>
  <si>
    <t>y</t>
    <phoneticPr fontId="2" type="noConversion"/>
  </si>
  <si>
    <t>ARIMA(P,D,Q = 4,0,0) Example</t>
    <phoneticPr fontId="2" type="noConversion"/>
  </si>
  <si>
    <t>4번째마다 값이 상승하는 패턴이 있는경우 4번째 이전까지의 자기회귀를 할수 있게 P를 4로 설정함</t>
    <phoneticPr fontId="2" type="noConversion"/>
  </si>
  <si>
    <t>ARIMA(P,D,Q = 1,0,0) Example</t>
    <phoneticPr fontId="2" type="noConversion"/>
  </si>
  <si>
    <t>값이 점진적으로 상승하며 직전값의 영향을 많이 받을때</t>
    <phoneticPr fontId="2" type="noConversion"/>
  </si>
  <si>
    <t>예측오차</t>
    <phoneticPr fontId="2" type="noConversion"/>
  </si>
  <si>
    <r>
      <rPr>
        <sz val="12"/>
        <color rgb="FF000000"/>
        <rFont val="맑은 고딕"/>
        <family val="3"/>
        <charset val="129"/>
      </rPr>
      <t>θ</t>
    </r>
    <r>
      <rPr>
        <sz val="12"/>
        <color rgb="FF000000"/>
        <rFont val="맑은 고딕"/>
        <family val="3"/>
        <charset val="129"/>
        <scheme val="minor"/>
      </rPr>
      <t>(이동평균 계수)</t>
    </r>
    <phoneticPr fontId="2" type="noConversion"/>
  </si>
  <si>
    <t>차분y</t>
    <phoneticPr fontId="2" type="noConversion"/>
  </si>
  <si>
    <t>ARIMA(P,D,Q = 1,1,1) Example</t>
    <phoneticPr fontId="2" type="noConversion"/>
  </si>
  <si>
    <t>데이터가 비정상성이고 이전값의 오차에 영향을 받는 데이터의 경우</t>
    <phoneticPr fontId="2" type="noConversion"/>
  </si>
  <si>
    <t>θ</t>
    <phoneticPr fontId="2" type="noConversion"/>
  </si>
  <si>
    <r>
      <rPr>
        <sz val="11"/>
        <color theme="1"/>
        <rFont val="Calibri"/>
        <family val="2"/>
        <charset val="161"/>
      </rPr>
      <t>θ포함</t>
    </r>
    <r>
      <rPr>
        <sz val="11"/>
        <color theme="1"/>
        <rFont val="맑은 고딕"/>
        <family val="2"/>
        <charset val="129"/>
      </rPr>
      <t xml:space="preserve"> 예측</t>
    </r>
    <phoneticPr fontId="2" type="noConversion"/>
  </si>
  <si>
    <t>역차분</t>
    <phoneticPr fontId="2" type="noConversion"/>
  </si>
  <si>
    <t>yt-1</t>
    <phoneticPr fontId="2" type="noConversion"/>
  </si>
  <si>
    <t>yt-2</t>
  </si>
  <si>
    <t>yt-3</t>
  </si>
  <si>
    <t>yt-4</t>
  </si>
  <si>
    <t>값이 비정상특성이 있어 차분을 통해 정상성 확보</t>
    <phoneticPr fontId="2" type="noConversion"/>
  </si>
  <si>
    <t>ARIMA(P,D,Q = 1,1,0) Example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</si>
</sst>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1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Courier New"/>
      <family val="3"/>
    </font>
    <font>
      <sz val="12"/>
      <color rgb="FF000000"/>
      <name val="Calibri"/>
      <family val="3"/>
      <charset val="161"/>
    </font>
    <font>
      <sz val="12"/>
      <color rgb="FF000000"/>
      <name val="맑은 고딕"/>
      <family val="3"/>
      <charset val="161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Segoe UI"/>
      <family val="2"/>
      <charset val="161"/>
    </font>
    <font>
      <sz val="11"/>
      <color theme="1"/>
      <name val="맑은 고딕"/>
      <family val="2"/>
      <charset val="161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61"/>
    </font>
    <font>
      <sz val="12"/>
      <color rgb="FF000000"/>
      <name val="맑은 고딕"/>
      <family val="3"/>
      <charset val="129"/>
    </font>
    <font>
      <sz val="11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6">
    <xf numFmtId="0" fontId="0" fillId="0" borderId="0" xfId="0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7" fillId="0" borderId="2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Border="1">
      <alignment vertical="center"/>
    </xf>
    <xf numFmtId="0" fontId="0" fillId="0" borderId="0" xfId="0" quotePrefix="1">
      <alignment vertical="center"/>
    </xf>
    <xf numFmtId="0" fontId="0" fillId="0" borderId="2" xfId="0" quotePrefix="1" applyBorder="1">
      <alignment vertical="center"/>
    </xf>
    <xf numFmtId="0" fontId="0" fillId="0" borderId="4" xfId="0" quotePrefix="1" applyBorder="1">
      <alignment vertical="center"/>
    </xf>
    <xf numFmtId="176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5" xfId="0" applyFill="1" applyBorder="1">
      <alignment vertical="center"/>
    </xf>
    <xf numFmtId="0" fontId="7" fillId="0" borderId="0" xfId="0" applyFont="1" applyBorder="1">
      <alignment vertical="center"/>
    </xf>
    <xf numFmtId="176" fontId="1" fillId="2" borderId="7" xfId="1" applyNumberFormat="1" applyBorder="1" applyAlignment="1">
      <alignment horizontal="center" vertical="center"/>
    </xf>
    <xf numFmtId="176" fontId="1" fillId="2" borderId="8" xfId="1" applyNumberFormat="1" applyBorder="1" applyAlignment="1">
      <alignment horizontal="center" vertical="center"/>
    </xf>
    <xf numFmtId="176" fontId="1" fillId="2" borderId="9" xfId="1" applyNumberFormat="1" applyBorder="1" applyAlignment="1">
      <alignment horizontal="center" vertical="center"/>
    </xf>
    <xf numFmtId="176" fontId="1" fillId="2" borderId="2" xfId="1" applyNumberFormat="1" applyBorder="1" applyAlignment="1">
      <alignment horizontal="center" vertical="center"/>
    </xf>
    <xf numFmtId="176" fontId="1" fillId="2" borderId="0" xfId="1" applyNumberFormat="1" applyBorder="1" applyAlignment="1">
      <alignment horizontal="center" vertical="center"/>
    </xf>
    <xf numFmtId="176" fontId="1" fillId="2" borderId="3" xfId="1" applyNumberFormat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0" fillId="0" borderId="2" xfId="0" applyBorder="1" applyAlignment="1">
      <alignment vertical="center" wrapText="1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13" fillId="0" borderId="0" xfId="0" applyFont="1" applyBorder="1">
      <alignment vertical="center"/>
    </xf>
    <xf numFmtId="0" fontId="11" fillId="0" borderId="0" xfId="0" applyFont="1" applyFill="1" applyBorder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4" xfId="0" applyFill="1" applyBorder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ARIMA계산과정!$H$11:$H$20</c:f>
              <c:numCache>
                <c:formatCode>General</c:formatCode>
                <c:ptCount val="10"/>
                <c:pt idx="0">
                  <c:v>1.3</c:v>
                </c:pt>
                <c:pt idx="1">
                  <c:v>1.2</c:v>
                </c:pt>
                <c:pt idx="2">
                  <c:v>3.3</c:v>
                </c:pt>
                <c:pt idx="3">
                  <c:v>4.0999999999999996</c:v>
                </c:pt>
                <c:pt idx="4">
                  <c:v>1.3</c:v>
                </c:pt>
                <c:pt idx="5">
                  <c:v>1.2</c:v>
                </c:pt>
                <c:pt idx="6">
                  <c:v>1.1000000000000001</c:v>
                </c:pt>
                <c:pt idx="7">
                  <c:v>3.6</c:v>
                </c:pt>
                <c:pt idx="8">
                  <c:v>4.5</c:v>
                </c:pt>
                <c:pt idx="9">
                  <c:v>1.1000000000000001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A5-4A1C-A90D-58536FCF56A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ARIMA계산과정!$M$10:$M$19</c:f>
              <c:numCache>
                <c:formatCode>General</c:formatCode>
                <c:ptCount val="10"/>
                <c:pt idx="0">
                  <c:v>1.3000000000000003</c:v>
                </c:pt>
                <c:pt idx="1">
                  <c:v>1.1999999999999997</c:v>
                </c:pt>
                <c:pt idx="2">
                  <c:v>3.3000000000000003</c:v>
                </c:pt>
                <c:pt idx="3">
                  <c:v>4.0999999999999996</c:v>
                </c:pt>
                <c:pt idx="4">
                  <c:v>1.2999999999999998</c:v>
                </c:pt>
                <c:pt idx="5">
                  <c:v>1.3794588279473436</c:v>
                </c:pt>
                <c:pt idx="6">
                  <c:v>1.27546158179125</c:v>
                </c:pt>
                <c:pt idx="7">
                  <c:v>3.383787787119521</c:v>
                </c:pt>
                <c:pt idx="8">
                  <c:v>4.2923768593661986</c:v>
                </c:pt>
                <c:pt idx="9">
                  <c:v>1.4888657083846202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A5-4A1C-A90D-58536FCF5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6058463"/>
        <c:axId val="862655183"/>
      </c:lineChart>
      <c:catAx>
        <c:axId val="1026058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62655183"/>
        <c:crosses val="autoZero"/>
        <c:auto val="1"/>
        <c:lblAlgn val="ctr"/>
        <c:lblOffset val="100"/>
        <c:noMultiLvlLbl val="0"/>
      </c:catAx>
      <c:valAx>
        <c:axId val="86265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6058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ARIMA계산과정!$A$7:$A$20</c:f>
              <c:numCache>
                <c:formatCode>General</c:formatCode>
                <c:ptCount val="14"/>
                <c:pt idx="0">
                  <c:v>2.1</c:v>
                </c:pt>
                <c:pt idx="1">
                  <c:v>3.5</c:v>
                </c:pt>
                <c:pt idx="2">
                  <c:v>4.0999999999999996</c:v>
                </c:pt>
                <c:pt idx="3">
                  <c:v>5.6</c:v>
                </c:pt>
                <c:pt idx="4">
                  <c:v>6.7</c:v>
                </c:pt>
                <c:pt idx="5">
                  <c:v>7.2</c:v>
                </c:pt>
                <c:pt idx="6">
                  <c:v>8.3000000000000007</c:v>
                </c:pt>
                <c:pt idx="7">
                  <c:v>9.1</c:v>
                </c:pt>
                <c:pt idx="8">
                  <c:v>10.6</c:v>
                </c:pt>
                <c:pt idx="9">
                  <c:v>11.3</c:v>
                </c:pt>
                <c:pt idx="10">
                  <c:v>12.5</c:v>
                </c:pt>
                <c:pt idx="11">
                  <c:v>13.2</c:v>
                </c:pt>
                <c:pt idx="12">
                  <c:v>14.5</c:v>
                </c:pt>
                <c:pt idx="13">
                  <c:v>15.1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14-41B0-BF75-0D6E11BF145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ARIMA계산과정!$B$6:$B$19</c:f>
              <c:numCache>
                <c:formatCode>General</c:formatCode>
                <c:ptCount val="14"/>
                <c:pt idx="0">
                  <c:v>2.3029510867552858</c:v>
                </c:pt>
                <c:pt idx="1">
                  <c:v>3.1089939645277154</c:v>
                </c:pt>
                <c:pt idx="2">
                  <c:v>4.5195690006294669</c:v>
                </c:pt>
                <c:pt idx="3">
                  <c:v>5.1241011589587888</c:v>
                </c:pt>
                <c:pt idx="4">
                  <c:v>6.6354315547820946</c:v>
                </c:pt>
                <c:pt idx="5">
                  <c:v>7.7437405117191851</c:v>
                </c:pt>
                <c:pt idx="6">
                  <c:v>8.2475173103269537</c:v>
                </c:pt>
                <c:pt idx="7">
                  <c:v>9.355826267264046</c:v>
                </c:pt>
                <c:pt idx="8">
                  <c:v>10.161869145036473</c:v>
                </c:pt>
                <c:pt idx="9">
                  <c:v>11.67319954085978</c:v>
                </c:pt>
                <c:pt idx="10">
                  <c:v>12.378487058910657</c:v>
                </c:pt>
                <c:pt idx="11">
                  <c:v>13.587551375569298</c:v>
                </c:pt>
                <c:pt idx="12">
                  <c:v>14.292838893620175</c:v>
                </c:pt>
                <c:pt idx="13">
                  <c:v>15.602658570000372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14-41B0-BF75-0D6E11BF1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1189135"/>
        <c:axId val="862661007"/>
      </c:lineChart>
      <c:catAx>
        <c:axId val="2001189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62661007"/>
        <c:crosses val="autoZero"/>
        <c:auto val="1"/>
        <c:lblAlgn val="ctr"/>
        <c:lblOffset val="100"/>
        <c:noMultiLvlLbl val="0"/>
      </c:catAx>
      <c:valAx>
        <c:axId val="86266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0118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ARIMA계산과정!$A$29:$A$40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9</c:v>
                </c:pt>
                <c:pt idx="5">
                  <c:v>5</c:v>
                </c:pt>
                <c:pt idx="6">
                  <c:v>12</c:v>
                </c:pt>
                <c:pt idx="7">
                  <c:v>5</c:v>
                </c:pt>
                <c:pt idx="8">
                  <c:v>15</c:v>
                </c:pt>
                <c:pt idx="9">
                  <c:v>9</c:v>
                </c:pt>
                <c:pt idx="10">
                  <c:v>16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2-41B6-8BF5-84D7A132412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ARIMA계산과정!$B$28:$B$39</c:f>
              <c:numCache>
                <c:formatCode>General</c:formatCode>
                <c:ptCount val="12"/>
                <c:pt idx="0">
                  <c:v>6.513698630136985</c:v>
                </c:pt>
                <c:pt idx="1">
                  <c:v>6.8424657534246567</c:v>
                </c:pt>
                <c:pt idx="2">
                  <c:v>6.6780821917808213</c:v>
                </c:pt>
                <c:pt idx="3">
                  <c:v>7.1712328767123283</c:v>
                </c:pt>
                <c:pt idx="4">
                  <c:v>6.6780821917808213</c:v>
                </c:pt>
                <c:pt idx="5">
                  <c:v>7.8287671232876717</c:v>
                </c:pt>
                <c:pt idx="6">
                  <c:v>7.1712328767123283</c:v>
                </c:pt>
                <c:pt idx="7">
                  <c:v>8.3219178082191796</c:v>
                </c:pt>
                <c:pt idx="8">
                  <c:v>7.1712328767123283</c:v>
                </c:pt>
                <c:pt idx="9">
                  <c:v>8.8150684931506866</c:v>
                </c:pt>
                <c:pt idx="10">
                  <c:v>7.8287671232876717</c:v>
                </c:pt>
                <c:pt idx="11">
                  <c:v>8.9794520547945211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52-41B6-8BF5-84D7A1324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9847759"/>
        <c:axId val="869876655"/>
      </c:lineChart>
      <c:catAx>
        <c:axId val="10298477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69876655"/>
        <c:crosses val="autoZero"/>
        <c:auto val="1"/>
        <c:lblAlgn val="ctr"/>
        <c:lblOffset val="100"/>
        <c:noMultiLvlLbl val="0"/>
      </c:catAx>
      <c:valAx>
        <c:axId val="86987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984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ARIMA계산과정!$K$31:$K$40</c:f>
              <c:numCache>
                <c:formatCode>General</c:formatCode>
                <c:ptCount val="10"/>
                <c:pt idx="0">
                  <c:v>5</c:v>
                </c:pt>
                <c:pt idx="1">
                  <c:v>2</c:v>
                </c:pt>
                <c:pt idx="2">
                  <c:v>9</c:v>
                </c:pt>
                <c:pt idx="3">
                  <c:v>5</c:v>
                </c:pt>
                <c:pt idx="4">
                  <c:v>12</c:v>
                </c:pt>
                <c:pt idx="5">
                  <c:v>5</c:v>
                </c:pt>
                <c:pt idx="6">
                  <c:v>15</c:v>
                </c:pt>
                <c:pt idx="7">
                  <c:v>9</c:v>
                </c:pt>
                <c:pt idx="8">
                  <c:v>16</c:v>
                </c:pt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41-42B9-B6BC-69070E0747E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ARIMA계산과정!$O$30:$O$40</c:f>
              <c:numCache>
                <c:formatCode>General</c:formatCode>
                <c:ptCount val="11"/>
                <c:pt idx="0">
                  <c:v>1.9258555133079849</c:v>
                </c:pt>
                <c:pt idx="1">
                  <c:v>1.8612167300380231</c:v>
                </c:pt>
                <c:pt idx="2">
                  <c:v>2.9474017743979721</c:v>
                </c:pt>
                <c:pt idx="3">
                  <c:v>3.8181242078580482</c:v>
                </c:pt>
                <c:pt idx="4">
                  <c:v>10.033586818757922</c:v>
                </c:pt>
                <c:pt idx="5">
                  <c:v>5.7965779467680614</c:v>
                </c:pt>
                <c:pt idx="6">
                  <c:v>10.033586818757922</c:v>
                </c:pt>
                <c:pt idx="7">
                  <c:v>5.731939163498101</c:v>
                </c:pt>
                <c:pt idx="8">
                  <c:v>17.098225602027885</c:v>
                </c:pt>
                <c:pt idx="9">
                  <c:v>7.7534854245880869</c:v>
                </c:pt>
                <c:pt idx="10">
                  <c:v>12.033586818757922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41-42B9-B6BC-69070E074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337023"/>
        <c:axId val="847906991"/>
      </c:lineChart>
      <c:catAx>
        <c:axId val="1028337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7906991"/>
        <c:crosses val="autoZero"/>
        <c:auto val="1"/>
        <c:lblAlgn val="ctr"/>
        <c:lblOffset val="100"/>
        <c:noMultiLvlLbl val="0"/>
      </c:catAx>
      <c:valAx>
        <c:axId val="84790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8337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7</xdr:row>
      <xdr:rowOff>19050</xdr:rowOff>
    </xdr:from>
    <xdr:to>
      <xdr:col>24</xdr:col>
      <xdr:colOff>561975</xdr:colOff>
      <xdr:row>20</xdr:row>
      <xdr:rowOff>38100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A471E458-A366-467C-B79E-352085462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7</xdr:row>
      <xdr:rowOff>190500</xdr:rowOff>
    </xdr:from>
    <xdr:to>
      <xdr:col>7</xdr:col>
      <xdr:colOff>314325</xdr:colOff>
      <xdr:row>21</xdr:row>
      <xdr:rowOff>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B1E2709A-5F0A-40E9-BACE-2DCAB078C0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180975</xdr:colOff>
      <xdr:row>28</xdr:row>
      <xdr:rowOff>38100</xdr:rowOff>
    </xdr:from>
    <xdr:to>
      <xdr:col>8</xdr:col>
      <xdr:colOff>495300</xdr:colOff>
      <xdr:row>41</xdr:row>
      <xdr:rowOff>57150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F85AC6D9-944B-48E7-95FA-C9AAC209E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161925</xdr:colOff>
      <xdr:row>28</xdr:row>
      <xdr:rowOff>114300</xdr:rowOff>
    </xdr:from>
    <xdr:to>
      <xdr:col>22</xdr:col>
      <xdr:colOff>619125</xdr:colOff>
      <xdr:row>41</xdr:row>
      <xdr:rowOff>133350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id="{F8144737-089F-468A-85ED-A0AEBB874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9467</xdr:rowOff>
    </xdr:from>
    <xdr:to>
      <xdr:col>2</xdr:col>
      <xdr:colOff>342390</xdr:colOff>
      <xdr:row>18</xdr:row>
      <xdr:rowOff>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E3777DD-AE6A-4961-AE32-9B5A5D0FC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9892"/>
          <a:ext cx="2495040" cy="409633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16</xdr:row>
      <xdr:rowOff>9524</xdr:rowOff>
    </xdr:from>
    <xdr:to>
      <xdr:col>12</xdr:col>
      <xdr:colOff>0</xdr:colOff>
      <xdr:row>18</xdr:row>
      <xdr:rowOff>11813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59BAA0A-5EF9-426E-8EAF-BB1031590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0" y="3409949"/>
          <a:ext cx="4181475" cy="4213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7C62-555B-4930-B84A-DF271ED96E38}">
  <sheetPr codeName="Sheet8"/>
  <dimension ref="A1:S65"/>
  <sheetViews>
    <sheetView tabSelected="1" topLeftCell="A22" workbookViewId="0">
      <selection activeCell="T51" sqref="T51"/>
    </sheetView>
  </sheetViews>
  <sheetFormatPr defaultRowHeight="16.5" x14ac:dyDescent="0.3"/>
  <cols>
    <col min="1" max="1" width="10.625" customWidth="1"/>
    <col min="6" max="6" width="10" customWidth="1"/>
    <col min="7" max="7" width="9.875" customWidth="1"/>
  </cols>
  <sheetData>
    <row r="1" spans="1:19" x14ac:dyDescent="0.3">
      <c r="A1" s="32" t="s">
        <v>45</v>
      </c>
      <c r="B1" s="33"/>
      <c r="C1" s="33"/>
      <c r="D1" s="33"/>
      <c r="E1" s="33"/>
      <c r="F1" s="34"/>
      <c r="H1" s="32" t="s">
        <v>43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4"/>
    </row>
    <row r="2" spans="1:19" x14ac:dyDescent="0.3">
      <c r="A2" s="38"/>
      <c r="B2" s="39"/>
      <c r="C2" s="39"/>
      <c r="D2" s="39"/>
      <c r="E2" s="39"/>
      <c r="F2" s="40"/>
      <c r="H2" s="38"/>
      <c r="I2" s="39"/>
      <c r="J2" s="39"/>
      <c r="K2" s="39"/>
      <c r="L2" s="39"/>
      <c r="M2" s="39"/>
      <c r="N2" s="39"/>
      <c r="O2" s="39"/>
      <c r="P2" s="39"/>
      <c r="Q2" s="39"/>
      <c r="R2" s="39"/>
      <c r="S2" s="40"/>
    </row>
    <row r="3" spans="1:19" x14ac:dyDescent="0.3">
      <c r="A3" s="35" t="s">
        <v>46</v>
      </c>
      <c r="B3" s="36"/>
      <c r="C3" s="36"/>
      <c r="D3" s="36"/>
      <c r="E3" s="36"/>
      <c r="F3" s="37"/>
      <c r="H3" s="35" t="s">
        <v>44</v>
      </c>
      <c r="I3" s="36"/>
      <c r="J3" s="36"/>
      <c r="K3" s="36"/>
      <c r="L3" s="36"/>
      <c r="M3" s="36"/>
      <c r="N3" s="36"/>
      <c r="O3" s="36"/>
      <c r="P3" s="36"/>
      <c r="Q3" s="36"/>
      <c r="R3" s="36"/>
      <c r="S3" s="37"/>
    </row>
    <row r="4" spans="1:19" x14ac:dyDescent="0.3">
      <c r="A4" s="35"/>
      <c r="B4" s="36"/>
      <c r="C4" s="36"/>
      <c r="D4" s="36"/>
      <c r="E4" s="36"/>
      <c r="F4" s="37"/>
      <c r="H4" s="35"/>
      <c r="I4" s="36"/>
      <c r="J4" s="36"/>
      <c r="K4" s="36"/>
      <c r="L4" s="36"/>
      <c r="M4" s="36"/>
      <c r="N4" s="36"/>
      <c r="O4" s="36"/>
      <c r="P4" s="36"/>
      <c r="Q4" s="36"/>
      <c r="R4" s="36"/>
      <c r="S4" s="37"/>
    </row>
    <row r="5" spans="1:19" x14ac:dyDescent="0.3">
      <c r="A5" s="3" t="s">
        <v>42</v>
      </c>
      <c r="B5" s="9" t="s">
        <v>9</v>
      </c>
      <c r="D5" s="9"/>
      <c r="E5" s="30" t="s">
        <v>38</v>
      </c>
      <c r="F5" s="2" t="s">
        <v>37</v>
      </c>
      <c r="H5" s="3" t="s">
        <v>42</v>
      </c>
      <c r="I5" s="9" t="s">
        <v>55</v>
      </c>
      <c r="J5" s="9" t="s">
        <v>56</v>
      </c>
      <c r="K5" s="9" t="s">
        <v>57</v>
      </c>
      <c r="L5" s="9" t="s">
        <v>58</v>
      </c>
      <c r="M5" s="9" t="s">
        <v>9</v>
      </c>
      <c r="N5" s="9"/>
      <c r="O5" s="29" t="s">
        <v>41</v>
      </c>
      <c r="P5" s="29" t="s">
        <v>40</v>
      </c>
      <c r="Q5" s="29" t="s">
        <v>39</v>
      </c>
      <c r="R5" s="30" t="s">
        <v>38</v>
      </c>
      <c r="S5" s="2" t="s">
        <v>37</v>
      </c>
    </row>
    <row r="6" spans="1:19" x14ac:dyDescent="0.3">
      <c r="A6" s="31">
        <v>1.3</v>
      </c>
      <c r="B6" s="9">
        <f>$F$6+$E$6*A6</f>
        <v>2.3029510867552858</v>
      </c>
      <c r="D6" s="9"/>
      <c r="E6" s="9">
        <f t="array" ref="E6:F6">LINEST(A7:A15,A6:A14,TRUE,TRUE)</f>
        <v>1.0075535972155369</v>
      </c>
      <c r="F6" s="2">
        <v>0.99313141037508768</v>
      </c>
      <c r="H6" s="31">
        <v>1.2</v>
      </c>
      <c r="I6" s="9"/>
      <c r="J6" s="9"/>
      <c r="K6" s="9"/>
      <c r="L6" s="9"/>
      <c r="M6" s="9"/>
      <c r="N6" s="9"/>
      <c r="O6" s="9">
        <f t="array" ref="O6:S6">LINEST(H11:H15, I10:L14, TRUE, TRUE)</f>
        <v>0.96597333778399042</v>
      </c>
      <c r="P6" s="9">
        <v>-4.5542736736694997E-2</v>
      </c>
      <c r="Q6" s="9">
        <v>-3.99724615609287E-2</v>
      </c>
      <c r="R6" s="9">
        <v>-4.293493000646717E-2</v>
      </c>
      <c r="S6" s="2">
        <v>0.48628710908977002</v>
      </c>
    </row>
    <row r="7" spans="1:19" x14ac:dyDescent="0.3">
      <c r="A7" s="31">
        <v>2.1</v>
      </c>
      <c r="B7" s="9">
        <f>$F$6+$E$6*A7</f>
        <v>3.1089939645277154</v>
      </c>
      <c r="D7" s="9"/>
      <c r="E7" s="9"/>
      <c r="F7" s="2"/>
      <c r="H7" s="31">
        <v>1.1000000000000001</v>
      </c>
      <c r="I7" s="9">
        <f>H6</f>
        <v>1.2</v>
      </c>
      <c r="J7" s="9"/>
      <c r="K7" s="9"/>
      <c r="L7" s="9"/>
      <c r="M7" s="9"/>
      <c r="N7" s="9"/>
      <c r="O7" s="9"/>
      <c r="P7" s="9"/>
      <c r="Q7" s="9"/>
      <c r="R7" s="9"/>
      <c r="S7" s="2"/>
    </row>
    <row r="8" spans="1:19" x14ac:dyDescent="0.3">
      <c r="A8" s="31">
        <v>3.5</v>
      </c>
      <c r="B8" s="9">
        <f>$F$6+$E$6*A8</f>
        <v>4.5195690006294669</v>
      </c>
      <c r="D8" s="9"/>
      <c r="E8" s="9"/>
      <c r="F8" s="2"/>
      <c r="H8" s="31">
        <v>3.2</v>
      </c>
      <c r="I8" s="9">
        <f t="shared" ref="I8:L15" si="0">H7</f>
        <v>1.1000000000000001</v>
      </c>
      <c r="J8" s="9">
        <f>I7</f>
        <v>1.2</v>
      </c>
      <c r="K8" s="9"/>
      <c r="L8" s="9"/>
      <c r="M8" s="9"/>
      <c r="N8" s="9"/>
      <c r="O8" s="9"/>
      <c r="P8" s="9"/>
      <c r="Q8" s="9"/>
      <c r="R8" s="9"/>
      <c r="S8" s="2"/>
    </row>
    <row r="9" spans="1:19" x14ac:dyDescent="0.3">
      <c r="A9" s="31">
        <v>4.0999999999999996</v>
      </c>
      <c r="B9" s="9">
        <f>$F$6+$E$6*A9</f>
        <v>5.1241011589587888</v>
      </c>
      <c r="D9" s="9"/>
      <c r="E9" s="9"/>
      <c r="F9" s="2"/>
      <c r="H9" s="31">
        <v>3.9</v>
      </c>
      <c r="I9" s="9">
        <f t="shared" si="0"/>
        <v>3.2</v>
      </c>
      <c r="J9" s="9">
        <f t="shared" si="0"/>
        <v>1.1000000000000001</v>
      </c>
      <c r="K9" s="9">
        <f>J8</f>
        <v>1.2</v>
      </c>
      <c r="L9" s="9"/>
      <c r="M9" s="9"/>
      <c r="N9" s="9"/>
      <c r="O9" s="9"/>
      <c r="P9" s="9"/>
      <c r="Q9" s="9"/>
      <c r="R9" s="9"/>
      <c r="S9" s="2"/>
    </row>
    <row r="10" spans="1:19" x14ac:dyDescent="0.3">
      <c r="A10" s="31">
        <v>5.6</v>
      </c>
      <c r="B10" s="9">
        <f>$F$6+$E$6*A10</f>
        <v>6.6354315547820946</v>
      </c>
      <c r="D10" s="9"/>
      <c r="E10" s="9"/>
      <c r="F10" s="2"/>
      <c r="H10" s="31">
        <v>1.1000000000000001</v>
      </c>
      <c r="I10" s="9">
        <f t="shared" si="0"/>
        <v>3.9</v>
      </c>
      <c r="J10" s="9">
        <f t="shared" si="0"/>
        <v>3.2</v>
      </c>
      <c r="K10" s="9">
        <f t="shared" si="0"/>
        <v>1.1000000000000001</v>
      </c>
      <c r="L10" s="9">
        <f>K9</f>
        <v>1.2</v>
      </c>
      <c r="M10" s="9">
        <f>$S$6+$R$6*H9+$Q$6*H8+$P$6*H7+$O$6*H6</f>
        <v>1.3000000000000003</v>
      </c>
      <c r="N10" s="9"/>
      <c r="O10" s="9"/>
      <c r="P10" s="9"/>
      <c r="Q10" s="9"/>
      <c r="R10" s="9"/>
      <c r="S10" s="2"/>
    </row>
    <row r="11" spans="1:19" x14ac:dyDescent="0.3">
      <c r="A11" s="31">
        <v>6.7</v>
      </c>
      <c r="B11" s="9">
        <f>$F$6+$E$6*A11</f>
        <v>7.7437405117191851</v>
      </c>
      <c r="D11" s="9"/>
      <c r="E11" s="9"/>
      <c r="F11" s="2"/>
      <c r="H11" s="31">
        <v>1.3</v>
      </c>
      <c r="I11" s="9">
        <f t="shared" si="0"/>
        <v>1.1000000000000001</v>
      </c>
      <c r="J11" s="9">
        <f t="shared" si="0"/>
        <v>3.9</v>
      </c>
      <c r="K11" s="9">
        <f t="shared" si="0"/>
        <v>3.2</v>
      </c>
      <c r="L11" s="9">
        <f t="shared" si="0"/>
        <v>1.1000000000000001</v>
      </c>
      <c r="M11" s="9">
        <f>$S$6+$R$6*H10+$Q$6*H9+$P$6*H8+$O$6*H7</f>
        <v>1.1999999999999997</v>
      </c>
      <c r="N11" s="9"/>
      <c r="O11" s="9"/>
      <c r="P11" s="9"/>
      <c r="Q11" s="9"/>
      <c r="R11" s="9"/>
      <c r="S11" s="2"/>
    </row>
    <row r="12" spans="1:19" x14ac:dyDescent="0.3">
      <c r="A12" s="31">
        <v>7.2</v>
      </c>
      <c r="B12" s="9">
        <f>$F$6+$E$6*A12</f>
        <v>8.2475173103269537</v>
      </c>
      <c r="D12" s="9"/>
      <c r="E12" s="9"/>
      <c r="F12" s="2"/>
      <c r="H12" s="31">
        <v>1.2</v>
      </c>
      <c r="I12" s="9">
        <f t="shared" si="0"/>
        <v>1.3</v>
      </c>
      <c r="J12" s="9">
        <f t="shared" si="0"/>
        <v>1.1000000000000001</v>
      </c>
      <c r="K12" s="9">
        <f t="shared" si="0"/>
        <v>3.9</v>
      </c>
      <c r="L12" s="9">
        <f t="shared" si="0"/>
        <v>3.2</v>
      </c>
      <c r="M12" s="9">
        <f>$S$6+$R$6*H11+$Q$6*H10+$P$6*H9+$O$6*H8</f>
        <v>3.3000000000000003</v>
      </c>
      <c r="N12" s="9"/>
      <c r="O12" s="9"/>
      <c r="P12" s="9"/>
      <c r="Q12" s="9"/>
      <c r="R12" s="9"/>
      <c r="S12" s="2"/>
    </row>
    <row r="13" spans="1:19" x14ac:dyDescent="0.3">
      <c r="A13" s="31">
        <v>8.3000000000000007</v>
      </c>
      <c r="B13" s="9">
        <f>$F$6+$E$6*A13</f>
        <v>9.355826267264046</v>
      </c>
      <c r="D13" s="9"/>
      <c r="E13" s="9"/>
      <c r="F13" s="2"/>
      <c r="H13" s="31">
        <v>3.3</v>
      </c>
      <c r="I13" s="9">
        <f t="shared" si="0"/>
        <v>1.2</v>
      </c>
      <c r="J13" s="9">
        <f t="shared" si="0"/>
        <v>1.3</v>
      </c>
      <c r="K13" s="9">
        <f t="shared" si="0"/>
        <v>1.1000000000000001</v>
      </c>
      <c r="L13" s="9">
        <f t="shared" si="0"/>
        <v>3.9</v>
      </c>
      <c r="M13" s="9">
        <f>$S$6+$R$6*H12+$Q$6*H11+$P$6*H10+$O$6*H9</f>
        <v>4.0999999999999996</v>
      </c>
      <c r="N13" s="9"/>
      <c r="O13" s="9"/>
      <c r="P13" s="9"/>
      <c r="Q13" s="9"/>
      <c r="R13" s="9"/>
      <c r="S13" s="2"/>
    </row>
    <row r="14" spans="1:19" x14ac:dyDescent="0.3">
      <c r="A14" s="31">
        <v>9.1</v>
      </c>
      <c r="B14" s="9">
        <f>$F$6+$E$6*A14</f>
        <v>10.161869145036473</v>
      </c>
      <c r="D14" s="9"/>
      <c r="E14" s="9"/>
      <c r="F14" s="2"/>
      <c r="H14" s="31">
        <v>4.0999999999999996</v>
      </c>
      <c r="I14" s="9">
        <f t="shared" si="0"/>
        <v>3.3</v>
      </c>
      <c r="J14" s="9">
        <f t="shared" si="0"/>
        <v>1.2</v>
      </c>
      <c r="K14" s="9">
        <f t="shared" si="0"/>
        <v>1.3</v>
      </c>
      <c r="L14" s="9">
        <f t="shared" si="0"/>
        <v>1.1000000000000001</v>
      </c>
      <c r="M14" s="9">
        <f>$S$6+$R$6*H13+$Q$6*H12+$P$6*H11+$O$6*H10</f>
        <v>1.2999999999999998</v>
      </c>
      <c r="N14" s="9"/>
      <c r="O14" s="9"/>
      <c r="P14" s="9"/>
      <c r="Q14" s="9"/>
      <c r="R14" s="9"/>
      <c r="S14" s="2"/>
    </row>
    <row r="15" spans="1:19" x14ac:dyDescent="0.3">
      <c r="A15" s="31">
        <v>10.6</v>
      </c>
      <c r="B15" s="9">
        <f>$F$6+$E$6*A15</f>
        <v>11.67319954085978</v>
      </c>
      <c r="D15" s="9"/>
      <c r="E15" s="9"/>
      <c r="F15" s="2"/>
      <c r="H15" s="44">
        <v>1.3</v>
      </c>
      <c r="I15" s="9">
        <f t="shared" si="0"/>
        <v>4.0999999999999996</v>
      </c>
      <c r="J15" s="9">
        <f t="shared" si="0"/>
        <v>3.3</v>
      </c>
      <c r="K15" s="9">
        <f t="shared" si="0"/>
        <v>1.2</v>
      </c>
      <c r="L15" s="9">
        <f t="shared" si="0"/>
        <v>1.3</v>
      </c>
      <c r="M15" s="9">
        <f>$S$6+$R$6*H14+$Q$6*H13+$P$6*H12+$O$6*H11</f>
        <v>1.3794588279473436</v>
      </c>
      <c r="N15" s="12"/>
      <c r="O15" s="9"/>
      <c r="P15" s="9"/>
      <c r="Q15" s="9"/>
      <c r="R15" s="9"/>
      <c r="S15" s="2"/>
    </row>
    <row r="16" spans="1:19" x14ac:dyDescent="0.3">
      <c r="A16" s="31">
        <v>11.3</v>
      </c>
      <c r="B16" s="12">
        <f>$F$6+$E$6*A16</f>
        <v>12.378487058910657</v>
      </c>
      <c r="D16" s="9"/>
      <c r="E16" s="9"/>
      <c r="F16" s="2"/>
      <c r="H16" s="3">
        <v>1.2</v>
      </c>
      <c r="I16" s="9"/>
      <c r="J16" s="9"/>
      <c r="K16" s="9"/>
      <c r="L16" s="9"/>
      <c r="M16" s="9">
        <f>$S$6+$R$6*H15+$Q$6*H14+$P$6*H13+$O$6*H12</f>
        <v>1.27546158179125</v>
      </c>
      <c r="N16" s="9"/>
      <c r="O16" s="9"/>
      <c r="P16" s="9"/>
      <c r="Q16" s="9"/>
      <c r="R16" s="9"/>
      <c r="S16" s="2"/>
    </row>
    <row r="17" spans="1:19" x14ac:dyDescent="0.3">
      <c r="A17" s="31">
        <v>12.5</v>
      </c>
      <c r="B17" s="12">
        <f>$F$6+$E$6*A17</f>
        <v>13.587551375569298</v>
      </c>
      <c r="C17" s="9"/>
      <c r="D17" s="9"/>
      <c r="E17" s="9"/>
      <c r="F17" s="2"/>
      <c r="H17" s="3">
        <v>1.1000000000000001</v>
      </c>
      <c r="I17" s="9"/>
      <c r="J17" s="9"/>
      <c r="K17" s="9"/>
      <c r="L17" s="9"/>
      <c r="M17" s="9">
        <f t="shared" ref="M17:M20" si="1">$S$6+$R$6*H16+$Q$6*H15+$P$6*H14+$O$6*H13</f>
        <v>3.383787787119521</v>
      </c>
      <c r="N17" s="9"/>
      <c r="O17" s="9"/>
      <c r="P17" s="9"/>
      <c r="Q17" s="9"/>
      <c r="R17" s="9"/>
      <c r="S17" s="2"/>
    </row>
    <row r="18" spans="1:19" x14ac:dyDescent="0.3">
      <c r="A18" s="31">
        <v>13.2</v>
      </c>
      <c r="B18" s="12">
        <f>$F$6+$E$6*A18</f>
        <v>14.292838893620175</v>
      </c>
      <c r="C18" s="9"/>
      <c r="D18" s="9"/>
      <c r="E18" s="9"/>
      <c r="F18" s="2"/>
      <c r="H18" s="3">
        <v>3.6</v>
      </c>
      <c r="I18" s="9"/>
      <c r="J18" s="9"/>
      <c r="K18" s="9"/>
      <c r="L18" s="9"/>
      <c r="M18" s="9">
        <f t="shared" si="1"/>
        <v>4.2923768593661986</v>
      </c>
      <c r="N18" s="9"/>
      <c r="O18" s="9"/>
      <c r="P18" s="9"/>
      <c r="Q18" s="9"/>
      <c r="R18" s="9"/>
      <c r="S18" s="2"/>
    </row>
    <row r="19" spans="1:19" x14ac:dyDescent="0.3">
      <c r="A19" s="31">
        <v>14.5</v>
      </c>
      <c r="B19" s="12">
        <f>$F$6+$E$6*A19</f>
        <v>15.602658570000372</v>
      </c>
      <c r="C19" s="9"/>
      <c r="D19" s="9"/>
      <c r="E19" s="9"/>
      <c r="F19" s="2"/>
      <c r="H19" s="3">
        <v>4.5</v>
      </c>
      <c r="I19" s="9"/>
      <c r="J19" s="9"/>
      <c r="K19" s="9"/>
      <c r="L19" s="9"/>
      <c r="M19" s="9">
        <f t="shared" si="1"/>
        <v>1.4888657083846202</v>
      </c>
      <c r="N19" s="9"/>
      <c r="O19" s="9"/>
      <c r="P19" s="9"/>
      <c r="Q19" s="9"/>
      <c r="R19" s="9"/>
      <c r="S19" s="2"/>
    </row>
    <row r="20" spans="1:19" x14ac:dyDescent="0.3">
      <c r="A20" s="41">
        <v>15.1</v>
      </c>
      <c r="B20" s="5">
        <f>$F$6+$E$6*A20</f>
        <v>16.207190728329696</v>
      </c>
      <c r="C20" s="5"/>
      <c r="D20" s="5"/>
      <c r="E20" s="5"/>
      <c r="F20" s="6"/>
      <c r="H20" s="45">
        <v>1.1000000000000001</v>
      </c>
      <c r="I20" s="5"/>
      <c r="J20" s="5"/>
      <c r="K20" s="5"/>
      <c r="L20" s="5"/>
      <c r="M20" s="5">
        <f t="shared" si="1"/>
        <v>1.2582500573717483</v>
      </c>
      <c r="N20" s="5"/>
      <c r="O20" s="5"/>
      <c r="P20" s="5"/>
      <c r="Q20" s="5"/>
      <c r="R20" s="5"/>
      <c r="S20" s="6"/>
    </row>
    <row r="23" spans="1:19" x14ac:dyDescent="0.3">
      <c r="A23" s="32" t="s">
        <v>45</v>
      </c>
      <c r="B23" s="33"/>
      <c r="C23" s="33"/>
      <c r="D23" s="33"/>
      <c r="E23" s="33"/>
      <c r="F23" s="34"/>
      <c r="K23" s="32" t="s">
        <v>60</v>
      </c>
      <c r="L23" s="33"/>
      <c r="M23" s="33"/>
      <c r="N23" s="33"/>
      <c r="O23" s="33"/>
      <c r="P23" s="34"/>
    </row>
    <row r="24" spans="1:19" x14ac:dyDescent="0.3">
      <c r="A24" s="38"/>
      <c r="B24" s="39"/>
      <c r="C24" s="39"/>
      <c r="D24" s="39"/>
      <c r="E24" s="39"/>
      <c r="F24" s="40"/>
      <c r="K24" s="38"/>
      <c r="L24" s="39"/>
      <c r="M24" s="39"/>
      <c r="N24" s="39"/>
      <c r="O24" s="39"/>
      <c r="P24" s="40"/>
    </row>
    <row r="25" spans="1:19" x14ac:dyDescent="0.3">
      <c r="A25" s="35" t="s">
        <v>59</v>
      </c>
      <c r="B25" s="36"/>
      <c r="C25" s="36"/>
      <c r="D25" s="36"/>
      <c r="E25" s="36"/>
      <c r="F25" s="37"/>
      <c r="K25" s="35" t="s">
        <v>59</v>
      </c>
      <c r="L25" s="36"/>
      <c r="M25" s="36"/>
      <c r="N25" s="36"/>
      <c r="O25" s="36"/>
      <c r="P25" s="37"/>
    </row>
    <row r="26" spans="1:19" x14ac:dyDescent="0.3">
      <c r="A26" s="35"/>
      <c r="B26" s="36"/>
      <c r="C26" s="36"/>
      <c r="D26" s="36"/>
      <c r="E26" s="36"/>
      <c r="F26" s="37"/>
      <c r="K26" s="35"/>
      <c r="L26" s="36"/>
      <c r="M26" s="36"/>
      <c r="N26" s="36"/>
      <c r="O26" s="36"/>
      <c r="P26" s="37"/>
    </row>
    <row r="27" spans="1:19" x14ac:dyDescent="0.3">
      <c r="A27" s="3" t="s">
        <v>42</v>
      </c>
      <c r="B27" s="9" t="s">
        <v>9</v>
      </c>
      <c r="E27" s="30" t="s">
        <v>38</v>
      </c>
      <c r="F27" s="2" t="s">
        <v>37</v>
      </c>
      <c r="K27" s="3" t="s">
        <v>42</v>
      </c>
      <c r="L27" s="9" t="s">
        <v>8</v>
      </c>
      <c r="M27" t="s">
        <v>55</v>
      </c>
      <c r="N27" s="9" t="s">
        <v>9</v>
      </c>
      <c r="O27" s="30" t="s">
        <v>38</v>
      </c>
      <c r="P27" s="2" t="s">
        <v>37</v>
      </c>
    </row>
    <row r="28" spans="1:19" x14ac:dyDescent="0.3">
      <c r="A28" s="31">
        <v>1</v>
      </c>
      <c r="B28" s="9">
        <f>$F$28+$E$28*A28</f>
        <v>6.513698630136985</v>
      </c>
      <c r="E28">
        <f t="array" ref="E28:F28">LINEST(A29:A40,A28:A39,TRUE,TRUE)</f>
        <v>0.16438356164383575</v>
      </c>
      <c r="F28">
        <v>6.3493150684931496</v>
      </c>
      <c r="K28" s="31">
        <v>1</v>
      </c>
      <c r="L28" s="9"/>
      <c r="N28" s="9"/>
      <c r="O28" s="9">
        <f t="array" ref="O28:P28">LINEST(M31:M40,M30:M39,TRUE,TRUE)</f>
        <v>-1.0215462610899873</v>
      </c>
      <c r="P28" s="2">
        <v>-2.1172370088719896</v>
      </c>
    </row>
    <row r="29" spans="1:19" x14ac:dyDescent="0.3">
      <c r="A29" s="31">
        <v>3</v>
      </c>
      <c r="B29" s="9">
        <f t="shared" ref="B29:B40" si="2">$F$28+$E$28*A29</f>
        <v>6.8424657534246567</v>
      </c>
      <c r="F29" s="2"/>
      <c r="K29" s="31">
        <v>3</v>
      </c>
      <c r="L29" s="9">
        <f>K28-K29</f>
        <v>-2</v>
      </c>
      <c r="P29" s="2"/>
    </row>
    <row r="30" spans="1:19" x14ac:dyDescent="0.3">
      <c r="A30" s="31">
        <v>2</v>
      </c>
      <c r="B30" s="9">
        <f t="shared" si="2"/>
        <v>6.6780821917808213</v>
      </c>
      <c r="E30" s="9"/>
      <c r="F30" s="2"/>
      <c r="K30" s="31">
        <v>2</v>
      </c>
      <c r="L30" s="9">
        <f t="shared" ref="L30:L39" si="3">K29-K30</f>
        <v>1</v>
      </c>
      <c r="M30">
        <f>L29</f>
        <v>-2</v>
      </c>
      <c r="N30" s="9">
        <f>$P$28+$O$28*M30</f>
        <v>-7.4144486692015121E-2</v>
      </c>
      <c r="O30" s="9">
        <f>K30+N30</f>
        <v>1.9258555133079849</v>
      </c>
      <c r="P30" s="2"/>
    </row>
    <row r="31" spans="1:19" x14ac:dyDescent="0.3">
      <c r="A31" s="31">
        <v>5</v>
      </c>
      <c r="B31" s="9">
        <f t="shared" si="2"/>
        <v>7.1712328767123283</v>
      </c>
      <c r="E31" s="9"/>
      <c r="F31" s="2"/>
      <c r="K31" s="31">
        <v>5</v>
      </c>
      <c r="L31" s="9">
        <f t="shared" si="3"/>
        <v>-3</v>
      </c>
      <c r="M31">
        <f t="shared" ref="M31:M39" si="4">L30</f>
        <v>1</v>
      </c>
      <c r="N31" s="9">
        <f>$P$28+$O$28*M31</f>
        <v>-3.1387832699619769</v>
      </c>
      <c r="O31" s="9">
        <f>K31+N31</f>
        <v>1.8612167300380231</v>
      </c>
      <c r="P31" s="2"/>
    </row>
    <row r="32" spans="1:19" x14ac:dyDescent="0.3">
      <c r="A32" s="31">
        <v>2</v>
      </c>
      <c r="B32" s="9">
        <f t="shared" si="2"/>
        <v>6.6780821917808213</v>
      </c>
      <c r="E32" s="9"/>
      <c r="F32" s="2"/>
      <c r="K32" s="31">
        <v>2</v>
      </c>
      <c r="L32" s="9">
        <f t="shared" si="3"/>
        <v>3</v>
      </c>
      <c r="M32">
        <f t="shared" si="4"/>
        <v>-3</v>
      </c>
      <c r="N32" s="9">
        <f>$P$28+$O$28*M32</f>
        <v>0.94740177439797213</v>
      </c>
      <c r="O32" s="9">
        <f>K32+N32</f>
        <v>2.9474017743979721</v>
      </c>
      <c r="P32" s="2"/>
    </row>
    <row r="33" spans="1:16" x14ac:dyDescent="0.3">
      <c r="A33" s="31">
        <v>9</v>
      </c>
      <c r="B33" s="9">
        <f t="shared" si="2"/>
        <v>7.8287671232876717</v>
      </c>
      <c r="E33" s="9"/>
      <c r="F33" s="2"/>
      <c r="K33" s="31">
        <v>9</v>
      </c>
      <c r="L33" s="9">
        <f t="shared" si="3"/>
        <v>-7</v>
      </c>
      <c r="M33">
        <f t="shared" si="4"/>
        <v>3</v>
      </c>
      <c r="N33" s="9">
        <f>$P$28+$O$28*M33</f>
        <v>-5.1818757921419518</v>
      </c>
      <c r="O33" s="9">
        <f>K33+N33</f>
        <v>3.8181242078580482</v>
      </c>
      <c r="P33" s="2"/>
    </row>
    <row r="34" spans="1:16" x14ac:dyDescent="0.3">
      <c r="A34" s="31">
        <v>5</v>
      </c>
      <c r="B34" s="9">
        <f t="shared" si="2"/>
        <v>7.1712328767123283</v>
      </c>
      <c r="E34" s="9"/>
      <c r="F34" s="2"/>
      <c r="K34" s="31">
        <v>5</v>
      </c>
      <c r="L34" s="9">
        <f t="shared" si="3"/>
        <v>4</v>
      </c>
      <c r="M34">
        <f t="shared" si="4"/>
        <v>-7</v>
      </c>
      <c r="N34" s="9">
        <f>$P$28+$O$28*M34</f>
        <v>5.0335868187579207</v>
      </c>
      <c r="O34" s="9">
        <f>K34+N34</f>
        <v>10.033586818757922</v>
      </c>
      <c r="P34" s="2"/>
    </row>
    <row r="35" spans="1:16" x14ac:dyDescent="0.3">
      <c r="A35" s="31">
        <v>12</v>
      </c>
      <c r="B35" s="9">
        <f t="shared" si="2"/>
        <v>8.3219178082191796</v>
      </c>
      <c r="E35" s="9"/>
      <c r="F35" s="2"/>
      <c r="K35" s="31">
        <v>12</v>
      </c>
      <c r="L35" s="9">
        <f t="shared" si="3"/>
        <v>-7</v>
      </c>
      <c r="M35">
        <f t="shared" si="4"/>
        <v>4</v>
      </c>
      <c r="N35" s="9">
        <f>$P$28+$O$28*M35</f>
        <v>-6.2034220532319386</v>
      </c>
      <c r="O35" s="9">
        <f>K35+N35</f>
        <v>5.7965779467680614</v>
      </c>
      <c r="P35" s="2"/>
    </row>
    <row r="36" spans="1:16" x14ac:dyDescent="0.3">
      <c r="A36" s="31">
        <v>5</v>
      </c>
      <c r="B36" s="9">
        <f t="shared" si="2"/>
        <v>7.1712328767123283</v>
      </c>
      <c r="E36" s="9"/>
      <c r="F36" s="2"/>
      <c r="K36" s="31">
        <v>5</v>
      </c>
      <c r="L36" s="9">
        <f t="shared" si="3"/>
        <v>7</v>
      </c>
      <c r="M36">
        <f t="shared" si="4"/>
        <v>-7</v>
      </c>
      <c r="N36" s="9">
        <f>$P$28+$O$28*M36</f>
        <v>5.0335868187579207</v>
      </c>
      <c r="O36" s="9">
        <f>K36+N36</f>
        <v>10.033586818757922</v>
      </c>
      <c r="P36" s="2"/>
    </row>
    <row r="37" spans="1:16" x14ac:dyDescent="0.3">
      <c r="A37" s="31">
        <v>15</v>
      </c>
      <c r="B37" s="9">
        <f t="shared" si="2"/>
        <v>8.8150684931506866</v>
      </c>
      <c r="E37" s="9"/>
      <c r="F37" s="2"/>
      <c r="K37" s="31">
        <v>15</v>
      </c>
      <c r="L37" s="9">
        <f t="shared" si="3"/>
        <v>-10</v>
      </c>
      <c r="M37">
        <f t="shared" si="4"/>
        <v>7</v>
      </c>
      <c r="N37" s="9">
        <f>$P$28+$O$28*M37</f>
        <v>-9.268060836501899</v>
      </c>
      <c r="O37" s="9">
        <f>K37+N37</f>
        <v>5.731939163498101</v>
      </c>
      <c r="P37" s="2"/>
    </row>
    <row r="38" spans="1:16" x14ac:dyDescent="0.3">
      <c r="A38" s="31">
        <v>9</v>
      </c>
      <c r="B38" s="9">
        <f t="shared" si="2"/>
        <v>7.8287671232876717</v>
      </c>
      <c r="E38" s="9"/>
      <c r="F38" s="2"/>
      <c r="K38" s="31">
        <v>9</v>
      </c>
      <c r="L38" s="9">
        <f t="shared" si="3"/>
        <v>6</v>
      </c>
      <c r="M38">
        <f t="shared" si="4"/>
        <v>-10</v>
      </c>
      <c r="N38" s="9">
        <f>$P$28+$O$28*M38</f>
        <v>8.0982256020278847</v>
      </c>
      <c r="O38" s="9">
        <f>K38+N38</f>
        <v>17.098225602027885</v>
      </c>
      <c r="P38" s="2"/>
    </row>
    <row r="39" spans="1:16" x14ac:dyDescent="0.3">
      <c r="A39" s="31">
        <v>16</v>
      </c>
      <c r="B39" s="9">
        <f t="shared" si="2"/>
        <v>8.9794520547945211</v>
      </c>
      <c r="E39" s="9"/>
      <c r="F39" s="2"/>
      <c r="K39" s="31">
        <v>16</v>
      </c>
      <c r="L39" s="9">
        <f t="shared" si="3"/>
        <v>-7</v>
      </c>
      <c r="M39">
        <f t="shared" si="4"/>
        <v>6</v>
      </c>
      <c r="N39" s="9">
        <f>$P$28+$O$28*M39</f>
        <v>-8.2465145754119131</v>
      </c>
      <c r="O39" s="9">
        <f>K39+N39</f>
        <v>7.7534854245880869</v>
      </c>
      <c r="P39" s="2"/>
    </row>
    <row r="40" spans="1:16" x14ac:dyDescent="0.3">
      <c r="A40" s="31">
        <v>7</v>
      </c>
      <c r="B40" s="9">
        <f t="shared" si="2"/>
        <v>7.5</v>
      </c>
      <c r="E40" s="9"/>
      <c r="F40" s="2"/>
      <c r="K40" s="31">
        <v>7</v>
      </c>
      <c r="L40" s="9">
        <f>K39-K40</f>
        <v>9</v>
      </c>
      <c r="M40">
        <f>L39</f>
        <v>-7</v>
      </c>
      <c r="N40" s="9">
        <f>$P$28+$O$28*M40</f>
        <v>5.0335868187579207</v>
      </c>
      <c r="O40" s="9">
        <f>K40+N40</f>
        <v>12.033586818757922</v>
      </c>
      <c r="P40" s="2"/>
    </row>
    <row r="41" spans="1:16" x14ac:dyDescent="0.3">
      <c r="A41" s="31"/>
      <c r="B41" s="9"/>
      <c r="C41" s="9"/>
      <c r="D41" s="9"/>
      <c r="E41" s="9"/>
      <c r="F41" s="2"/>
      <c r="K41" s="31"/>
      <c r="L41" s="9"/>
      <c r="M41" s="9"/>
      <c r="N41" s="9"/>
      <c r="O41" s="9"/>
      <c r="P41" s="2"/>
    </row>
    <row r="42" spans="1:16" x14ac:dyDescent="0.3">
      <c r="A42" s="41"/>
      <c r="B42" s="5"/>
      <c r="C42" s="5"/>
      <c r="D42" s="5"/>
      <c r="E42" s="5"/>
      <c r="F42" s="6"/>
      <c r="K42" s="41"/>
      <c r="L42" s="5"/>
      <c r="M42" s="5"/>
      <c r="N42" s="5"/>
      <c r="O42" s="5"/>
      <c r="P42" s="6"/>
    </row>
    <row r="46" spans="1:16" x14ac:dyDescent="0.3">
      <c r="A46" s="32" t="s">
        <v>50</v>
      </c>
      <c r="B46" s="33"/>
      <c r="C46" s="33"/>
      <c r="D46" s="33"/>
      <c r="E46" s="33"/>
      <c r="F46" s="33"/>
      <c r="G46" s="33"/>
      <c r="H46" s="33"/>
      <c r="I46" s="33"/>
      <c r="J46" s="34"/>
    </row>
    <row r="47" spans="1:16" x14ac:dyDescent="0.3">
      <c r="A47" s="38"/>
      <c r="B47" s="39"/>
      <c r="C47" s="39"/>
      <c r="D47" s="39"/>
      <c r="E47" s="39"/>
      <c r="F47" s="39"/>
      <c r="G47" s="39"/>
      <c r="H47" s="39"/>
      <c r="I47" s="39"/>
      <c r="J47" s="40"/>
    </row>
    <row r="48" spans="1:16" x14ac:dyDescent="0.3">
      <c r="A48" s="35" t="s">
        <v>51</v>
      </c>
      <c r="B48" s="36"/>
      <c r="C48" s="36"/>
      <c r="D48" s="36"/>
      <c r="E48" s="36"/>
      <c r="F48" s="36"/>
      <c r="G48" s="36"/>
      <c r="H48" s="36"/>
      <c r="I48" s="36"/>
      <c r="J48" s="37"/>
    </row>
    <row r="49" spans="1:10" x14ac:dyDescent="0.3">
      <c r="A49" s="35"/>
      <c r="B49" s="36"/>
      <c r="C49" s="36"/>
      <c r="D49" s="36"/>
      <c r="E49" s="36"/>
      <c r="F49" s="36"/>
      <c r="G49" s="36"/>
      <c r="H49" s="36"/>
      <c r="I49" s="36"/>
      <c r="J49" s="37"/>
    </row>
    <row r="50" spans="1:10" x14ac:dyDescent="0.3">
      <c r="A50" s="3" t="s">
        <v>42</v>
      </c>
      <c r="B50" s="9" t="s">
        <v>49</v>
      </c>
      <c r="C50" t="s">
        <v>55</v>
      </c>
      <c r="D50" s="9" t="s">
        <v>9</v>
      </c>
      <c r="E50" s="12" t="s">
        <v>47</v>
      </c>
      <c r="F50" s="29" t="s">
        <v>53</v>
      </c>
      <c r="G50" s="43" t="s">
        <v>54</v>
      </c>
      <c r="H50" s="9"/>
      <c r="I50" s="30" t="s">
        <v>38</v>
      </c>
      <c r="J50" s="2" t="s">
        <v>37</v>
      </c>
    </row>
    <row r="51" spans="1:10" x14ac:dyDescent="0.3">
      <c r="A51" s="31">
        <v>10</v>
      </c>
      <c r="B51" s="9"/>
      <c r="C51" s="9"/>
      <c r="D51" s="9"/>
      <c r="E51" s="9"/>
      <c r="F51" s="9"/>
      <c r="G51" s="9"/>
      <c r="H51" s="9"/>
      <c r="I51" s="9">
        <f t="array" ref="I51:J51">LINEST(B53:B60,B52:B59,TRUE,TRUE)</f>
        <v>-0.4444444444444447</v>
      </c>
      <c r="J51" s="2">
        <v>-2.166666666666667</v>
      </c>
    </row>
    <row r="52" spans="1:10" x14ac:dyDescent="0.3">
      <c r="A52" s="31">
        <v>12</v>
      </c>
      <c r="B52" s="9">
        <f>A51-A52</f>
        <v>-2</v>
      </c>
      <c r="C52" s="9"/>
      <c r="D52" s="9"/>
      <c r="E52" s="9"/>
      <c r="F52" s="9"/>
      <c r="G52" s="9"/>
      <c r="H52" s="9"/>
      <c r="I52" s="9"/>
      <c r="J52" s="2"/>
    </row>
    <row r="53" spans="1:10" x14ac:dyDescent="0.3">
      <c r="A53" s="31">
        <v>15</v>
      </c>
      <c r="B53" s="9">
        <f>A52-A53</f>
        <v>-3</v>
      </c>
      <c r="C53" s="9">
        <f>B52</f>
        <v>-2</v>
      </c>
      <c r="D53" s="9">
        <f>$J$51+$I$51*C53</f>
        <v>-1.2777777777777777</v>
      </c>
      <c r="E53" s="9">
        <f>C53-D53</f>
        <v>-0.72222222222222232</v>
      </c>
      <c r="F53" s="9">
        <f>$J$51+$I$51*D53+$I$54*E53</f>
        <v>-1.1841563786008231</v>
      </c>
      <c r="G53" s="9">
        <f>A52+F53</f>
        <v>10.815843621399177</v>
      </c>
      <c r="H53" s="9"/>
      <c r="I53" s="42" t="s">
        <v>52</v>
      </c>
      <c r="J53" s="2"/>
    </row>
    <row r="54" spans="1:10" x14ac:dyDescent="0.3">
      <c r="A54" s="31">
        <v>14</v>
      </c>
      <c r="B54" s="9">
        <f>A53-A54</f>
        <v>1</v>
      </c>
      <c r="C54" s="9">
        <f>B53</f>
        <v>-3</v>
      </c>
      <c r="D54" s="9">
        <f>$J$51+$I$51*C54</f>
        <v>-0.83333333333333282</v>
      </c>
      <c r="E54" s="9">
        <f>C54-D54</f>
        <v>-2.166666666666667</v>
      </c>
      <c r="F54" s="9">
        <f>$J$51+$I$51*D54+$I$54*E54</f>
        <v>-0.55246913580246981</v>
      </c>
      <c r="G54" s="9">
        <f>A53+F54</f>
        <v>14.44753086419753</v>
      </c>
      <c r="H54" s="9"/>
      <c r="I54" s="9">
        <f t="array" ref="I54">LINEST(E54:E60,E53:E59)</f>
        <v>-0.57407407407407385</v>
      </c>
      <c r="J54" s="2"/>
    </row>
    <row r="55" spans="1:10" x14ac:dyDescent="0.3">
      <c r="A55" s="31">
        <v>16</v>
      </c>
      <c r="B55" s="9">
        <f>A54-A55</f>
        <v>-2</v>
      </c>
      <c r="C55" s="9">
        <f>B54</f>
        <v>1</v>
      </c>
      <c r="D55" s="9">
        <f>$J$51+$I$51*C55</f>
        <v>-2.6111111111111116</v>
      </c>
      <c r="E55" s="9">
        <f>C55-D55</f>
        <v>3.6111111111111116</v>
      </c>
      <c r="F55" s="9">
        <f>$J$51+$I$51*D55+$I$54*E55</f>
        <v>-3.0792181069958833</v>
      </c>
      <c r="G55" s="9">
        <f>A54+F55</f>
        <v>10.920781893004117</v>
      </c>
      <c r="H55" s="9"/>
      <c r="I55" s="9"/>
      <c r="J55" s="2"/>
    </row>
    <row r="56" spans="1:10" x14ac:dyDescent="0.3">
      <c r="A56" s="31">
        <v>18</v>
      </c>
      <c r="B56" s="9">
        <f>A55-A56</f>
        <v>-2</v>
      </c>
      <c r="C56" s="9">
        <f>B55</f>
        <v>-2</v>
      </c>
      <c r="D56" s="9">
        <f>$J$51+$I$51*C56</f>
        <v>-1.2777777777777777</v>
      </c>
      <c r="E56" s="9">
        <f>C56-D56</f>
        <v>-0.72222222222222232</v>
      </c>
      <c r="F56" s="9">
        <f>$J$51+$I$51*D56+$I$54*E56</f>
        <v>-1.1841563786008231</v>
      </c>
      <c r="G56" s="9">
        <f>A55+F56</f>
        <v>14.815843621399177</v>
      </c>
      <c r="H56" s="9"/>
      <c r="I56" s="9"/>
      <c r="J56" s="2"/>
    </row>
    <row r="57" spans="1:10" x14ac:dyDescent="0.3">
      <c r="A57" s="31">
        <v>20</v>
      </c>
      <c r="B57" s="9">
        <f>A56-A57</f>
        <v>-2</v>
      </c>
      <c r="C57" s="9">
        <f>B56</f>
        <v>-2</v>
      </c>
      <c r="D57" s="9">
        <f>$J$51+$I$51*C57</f>
        <v>-1.2777777777777777</v>
      </c>
      <c r="E57" s="9">
        <f>C57-D57</f>
        <v>-0.72222222222222232</v>
      </c>
      <c r="F57" s="9">
        <f>$J$51+$I$51*D57+$I$54*E57</f>
        <v>-1.1841563786008231</v>
      </c>
      <c r="G57" s="9">
        <f>A56+F57</f>
        <v>16.815843621399178</v>
      </c>
      <c r="H57" s="9"/>
      <c r="I57" s="9"/>
      <c r="J57" s="2"/>
    </row>
    <row r="58" spans="1:10" x14ac:dyDescent="0.3">
      <c r="A58" s="31">
        <v>19</v>
      </c>
      <c r="B58" s="9">
        <f>A57-A58</f>
        <v>1</v>
      </c>
      <c r="C58" s="9">
        <f>B57</f>
        <v>-2</v>
      </c>
      <c r="D58" s="9">
        <f>$J$51+$I$51*C58</f>
        <v>-1.2777777777777777</v>
      </c>
      <c r="E58" s="9">
        <f>C58-D58</f>
        <v>-0.72222222222222232</v>
      </c>
      <c r="F58" s="9">
        <f>$J$51+$I$51*D58+$I$54*E58</f>
        <v>-1.1841563786008231</v>
      </c>
      <c r="G58" s="9">
        <f>A57+F58</f>
        <v>18.815843621399178</v>
      </c>
      <c r="H58" s="9"/>
      <c r="I58" s="9"/>
      <c r="J58" s="2"/>
    </row>
    <row r="59" spans="1:10" x14ac:dyDescent="0.3">
      <c r="A59" s="31">
        <v>22</v>
      </c>
      <c r="B59" s="9">
        <f>A58-A59</f>
        <v>-3</v>
      </c>
      <c r="C59" s="9">
        <f>B58</f>
        <v>1</v>
      </c>
      <c r="D59" s="9">
        <f>$J$51+$I$51*C59</f>
        <v>-2.6111111111111116</v>
      </c>
      <c r="E59" s="9">
        <f>C59-D59</f>
        <v>3.6111111111111116</v>
      </c>
      <c r="F59" s="9">
        <f>$J$51+$I$51*D59+$I$54*E59</f>
        <v>-3.0792181069958833</v>
      </c>
      <c r="G59" s="9">
        <f>A58+F59</f>
        <v>15.920781893004117</v>
      </c>
      <c r="H59" s="9"/>
      <c r="I59" s="9"/>
      <c r="J59" s="2"/>
    </row>
    <row r="60" spans="1:10" x14ac:dyDescent="0.3">
      <c r="A60" s="31">
        <v>24</v>
      </c>
      <c r="B60" s="9">
        <f>A59-A60</f>
        <v>-2</v>
      </c>
      <c r="C60" s="9">
        <f>B59</f>
        <v>-3</v>
      </c>
      <c r="D60" s="9">
        <f>$J$51+$I$51*C60</f>
        <v>-0.83333333333333282</v>
      </c>
      <c r="E60" s="9">
        <f>C60-D60</f>
        <v>-2.166666666666667</v>
      </c>
      <c r="F60" s="9">
        <f>$J$51+$I$51*D60+$I$54*E60</f>
        <v>-0.55246913580246981</v>
      </c>
      <c r="G60" s="9">
        <f>A59+F60</f>
        <v>21.447530864197532</v>
      </c>
      <c r="H60" s="9"/>
      <c r="I60" s="9"/>
      <c r="J60" s="2"/>
    </row>
    <row r="61" spans="1:10" x14ac:dyDescent="0.3">
      <c r="A61" s="31"/>
      <c r="B61" s="9"/>
      <c r="C61" s="9"/>
      <c r="D61" s="9"/>
      <c r="E61" s="9"/>
      <c r="F61" s="9"/>
      <c r="G61" s="9"/>
      <c r="H61" s="9"/>
      <c r="I61" s="9"/>
      <c r="J61" s="2"/>
    </row>
    <row r="62" spans="1:10" x14ac:dyDescent="0.3">
      <c r="A62" s="31"/>
      <c r="B62" s="9"/>
      <c r="C62" s="9"/>
      <c r="D62" s="9"/>
      <c r="E62" s="9"/>
      <c r="F62" s="9"/>
      <c r="G62" s="9"/>
      <c r="H62" s="9"/>
      <c r="I62" s="9"/>
      <c r="J62" s="2"/>
    </row>
    <row r="63" spans="1:10" x14ac:dyDescent="0.3">
      <c r="A63" s="31"/>
      <c r="B63" s="9"/>
      <c r="C63" s="9"/>
      <c r="D63" s="9"/>
      <c r="E63" s="9"/>
      <c r="F63" s="9"/>
      <c r="G63" s="9"/>
      <c r="H63" s="9"/>
      <c r="I63" s="9"/>
      <c r="J63" s="2"/>
    </row>
    <row r="64" spans="1:10" x14ac:dyDescent="0.3">
      <c r="A64" s="31"/>
      <c r="B64" s="9"/>
      <c r="C64" s="9"/>
      <c r="D64" s="9"/>
      <c r="E64" s="9"/>
      <c r="F64" s="9"/>
      <c r="G64" s="9"/>
      <c r="H64" s="9"/>
      <c r="I64" s="9"/>
      <c r="J64" s="2"/>
    </row>
    <row r="65" spans="1:10" x14ac:dyDescent="0.3">
      <c r="A65" s="41"/>
      <c r="B65" s="5"/>
      <c r="C65" s="5"/>
      <c r="D65" s="5"/>
      <c r="E65" s="5"/>
      <c r="F65" s="5"/>
      <c r="G65" s="5"/>
      <c r="H65" s="5"/>
      <c r="I65" s="5"/>
      <c r="J65" s="6"/>
    </row>
  </sheetData>
  <mergeCells count="10">
    <mergeCell ref="K23:P24"/>
    <mergeCell ref="K25:P26"/>
    <mergeCell ref="A46:J47"/>
    <mergeCell ref="A48:J49"/>
    <mergeCell ref="A23:F24"/>
    <mergeCell ref="A25:F26"/>
    <mergeCell ref="H1:S2"/>
    <mergeCell ref="H3:S4"/>
    <mergeCell ref="A3:F4"/>
    <mergeCell ref="A1:F2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FAEF-48BB-417B-840D-3E32C880621F}">
  <sheetPr codeName="Sheet2"/>
  <dimension ref="A1:P42"/>
  <sheetViews>
    <sheetView zoomScale="85" zoomScaleNormal="85" workbookViewId="0">
      <selection activeCell="B4" sqref="B4"/>
    </sheetView>
  </sheetViews>
  <sheetFormatPr defaultRowHeight="16.5" x14ac:dyDescent="0.3"/>
  <cols>
    <col min="1" max="1" width="19.25" bestFit="1" customWidth="1"/>
    <col min="3" max="3" width="17.75" bestFit="1" customWidth="1"/>
    <col min="5" max="5" width="9" customWidth="1"/>
    <col min="6" max="6" width="19.125" bestFit="1" customWidth="1"/>
    <col min="7" max="7" width="6.25" customWidth="1"/>
    <col min="8" max="9" width="19.25" bestFit="1" customWidth="1"/>
    <col min="10" max="10" width="17.75" bestFit="1" customWidth="1"/>
    <col min="15" max="15" width="19.125" bestFit="1" customWidth="1"/>
    <col min="16" max="16" width="9" customWidth="1"/>
  </cols>
  <sheetData>
    <row r="1" spans="1:16" x14ac:dyDescent="0.3">
      <c r="A1" s="23" t="s">
        <v>11</v>
      </c>
      <c r="B1" s="24"/>
      <c r="C1" s="24"/>
      <c r="D1" s="24"/>
      <c r="E1" s="24"/>
      <c r="F1" s="24"/>
      <c r="G1" s="25"/>
      <c r="I1" s="23" t="s">
        <v>15</v>
      </c>
      <c r="J1" s="24"/>
      <c r="K1" s="24"/>
      <c r="L1" s="24"/>
      <c r="M1" s="24"/>
      <c r="N1" s="24"/>
      <c r="O1" s="24"/>
      <c r="P1" s="25"/>
    </row>
    <row r="2" spans="1:16" x14ac:dyDescent="0.3">
      <c r="A2" s="26"/>
      <c r="B2" s="27"/>
      <c r="C2" s="27"/>
      <c r="D2" s="27"/>
      <c r="E2" s="27"/>
      <c r="F2" s="27"/>
      <c r="G2" s="28"/>
      <c r="I2" s="26"/>
      <c r="J2" s="27"/>
      <c r="K2" s="27"/>
      <c r="L2" s="27"/>
      <c r="M2" s="27"/>
      <c r="N2" s="27"/>
      <c r="O2" s="27"/>
      <c r="P2" s="28"/>
    </row>
    <row r="3" spans="1:16" x14ac:dyDescent="0.3">
      <c r="A3" s="1" t="s">
        <v>0</v>
      </c>
      <c r="B3" s="9" t="s">
        <v>1</v>
      </c>
      <c r="C3" s="9" t="s">
        <v>10</v>
      </c>
      <c r="D3" s="9"/>
      <c r="E3" s="9"/>
      <c r="F3" s="9" t="s">
        <v>12</v>
      </c>
      <c r="G3" s="2">
        <v>1</v>
      </c>
      <c r="I3" s="1" t="s">
        <v>0</v>
      </c>
      <c r="J3" s="9" t="s">
        <v>1</v>
      </c>
      <c r="K3" s="9" t="s">
        <v>10</v>
      </c>
      <c r="L3" s="12" t="s">
        <v>16</v>
      </c>
      <c r="M3" s="9"/>
      <c r="N3" s="9"/>
      <c r="O3" s="9" t="s">
        <v>12</v>
      </c>
      <c r="P3" s="2">
        <v>2</v>
      </c>
    </row>
    <row r="4" spans="1:16" x14ac:dyDescent="0.3">
      <c r="A4" s="1">
        <v>45714</v>
      </c>
      <c r="B4" s="9">
        <v>10</v>
      </c>
      <c r="C4" s="9"/>
      <c r="D4" s="9"/>
      <c r="E4" s="9"/>
      <c r="F4" s="9" t="s">
        <v>13</v>
      </c>
      <c r="G4" s="2">
        <v>1</v>
      </c>
      <c r="I4" s="1">
        <v>45714</v>
      </c>
      <c r="J4" s="9">
        <v>10</v>
      </c>
      <c r="K4" s="9"/>
      <c r="L4" s="9"/>
      <c r="M4" s="9"/>
      <c r="N4" s="9"/>
      <c r="O4" s="9" t="s">
        <v>13</v>
      </c>
      <c r="P4" s="2">
        <v>2</v>
      </c>
    </row>
    <row r="5" spans="1:16" x14ac:dyDescent="0.3">
      <c r="A5" s="1">
        <v>45714.000057870369</v>
      </c>
      <c r="B5" s="9">
        <v>12</v>
      </c>
      <c r="C5" s="12">
        <f>B5-B4</f>
        <v>2</v>
      </c>
      <c r="D5" s="9"/>
      <c r="E5" s="9"/>
      <c r="F5" s="9" t="s">
        <v>14</v>
      </c>
      <c r="G5" s="2">
        <v>1</v>
      </c>
      <c r="I5" s="1">
        <v>45714.000057870369</v>
      </c>
      <c r="J5" s="9">
        <v>12</v>
      </c>
      <c r="K5" s="12">
        <f>J5-J4</f>
        <v>2</v>
      </c>
      <c r="L5" s="9"/>
      <c r="M5" s="9"/>
      <c r="N5" s="9"/>
      <c r="O5" s="9" t="s">
        <v>14</v>
      </c>
      <c r="P5" s="2">
        <v>2</v>
      </c>
    </row>
    <row r="6" spans="1:16" x14ac:dyDescent="0.3">
      <c r="A6" s="1">
        <v>45714.000115625</v>
      </c>
      <c r="B6" s="9">
        <v>15</v>
      </c>
      <c r="C6" s="12">
        <f t="shared" ref="C6:C13" si="0">B6-B5</f>
        <v>3</v>
      </c>
      <c r="D6" s="9"/>
      <c r="E6" s="9"/>
      <c r="F6" s="9"/>
      <c r="G6" s="2"/>
      <c r="I6" s="1">
        <v>45714.000115625</v>
      </c>
      <c r="J6" s="9">
        <v>15</v>
      </c>
      <c r="K6" s="12">
        <f t="shared" ref="K6:L13" si="1">J6-J5</f>
        <v>3</v>
      </c>
      <c r="L6" s="9">
        <f>K6-K5</f>
        <v>1</v>
      </c>
      <c r="M6" s="9"/>
      <c r="N6" s="9"/>
      <c r="O6" s="9"/>
      <c r="P6" s="2"/>
    </row>
    <row r="7" spans="1:16" x14ac:dyDescent="0.3">
      <c r="A7" s="1">
        <v>45714.000173437496</v>
      </c>
      <c r="B7" s="9">
        <v>14</v>
      </c>
      <c r="C7" s="12">
        <f t="shared" si="0"/>
        <v>-1</v>
      </c>
      <c r="D7" s="9"/>
      <c r="E7" s="9"/>
      <c r="F7" s="9"/>
      <c r="G7" s="2"/>
      <c r="I7" s="1">
        <v>45714.000173437496</v>
      </c>
      <c r="J7" s="9">
        <v>14</v>
      </c>
      <c r="K7" s="12">
        <f t="shared" si="1"/>
        <v>-1</v>
      </c>
      <c r="L7" s="9">
        <f t="shared" si="1"/>
        <v>-4</v>
      </c>
      <c r="M7" s="9"/>
      <c r="N7" s="9"/>
      <c r="O7" s="9"/>
      <c r="P7" s="2"/>
    </row>
    <row r="8" spans="1:16" ht="13.5" customHeight="1" x14ac:dyDescent="0.3">
      <c r="A8" s="1">
        <v>45714.00023125</v>
      </c>
      <c r="B8" s="9">
        <v>16</v>
      </c>
      <c r="C8" s="12">
        <f t="shared" si="0"/>
        <v>2</v>
      </c>
      <c r="D8" s="9"/>
      <c r="E8" s="9"/>
      <c r="F8" s="9"/>
      <c r="G8" s="2"/>
      <c r="I8" s="1">
        <v>45714.00023125</v>
      </c>
      <c r="J8" s="9">
        <v>16</v>
      </c>
      <c r="K8" s="12">
        <f t="shared" si="1"/>
        <v>2</v>
      </c>
      <c r="L8" s="9">
        <f t="shared" si="1"/>
        <v>3</v>
      </c>
      <c r="M8" s="9"/>
      <c r="N8" s="9"/>
      <c r="O8" s="9"/>
      <c r="P8" s="2"/>
    </row>
    <row r="9" spans="1:16" ht="18.75" customHeight="1" x14ac:dyDescent="0.3">
      <c r="A9" s="1">
        <v>45714.000289062496</v>
      </c>
      <c r="B9" s="9">
        <v>18</v>
      </c>
      <c r="C9" s="12">
        <f t="shared" si="0"/>
        <v>2</v>
      </c>
      <c r="D9" s="9"/>
      <c r="E9" s="9"/>
      <c r="F9" s="9" t="s">
        <v>22</v>
      </c>
      <c r="G9" s="2"/>
      <c r="I9" s="1">
        <v>45714.000289062496</v>
      </c>
      <c r="J9" s="9">
        <v>18</v>
      </c>
      <c r="K9" s="12">
        <f t="shared" si="1"/>
        <v>2</v>
      </c>
      <c r="L9" s="9">
        <f t="shared" si="1"/>
        <v>0</v>
      </c>
      <c r="M9" s="9"/>
      <c r="N9" s="9"/>
      <c r="O9" s="9" t="s">
        <v>22</v>
      </c>
      <c r="P9" s="2"/>
    </row>
    <row r="10" spans="1:16" x14ac:dyDescent="0.3">
      <c r="A10" s="1">
        <v>45714.000346875</v>
      </c>
      <c r="B10" s="9">
        <v>20</v>
      </c>
      <c r="C10" s="12">
        <f t="shared" si="0"/>
        <v>2</v>
      </c>
      <c r="D10" s="9"/>
      <c r="E10" s="9"/>
      <c r="F10" s="9" t="s">
        <v>2</v>
      </c>
      <c r="G10" s="2">
        <v>0.5</v>
      </c>
      <c r="I10" s="1">
        <v>45714.000346875</v>
      </c>
      <c r="J10" s="9">
        <v>20</v>
      </c>
      <c r="K10" s="12">
        <f t="shared" si="1"/>
        <v>2</v>
      </c>
      <c r="L10" s="9">
        <f t="shared" si="1"/>
        <v>0</v>
      </c>
      <c r="M10" s="9"/>
      <c r="N10" s="9"/>
      <c r="O10" s="9" t="s">
        <v>2</v>
      </c>
      <c r="P10" s="2">
        <v>0.5</v>
      </c>
    </row>
    <row r="11" spans="1:16" ht="17.25" x14ac:dyDescent="0.3">
      <c r="A11" s="1">
        <v>45714.000404687496</v>
      </c>
      <c r="B11" s="9">
        <v>19</v>
      </c>
      <c r="C11" s="12">
        <f t="shared" si="0"/>
        <v>-1</v>
      </c>
      <c r="D11" s="9"/>
      <c r="E11" s="9"/>
      <c r="F11" s="10" t="s">
        <v>3</v>
      </c>
      <c r="G11" s="2">
        <v>0.7</v>
      </c>
      <c r="I11" s="1">
        <v>45714.000404687496</v>
      </c>
      <c r="J11" s="9">
        <v>19</v>
      </c>
      <c r="K11" s="12">
        <f t="shared" si="1"/>
        <v>-1</v>
      </c>
      <c r="L11" s="9">
        <f t="shared" si="1"/>
        <v>-3</v>
      </c>
      <c r="M11" s="9"/>
      <c r="N11" s="9"/>
      <c r="O11" s="10" t="s">
        <v>7</v>
      </c>
      <c r="P11" s="2">
        <v>0.7</v>
      </c>
    </row>
    <row r="12" spans="1:16" ht="17.25" x14ac:dyDescent="0.3">
      <c r="A12" s="1">
        <v>45714.0004625</v>
      </c>
      <c r="B12" s="9">
        <v>22</v>
      </c>
      <c r="C12" s="12">
        <f t="shared" si="0"/>
        <v>3</v>
      </c>
      <c r="D12" s="9"/>
      <c r="E12" s="9"/>
      <c r="F12" s="10" t="s">
        <v>48</v>
      </c>
      <c r="G12" s="2">
        <v>-0.4</v>
      </c>
      <c r="I12" s="1">
        <v>45714.0004625</v>
      </c>
      <c r="J12" s="9">
        <v>22</v>
      </c>
      <c r="K12" s="12">
        <f t="shared" si="1"/>
        <v>3</v>
      </c>
      <c r="L12" s="9">
        <f t="shared" si="1"/>
        <v>4</v>
      </c>
      <c r="M12" s="9"/>
      <c r="N12" s="9"/>
      <c r="O12" s="10" t="s">
        <v>17</v>
      </c>
      <c r="P12" s="2">
        <v>-0.3</v>
      </c>
    </row>
    <row r="13" spans="1:16" ht="17.25" x14ac:dyDescent="0.3">
      <c r="A13" s="1">
        <v>45714.000520312497</v>
      </c>
      <c r="B13" s="9">
        <v>24</v>
      </c>
      <c r="C13" s="12">
        <f t="shared" si="0"/>
        <v>2</v>
      </c>
      <c r="D13" s="9"/>
      <c r="E13" s="9"/>
      <c r="F13" s="10" t="s">
        <v>4</v>
      </c>
      <c r="G13" s="2">
        <v>0.3</v>
      </c>
      <c r="I13" s="1">
        <v>45714.000520312497</v>
      </c>
      <c r="J13" s="9">
        <v>24</v>
      </c>
      <c r="K13" s="12">
        <f t="shared" si="1"/>
        <v>2</v>
      </c>
      <c r="L13" s="9">
        <f t="shared" si="1"/>
        <v>-1</v>
      </c>
      <c r="M13" s="9"/>
      <c r="N13" s="9"/>
      <c r="O13" s="11" t="s">
        <v>18</v>
      </c>
      <c r="P13" s="2">
        <v>-0.4</v>
      </c>
    </row>
    <row r="14" spans="1:16" ht="17.25" x14ac:dyDescent="0.3">
      <c r="A14" s="1" t="s">
        <v>6</v>
      </c>
      <c r="B14" s="9">
        <f>B13+C14</f>
        <v>25.78</v>
      </c>
      <c r="C14" s="9">
        <f>$G$10+$G$11*C13+$G$12*G13</f>
        <v>1.7799999999999998</v>
      </c>
      <c r="D14" s="9"/>
      <c r="E14" s="9"/>
      <c r="F14" s="9"/>
      <c r="G14" s="2"/>
      <c r="I14" s="1" t="s">
        <v>6</v>
      </c>
      <c r="J14" s="9">
        <f>J13+K14</f>
        <v>24.6</v>
      </c>
      <c r="K14" s="12">
        <f>K13+L14</f>
        <v>0.60000000000000009</v>
      </c>
      <c r="L14" s="9">
        <f>$P$10+$P$11*L13+$P$12*L12+$P$15*$P$13+$P$16*$P$14</f>
        <v>-1.4</v>
      </c>
      <c r="M14" s="9"/>
      <c r="N14" s="9"/>
      <c r="O14" s="11" t="s">
        <v>19</v>
      </c>
      <c r="P14" s="2">
        <v>0.2</v>
      </c>
    </row>
    <row r="15" spans="1:16" ht="17.25" x14ac:dyDescent="0.3">
      <c r="A15" s="3"/>
      <c r="B15" s="9"/>
      <c r="C15" s="9"/>
      <c r="D15" s="9"/>
      <c r="E15" s="9"/>
      <c r="F15" s="13"/>
      <c r="G15" s="2"/>
      <c r="I15" s="3"/>
      <c r="J15" s="9"/>
      <c r="K15" s="9"/>
      <c r="L15" s="9"/>
      <c r="M15" s="9"/>
      <c r="N15" s="9"/>
      <c r="O15" s="10" t="s">
        <v>20</v>
      </c>
      <c r="P15" s="2">
        <v>0.1</v>
      </c>
    </row>
    <row r="16" spans="1:16" ht="17.25" x14ac:dyDescent="0.3">
      <c r="A16" s="7" t="s">
        <v>5</v>
      </c>
      <c r="B16" s="9"/>
      <c r="C16" s="9"/>
      <c r="D16" s="9"/>
      <c r="E16" s="9"/>
      <c r="G16" s="2"/>
      <c r="I16" s="7" t="s">
        <v>5</v>
      </c>
      <c r="J16" s="9"/>
      <c r="K16" s="9"/>
      <c r="L16" s="9"/>
      <c r="M16" s="9"/>
      <c r="N16" s="9"/>
      <c r="O16" s="10" t="s">
        <v>21</v>
      </c>
      <c r="P16" s="2">
        <v>0.2</v>
      </c>
    </row>
    <row r="17" spans="1:16" x14ac:dyDescent="0.3">
      <c r="A17" s="3"/>
      <c r="B17" s="9"/>
      <c r="C17" s="9"/>
      <c r="D17" s="9"/>
      <c r="E17" s="9"/>
      <c r="G17" s="2"/>
      <c r="I17" s="3"/>
      <c r="J17" s="9"/>
      <c r="K17" s="9"/>
      <c r="L17" s="9"/>
      <c r="M17" s="9"/>
      <c r="N17" s="9"/>
      <c r="O17" s="9"/>
      <c r="P17" s="2"/>
    </row>
    <row r="18" spans="1:16" x14ac:dyDescent="0.3">
      <c r="A18" s="3"/>
      <c r="B18" s="9"/>
      <c r="C18" s="9"/>
      <c r="D18" s="9"/>
      <c r="E18" s="9"/>
      <c r="F18" s="9"/>
      <c r="G18" s="2"/>
      <c r="I18" s="3"/>
      <c r="J18" s="9"/>
      <c r="K18" s="9"/>
      <c r="L18" s="9"/>
      <c r="M18" s="9"/>
      <c r="N18" s="9"/>
      <c r="O18" s="9"/>
      <c r="P18" s="2"/>
    </row>
    <row r="19" spans="1:16" x14ac:dyDescent="0.3">
      <c r="A19" s="15" t="s">
        <v>23</v>
      </c>
      <c r="B19" s="9"/>
      <c r="C19" s="9"/>
      <c r="D19" s="9"/>
      <c r="E19" s="9"/>
      <c r="F19" s="9"/>
      <c r="G19" s="2"/>
      <c r="I19" s="15" t="s">
        <v>27</v>
      </c>
      <c r="J19" s="9"/>
      <c r="K19" s="9"/>
      <c r="L19" s="9"/>
      <c r="M19" s="9"/>
      <c r="N19" s="9"/>
      <c r="O19" s="9"/>
      <c r="P19" s="2"/>
    </row>
    <row r="20" spans="1:16" x14ac:dyDescent="0.3">
      <c r="A20" s="15" t="s">
        <v>24</v>
      </c>
      <c r="B20" s="9"/>
      <c r="C20" s="9"/>
      <c r="D20" s="9"/>
      <c r="E20" s="9"/>
      <c r="F20" s="9"/>
      <c r="G20" s="2"/>
      <c r="I20" s="15" t="s">
        <v>28</v>
      </c>
      <c r="J20" s="9"/>
      <c r="K20" s="9"/>
      <c r="L20" s="9"/>
      <c r="M20" s="9"/>
      <c r="N20" s="9"/>
      <c r="O20" s="9"/>
      <c r="P20" s="2"/>
    </row>
    <row r="21" spans="1:16" x14ac:dyDescent="0.3">
      <c r="A21" s="15" t="s">
        <v>25</v>
      </c>
      <c r="B21" s="9"/>
      <c r="C21" s="9"/>
      <c r="D21" s="9"/>
      <c r="E21" s="9"/>
      <c r="F21" s="9"/>
      <c r="G21" s="2"/>
      <c r="I21" s="15" t="s">
        <v>29</v>
      </c>
      <c r="J21" s="9"/>
      <c r="K21" s="9"/>
      <c r="L21" s="9"/>
      <c r="M21" s="9"/>
      <c r="N21" s="9"/>
      <c r="O21" s="9"/>
      <c r="P21" s="2"/>
    </row>
    <row r="22" spans="1:16" x14ac:dyDescent="0.3">
      <c r="A22" s="15" t="s">
        <v>26</v>
      </c>
      <c r="B22" s="9"/>
      <c r="C22" s="9"/>
      <c r="D22" s="9"/>
      <c r="E22" s="9"/>
      <c r="F22" s="9"/>
      <c r="G22" s="2"/>
      <c r="I22" s="15" t="s">
        <v>30</v>
      </c>
      <c r="J22" s="9"/>
      <c r="K22" s="9"/>
      <c r="L22" s="9"/>
      <c r="M22" s="9"/>
      <c r="N22" s="9"/>
      <c r="O22" s="9"/>
      <c r="P22" s="2"/>
    </row>
    <row r="23" spans="1:16" x14ac:dyDescent="0.3">
      <c r="A23" s="3"/>
      <c r="B23" s="9"/>
      <c r="C23" s="9"/>
      <c r="D23" s="9"/>
      <c r="E23" s="9"/>
      <c r="F23" s="9"/>
      <c r="G23" s="2"/>
      <c r="I23" s="15" t="s">
        <v>31</v>
      </c>
      <c r="J23" s="9"/>
      <c r="K23" s="9"/>
      <c r="L23" s="9"/>
      <c r="M23" s="9"/>
      <c r="N23" s="9"/>
      <c r="O23" s="9"/>
      <c r="P23" s="2"/>
    </row>
    <row r="24" spans="1:16" x14ac:dyDescent="0.3">
      <c r="A24" s="8"/>
      <c r="B24" s="5"/>
      <c r="C24" s="5"/>
      <c r="D24" s="5"/>
      <c r="E24" s="5"/>
      <c r="F24" s="5"/>
      <c r="G24" s="6"/>
      <c r="I24" s="16" t="s">
        <v>32</v>
      </c>
      <c r="J24" s="5"/>
      <c r="K24" s="5"/>
      <c r="L24" s="5"/>
      <c r="M24" s="5"/>
      <c r="N24" s="5"/>
      <c r="O24" s="5"/>
      <c r="P24" s="6"/>
    </row>
    <row r="26" spans="1:16" x14ac:dyDescent="0.3">
      <c r="A26" t="s">
        <v>33</v>
      </c>
    </row>
    <row r="27" spans="1:16" x14ac:dyDescent="0.3">
      <c r="A27" t="s">
        <v>34</v>
      </c>
      <c r="B27" s="14"/>
    </row>
    <row r="29" spans="1:16" x14ac:dyDescent="0.3">
      <c r="A29" t="s">
        <v>35</v>
      </c>
    </row>
    <row r="31" spans="1:16" x14ac:dyDescent="0.3">
      <c r="A31" s="17" t="s">
        <v>0</v>
      </c>
      <c r="B31" s="18" t="s">
        <v>1</v>
      </c>
      <c r="C31" s="18" t="s">
        <v>10</v>
      </c>
      <c r="D31" s="19" t="s">
        <v>16</v>
      </c>
      <c r="E31" s="18"/>
      <c r="F31" s="18"/>
      <c r="G31" s="18"/>
      <c r="H31" s="20"/>
    </row>
    <row r="32" spans="1:16" x14ac:dyDescent="0.3">
      <c r="A32" s="1">
        <v>45714</v>
      </c>
      <c r="B32" s="9">
        <v>10</v>
      </c>
      <c r="C32" s="9"/>
      <c r="D32" s="9"/>
      <c r="E32" s="9"/>
      <c r="F32" s="9"/>
      <c r="G32" s="9"/>
      <c r="H32" s="2"/>
    </row>
    <row r="33" spans="1:8" x14ac:dyDescent="0.3">
      <c r="A33" s="1">
        <v>45714.000057870369</v>
      </c>
      <c r="B33" s="9">
        <v>12</v>
      </c>
      <c r="C33" s="12">
        <f>B33-B32</f>
        <v>2</v>
      </c>
      <c r="D33" s="9"/>
      <c r="E33" s="9"/>
      <c r="F33" s="9"/>
      <c r="G33" s="9"/>
      <c r="H33" s="2"/>
    </row>
    <row r="34" spans="1:8" x14ac:dyDescent="0.3">
      <c r="A34" s="1">
        <v>45714.000115625</v>
      </c>
      <c r="B34" s="9">
        <v>15</v>
      </c>
      <c r="C34" s="12">
        <f t="shared" ref="C34" si="2">B34-B33</f>
        <v>3</v>
      </c>
      <c r="D34" s="9">
        <f>C34-C33</f>
        <v>1</v>
      </c>
      <c r="E34" s="9"/>
      <c r="F34" s="9"/>
      <c r="G34" s="9" t="s">
        <v>36</v>
      </c>
      <c r="H34" s="2"/>
    </row>
    <row r="35" spans="1:8" x14ac:dyDescent="0.3">
      <c r="A35" s="1">
        <v>45714.000173437496</v>
      </c>
      <c r="B35" s="9">
        <v>14</v>
      </c>
      <c r="C35" s="12">
        <f t="shared" ref="C35:D35" si="3">B35-B34</f>
        <v>-1</v>
      </c>
      <c r="D35" s="9">
        <f t="shared" si="3"/>
        <v>-4</v>
      </c>
      <c r="E35" s="9">
        <f>F35+B34</f>
        <v>15.4</v>
      </c>
      <c r="F35" s="12">
        <f t="shared" ref="F35:F42" si="4">C34+G35</f>
        <v>0.40000000000000036</v>
      </c>
      <c r="G35" s="22">
        <f t="shared" ref="G35:G41" si="5">$P$10+$P$11*D35+$P$12*D34+$P$15*$P$13+$P$16*$P$14</f>
        <v>-2.5999999999999996</v>
      </c>
      <c r="H35" s="2"/>
    </row>
    <row r="36" spans="1:8" x14ac:dyDescent="0.3">
      <c r="A36" s="1">
        <v>45714.00023125</v>
      </c>
      <c r="B36" s="9">
        <v>16</v>
      </c>
      <c r="C36" s="12">
        <f t="shared" ref="C36:D36" si="6">B36-B35</f>
        <v>2</v>
      </c>
      <c r="D36" s="9">
        <f t="shared" si="6"/>
        <v>3</v>
      </c>
      <c r="E36" s="9">
        <f t="shared" ref="E36:E42" si="7">F36+B35</f>
        <v>16.8</v>
      </c>
      <c r="F36" s="12">
        <f t="shared" si="4"/>
        <v>2.8</v>
      </c>
      <c r="G36" s="22">
        <f t="shared" si="5"/>
        <v>3.8</v>
      </c>
      <c r="H36" s="2"/>
    </row>
    <row r="37" spans="1:8" x14ac:dyDescent="0.3">
      <c r="A37" s="1">
        <v>45714.000289062496</v>
      </c>
      <c r="B37" s="9">
        <v>18</v>
      </c>
      <c r="C37" s="12">
        <f t="shared" ref="C37:D37" si="8">B37-B36</f>
        <v>2</v>
      </c>
      <c r="D37" s="9">
        <f t="shared" si="8"/>
        <v>0</v>
      </c>
      <c r="E37" s="9">
        <f t="shared" si="7"/>
        <v>17.600000000000001</v>
      </c>
      <c r="F37" s="12">
        <f t="shared" si="4"/>
        <v>1.6</v>
      </c>
      <c r="G37" s="22">
        <f t="shared" si="5"/>
        <v>-0.39999999999999991</v>
      </c>
      <c r="H37" s="2"/>
    </row>
    <row r="38" spans="1:8" x14ac:dyDescent="0.3">
      <c r="A38" s="1">
        <v>45714.000346875</v>
      </c>
      <c r="B38" s="9">
        <v>20</v>
      </c>
      <c r="C38" s="12">
        <f t="shared" ref="C38:D38" si="9">B38-B37</f>
        <v>2</v>
      </c>
      <c r="D38" s="9">
        <f t="shared" si="9"/>
        <v>0</v>
      </c>
      <c r="E38" s="9">
        <f t="shared" si="7"/>
        <v>20.5</v>
      </c>
      <c r="F38" s="12">
        <f t="shared" si="4"/>
        <v>2.5</v>
      </c>
      <c r="G38" s="22">
        <f t="shared" si="5"/>
        <v>0.5</v>
      </c>
      <c r="H38" s="2"/>
    </row>
    <row r="39" spans="1:8" x14ac:dyDescent="0.3">
      <c r="A39" s="1">
        <v>45714.000404687496</v>
      </c>
      <c r="B39" s="9">
        <v>19</v>
      </c>
      <c r="C39" s="12">
        <f t="shared" ref="C39:D39" si="10">B39-B38</f>
        <v>-1</v>
      </c>
      <c r="D39" s="9">
        <f t="shared" si="10"/>
        <v>-3</v>
      </c>
      <c r="E39" s="9">
        <f t="shared" si="7"/>
        <v>20.399999999999999</v>
      </c>
      <c r="F39" s="12">
        <f t="shared" si="4"/>
        <v>0.40000000000000036</v>
      </c>
      <c r="G39" s="22">
        <f t="shared" si="5"/>
        <v>-1.5999999999999996</v>
      </c>
      <c r="H39" s="2"/>
    </row>
    <row r="40" spans="1:8" x14ac:dyDescent="0.3">
      <c r="A40" s="1">
        <v>45714.0004625</v>
      </c>
      <c r="B40" s="9">
        <v>22</v>
      </c>
      <c r="C40" s="12">
        <f t="shared" ref="C40:D40" si="11">B40-B39</f>
        <v>3</v>
      </c>
      <c r="D40" s="9">
        <f t="shared" si="11"/>
        <v>4</v>
      </c>
      <c r="E40" s="9">
        <f t="shared" si="7"/>
        <v>22.2</v>
      </c>
      <c r="F40" s="12">
        <f t="shared" si="4"/>
        <v>3.1999999999999993</v>
      </c>
      <c r="G40" s="22">
        <f t="shared" si="5"/>
        <v>4.1999999999999993</v>
      </c>
      <c r="H40" s="2"/>
    </row>
    <row r="41" spans="1:8" x14ac:dyDescent="0.3">
      <c r="A41" s="1">
        <v>45714.000520312497</v>
      </c>
      <c r="B41" s="9">
        <v>24</v>
      </c>
      <c r="C41" s="12">
        <f t="shared" ref="C41:D41" si="12">B41-B40</f>
        <v>2</v>
      </c>
      <c r="D41" s="9">
        <f t="shared" si="12"/>
        <v>-1</v>
      </c>
      <c r="E41" s="9">
        <f t="shared" si="7"/>
        <v>23.6</v>
      </c>
      <c r="F41" s="12">
        <f t="shared" si="4"/>
        <v>1.6</v>
      </c>
      <c r="G41" s="22">
        <f t="shared" si="5"/>
        <v>-1.4</v>
      </c>
      <c r="H41" s="2"/>
    </row>
    <row r="42" spans="1:8" x14ac:dyDescent="0.3">
      <c r="A42" s="4" t="s">
        <v>6</v>
      </c>
      <c r="B42" s="5">
        <f>B41+F42</f>
        <v>26</v>
      </c>
      <c r="C42" s="5"/>
      <c r="D42" s="5"/>
      <c r="E42" s="5">
        <f t="shared" si="7"/>
        <v>26</v>
      </c>
      <c r="F42" s="21">
        <f t="shared" si="4"/>
        <v>2</v>
      </c>
      <c r="G42" s="5"/>
      <c r="H42" s="6"/>
    </row>
  </sheetData>
  <mergeCells count="2">
    <mergeCell ref="A1:G2"/>
    <mergeCell ref="I1:P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ARIMA계산과정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jhpark</dc:creator>
  <cp:lastModifiedBy>jhpark</cp:lastModifiedBy>
  <dcterms:created xsi:type="dcterms:W3CDTF">2025-02-26T04:01:33Z</dcterms:created>
  <dcterms:modified xsi:type="dcterms:W3CDTF">2025-02-27T08:11:32Z</dcterms:modified>
</cp:coreProperties>
</file>