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SCHOOL WORK\FOURTH YR\sem 2\SMR 403\"/>
    </mc:Choice>
  </mc:AlternateContent>
  <xr:revisionPtr revIDLastSave="0" documentId="13_ncr:1_{A346AD33-D82A-4E21-8C36-9CEF9B5144E4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ANALYS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6" i="2" l="1"/>
  <c r="H206" i="2"/>
  <c r="I205" i="2"/>
  <c r="H205" i="2"/>
  <c r="G205" i="2"/>
  <c r="F205" i="2"/>
  <c r="F184" i="2"/>
  <c r="G183" i="2"/>
  <c r="F183" i="2"/>
  <c r="I206" i="2"/>
  <c r="H190" i="2"/>
  <c r="H191" i="2"/>
  <c r="H192" i="2"/>
  <c r="H193" i="2"/>
  <c r="H194" i="2"/>
  <c r="H195" i="2"/>
  <c r="H196" i="2"/>
  <c r="H197" i="2"/>
  <c r="H198" i="2"/>
  <c r="H199" i="2"/>
  <c r="H189" i="2"/>
  <c r="G172" i="2"/>
  <c r="G181" i="2"/>
  <c r="F199" i="2"/>
  <c r="F190" i="2"/>
  <c r="F191" i="2"/>
  <c r="F192" i="2"/>
  <c r="F193" i="2"/>
  <c r="F194" i="2"/>
  <c r="F195" i="2"/>
  <c r="F196" i="2"/>
  <c r="F197" i="2"/>
  <c r="F198" i="2"/>
  <c r="F189" i="2"/>
  <c r="F172" i="2"/>
  <c r="E163" i="2" l="1"/>
  <c r="E159" i="2"/>
  <c r="E155" i="2"/>
  <c r="D15" i="2"/>
  <c r="E15" i="2"/>
  <c r="E156" i="2" s="1"/>
  <c r="F15" i="2"/>
  <c r="E157" i="2" s="1"/>
  <c r="G15" i="2"/>
  <c r="E158" i="2" s="1"/>
  <c r="H15" i="2"/>
  <c r="I15" i="2"/>
  <c r="E160" i="2" s="1"/>
  <c r="J15" i="2"/>
  <c r="E161" i="2" s="1"/>
  <c r="K15" i="2"/>
  <c r="E162" i="2" s="1"/>
  <c r="L15" i="2"/>
  <c r="M15" i="2"/>
  <c r="E164" i="2" s="1"/>
  <c r="N15" i="2"/>
  <c r="E165" i="2" s="1"/>
  <c r="C15" i="2"/>
  <c r="E154" i="2" s="1"/>
  <c r="F136" i="2"/>
  <c r="P6" i="2"/>
  <c r="F137" i="2" s="1"/>
  <c r="P5" i="2"/>
  <c r="F119" i="2"/>
  <c r="F123" i="2"/>
  <c r="F124" i="2"/>
  <c r="G112" i="2"/>
  <c r="G182" i="2" s="1"/>
  <c r="G111" i="2"/>
  <c r="F125" i="2" s="1"/>
  <c r="G110" i="2"/>
  <c r="G180" i="2" s="1"/>
  <c r="G109" i="2"/>
  <c r="G179" i="2" s="1"/>
  <c r="G108" i="2"/>
  <c r="F122" i="2" s="1"/>
  <c r="G107" i="2"/>
  <c r="F121" i="2" s="1"/>
  <c r="G106" i="2"/>
  <c r="G176" i="2" s="1"/>
  <c r="G105" i="2"/>
  <c r="G175" i="2" s="1"/>
  <c r="G104" i="2"/>
  <c r="F118" i="2" s="1"/>
  <c r="G103" i="2"/>
  <c r="F117" i="2" s="1"/>
  <c r="G102" i="2"/>
  <c r="F88" i="2"/>
  <c r="G67" i="2"/>
  <c r="F83" i="2" s="1"/>
  <c r="G68" i="2"/>
  <c r="F84" i="2" s="1"/>
  <c r="G69" i="2"/>
  <c r="F175" i="2" s="1"/>
  <c r="G70" i="2"/>
  <c r="F86" i="2" s="1"/>
  <c r="G71" i="2"/>
  <c r="F87" i="2" s="1"/>
  <c r="G72" i="2"/>
  <c r="F178" i="2" s="1"/>
  <c r="G73" i="2"/>
  <c r="F89" i="2" s="1"/>
  <c r="G74" i="2"/>
  <c r="F90" i="2" s="1"/>
  <c r="G75" i="2"/>
  <c r="F181" i="2" s="1"/>
  <c r="G76" i="2"/>
  <c r="F182" i="2" s="1"/>
  <c r="G66" i="2"/>
  <c r="F120" i="2" l="1"/>
  <c r="F82" i="2"/>
  <c r="F177" i="2"/>
  <c r="F173" i="2"/>
  <c r="F85" i="2"/>
  <c r="F116" i="2"/>
  <c r="F180" i="2"/>
  <c r="F176" i="2"/>
  <c r="F92" i="2"/>
  <c r="G178" i="2"/>
  <c r="G174" i="2"/>
  <c r="F126" i="2"/>
  <c r="P7" i="2"/>
  <c r="F179" i="2"/>
  <c r="G177" i="2"/>
  <c r="G173" i="2"/>
  <c r="F91" i="2"/>
  <c r="F174" i="2"/>
  <c r="P8" i="2" l="1"/>
  <c r="F138" i="2"/>
  <c r="F139" i="2" l="1"/>
  <c r="P9" i="2"/>
  <c r="F140" i="2" l="1"/>
  <c r="P10" i="2"/>
  <c r="P11" i="2" l="1"/>
  <c r="F141" i="2"/>
  <c r="P12" i="2" l="1"/>
  <c r="F142" i="2"/>
  <c r="P13" i="2" l="1"/>
  <c r="F143" i="2"/>
  <c r="F144" i="2" l="1"/>
  <c r="P14" i="2"/>
  <c r="F145" i="2" s="1"/>
</calcChain>
</file>

<file path=xl/sharedStrings.xml><?xml version="1.0" encoding="utf-8"?>
<sst xmlns="http://schemas.openxmlformats.org/spreadsheetml/2006/main" count="89" uniqueCount="32">
  <si>
    <t>Station ID</t>
  </si>
  <si>
    <t>Station name</t>
  </si>
  <si>
    <t>Element</t>
  </si>
  <si>
    <t>Year</t>
  </si>
  <si>
    <t>KISUMU METEOROLOGICAL STATION</t>
  </si>
  <si>
    <t>Precipitation; monthly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</si>
  <si>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</si>
  <si>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</si>
  <si>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</si>
  <si>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</si>
  <si>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</si>
  <si>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</si>
  <si>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</si>
  <si>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</si>
  <si>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</si>
  <si>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</si>
  <si>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</si>
  <si>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</si>
  <si>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</si>
  <si>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 xml:space="preserve"> </t>
  </si>
  <si>
    <t>ANNUAL RAINFAL DISTRIBUTION</t>
  </si>
  <si>
    <t>Population</t>
  </si>
  <si>
    <t>POPULATION DISTRIBUTION</t>
  </si>
  <si>
    <t xml:space="preserve">MAM RAINFALL DISTRIBUTION </t>
  </si>
  <si>
    <t>TOTAL MAM RAINFALL</t>
  </si>
  <si>
    <t>TOTAL OND RAINFALL</t>
  </si>
  <si>
    <t xml:space="preserve">CUMULATIVE </t>
  </si>
  <si>
    <t>HOMOGENITY TEST ANALYSIS</t>
  </si>
  <si>
    <t>MONTHLY AVARAGE</t>
  </si>
  <si>
    <t>MONTHS</t>
  </si>
  <si>
    <t>correlation</t>
  </si>
  <si>
    <t>correllation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</si>
</sst>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0.0"/>
    <numFmt numFmtId="166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  <font>
      <b/>
      <sz val="12"/>
      <color rgb="FF444444"/>
      <name val="Arial"/>
      <family val="2"/>
    </font>
    <font>
      <sz val="12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3" fillId="0" borderId="0" xfId="1" applyNumberFormat="1" applyFont="1"/>
    <xf numFmtId="0" fontId="3" fillId="0" borderId="0" xfId="1" applyFont="1"/>
    <xf numFmtId="165" fontId="3" fillId="0" borderId="0" xfId="1" applyNumberFormat="1" applyFont="1"/>
    <xf numFmtId="0" fontId="1" fillId="0" borderId="0" xfId="0" applyFont="1"/>
    <xf numFmtId="0" fontId="5" fillId="0" borderId="1" xfId="0" applyFont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RAINFALL DISTRIBUTION OVER  KISUMU STATION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ANALYSIS!$E$17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6600413400980767E-3"/>
                  <c:y val="-8.18344912768256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ANALYSIS!$D$18:$D$28</c:f>
              <c:numCache>
                <c:formatCode>General_)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ANALYSIS!$E$18:$E$28</c:f>
              <c:numCache>
                <c:formatCode>General</c:formatCode>
                <c:ptCount val="11"/>
                <c:pt idx="0">
                  <c:v>1231</c:v>
                </c:pt>
                <c:pt idx="1">
                  <c:v>1425.6</c:v>
                </c:pt>
                <c:pt idx="2">
                  <c:v>1492.8</c:v>
                </c:pt>
                <c:pt idx="3">
                  <c:v>1573.5</c:v>
                </c:pt>
                <c:pt idx="4">
                  <c:v>1519.8</c:v>
                </c:pt>
                <c:pt idx="5">
                  <c:v>1285.5</c:v>
                </c:pt>
                <c:pt idx="6">
                  <c:v>1183.0999999999999</c:v>
                </c:pt>
                <c:pt idx="7">
                  <c:v>1468.4</c:v>
                </c:pt>
                <c:pt idx="8">
                  <c:v>992.6</c:v>
                </c:pt>
                <c:pt idx="9">
                  <c:v>1310</c:v>
                </c:pt>
                <c:pt idx="10">
                  <c:v>1362.8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6-45EF-B7FD-8DBA1004E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1182816"/>
        <c:axId val="1571186176"/>
      </c:barChart>
      <c:catAx>
        <c:axId val="157118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layout>
            <c:manualLayout>
              <c:xMode val="edge"/>
              <c:yMode val="edge"/>
              <c:x val="0.50312686355011671"/>
              <c:y val="0.94931653543307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186176"/>
        <c:crosses val="autoZero"/>
        <c:auto val="1"/>
        <c:lblAlgn val="ctr"/>
        <c:lblOffset val="100"/>
        <c:noMultiLvlLbl val="1"/>
      </c:catAx>
      <c:valAx>
        <c:axId val="157118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CUMMULATIVE</a:t>
                </a:r>
                <a:r>
                  <a:rPr lang="en-US" baseline="0"/>
                  <a:t> ANNUAL RAINFALL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18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ANALYSIS!$F$81</c:f>
              <c:strCache>
                <c:ptCount val="1"/>
                <c:pt idx="0">
                  <c:v>TOTAL MAM RAINFALL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2754983495915466E-2"/>
                  <c:y val="-6.93478419364246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ANALYSIS!$E$82:$E$92</c:f>
              <c:numCache>
                <c:formatCode>General_)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ANALYSIS!$F$82:$F$92</c:f>
              <c:numCache>
                <c:formatCode>General</c:formatCode>
                <c:ptCount val="11"/>
                <c:pt idx="0">
                  <c:v>381.9</c:v>
                </c:pt>
                <c:pt idx="1">
                  <c:v>472.5</c:v>
                </c:pt>
                <c:pt idx="2">
                  <c:v>710.4</c:v>
                </c:pt>
                <c:pt idx="3">
                  <c:v>388.7</c:v>
                </c:pt>
                <c:pt idx="4">
                  <c:v>535.20000000000005</c:v>
                </c:pt>
                <c:pt idx="5">
                  <c:v>541</c:v>
                </c:pt>
                <c:pt idx="6">
                  <c:v>344.20000000000005</c:v>
                </c:pt>
                <c:pt idx="7">
                  <c:v>592.40000000000009</c:v>
                </c:pt>
                <c:pt idx="8">
                  <c:v>483.90000000000003</c:v>
                </c:pt>
                <c:pt idx="9">
                  <c:v>558</c:v>
                </c:pt>
                <c:pt idx="10">
                  <c:v>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F9-4D9E-A725-414212C26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4187200"/>
        <c:axId val="1294184800"/>
      </c:barChart>
      <c:catAx>
        <c:axId val="129418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184800"/>
        <c:crosses val="autoZero"/>
        <c:auto val="1"/>
        <c:lblAlgn val="ctr"/>
        <c:lblOffset val="100"/>
        <c:noMultiLvlLbl val="0"/>
      </c:catAx>
      <c:valAx>
        <c:axId val="129418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Rianfall</a:t>
                </a:r>
                <a:r>
                  <a:rPr lang="en-US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amount (mm)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18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ANALYSIS!$F$115</c:f>
              <c:strCache>
                <c:ptCount val="1"/>
                <c:pt idx="0">
                  <c:v>TOTAL OND RAINFALL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8331592867396567E-2"/>
                  <c:y val="-6.81167979002624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ANALYSIS!$E$116:$E$126</c:f>
              <c:numCache>
                <c:formatCode>General_)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ANALYSIS!$F$116:$F$126</c:f>
              <c:numCache>
                <c:formatCode>General</c:formatCode>
                <c:ptCount val="11"/>
                <c:pt idx="0">
                  <c:v>325.09999999999997</c:v>
                </c:pt>
                <c:pt idx="1">
                  <c:v>359</c:v>
                </c:pt>
                <c:pt idx="2">
                  <c:v>237.2</c:v>
                </c:pt>
                <c:pt idx="3">
                  <c:v>485.1</c:v>
                </c:pt>
                <c:pt idx="4">
                  <c:v>562.20000000000005</c:v>
                </c:pt>
                <c:pt idx="5">
                  <c:v>315</c:v>
                </c:pt>
                <c:pt idx="6">
                  <c:v>385.79999999999995</c:v>
                </c:pt>
                <c:pt idx="7">
                  <c:v>526.29999999999995</c:v>
                </c:pt>
                <c:pt idx="8">
                  <c:v>134.14000000000001</c:v>
                </c:pt>
                <c:pt idx="9">
                  <c:v>264</c:v>
                </c:pt>
                <c:pt idx="10">
                  <c:v>423.40000000000003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4A-4625-9934-97780B819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0516144"/>
        <c:axId val="1370520944"/>
      </c:barChart>
      <c:catAx>
        <c:axId val="137051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520944"/>
        <c:crosses val="autoZero"/>
        <c:auto val="1"/>
        <c:lblAlgn val="ctr"/>
        <c:lblOffset val="100"/>
        <c:noMultiLvlLbl val="0"/>
      </c:catAx>
      <c:valAx>
        <c:axId val="137052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Rianfall amount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51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ANALYSIS!$F$134</c:f>
              <c:strCache>
                <c:ptCount val="1"/>
                <c:pt idx="0">
                  <c:v>CUMULATIVE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217350846813489"/>
                  <c:y val="8.842592592592592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ANALYSIS!$E$135:$E$145</c:f>
              <c:numCache>
                <c:formatCode>General_)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xVal>
          <c:yVal>
            <c:numRef>
              <c:f>ANALYSIS!$F$135:$F$145</c:f>
              <c:numCache>
                <c:formatCode>General</c:formatCode>
                <c:ptCount val="11"/>
                <c:pt idx="0">
                  <c:v>1231</c:v>
                </c:pt>
                <c:pt idx="1">
                  <c:v>2656.6</c:v>
                </c:pt>
                <c:pt idx="2">
                  <c:v>4149.3999999999996</c:v>
                </c:pt>
                <c:pt idx="3">
                  <c:v>5722.9</c:v>
                </c:pt>
                <c:pt idx="4">
                  <c:v>7242.7</c:v>
                </c:pt>
                <c:pt idx="5">
                  <c:v>8528.2000000000007</c:v>
                </c:pt>
                <c:pt idx="6">
                  <c:v>9711.3000000000011</c:v>
                </c:pt>
                <c:pt idx="7">
                  <c:v>11179.7</c:v>
                </c:pt>
                <c:pt idx="8">
                  <c:v>12172.300000000001</c:v>
                </c:pt>
                <c:pt idx="9">
                  <c:v>13482.300000000001</c:v>
                </c:pt>
                <c:pt idx="10">
                  <c:v>14845.1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DC-4908-9C02-432A8D52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23088"/>
        <c:axId val="124416368"/>
      </c:scatterChart>
      <c:valAx>
        <c:axId val="12442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layout>
            <c:manualLayout>
              <c:xMode val="edge"/>
              <c:yMode val="edge"/>
              <c:x val="0.51554804022632528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16368"/>
        <c:crosses val="autoZero"/>
        <c:crossBetween val="midCat"/>
        <c:majorUnit val="1"/>
      </c:valAx>
      <c:valAx>
        <c:axId val="12441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CUMIULATIVE ANNUAL RAINFALL TOTALS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291068898177692E-2"/>
              <c:y val="7.134623797025370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2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AVARAGE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ANALYSIS!$E$153</c:f>
              <c:strCache>
                <c:ptCount val="1"/>
                <c:pt idx="0">
                  <c:v>MONTHLY AVARAGE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ANALYSIS!$D$154:$D$165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ANALYSIS!$E$154:$E$165</c:f>
              <c:numCache>
                <c:formatCode>0.0</c:formatCode>
                <c:ptCount val="12"/>
                <c:pt idx="0">
                  <c:v>54.390909090909084</c:v>
                </c:pt>
                <c:pt idx="1">
                  <c:v>52.936363636363645</c:v>
                </c:pt>
                <c:pt idx="2">
                  <c:v>154.59090909090909</c:v>
                </c:pt>
                <c:pt idx="3">
                  <c:v>209.29090909090908</c:v>
                </c:pt>
                <c:pt idx="4">
                  <c:v>150.86363636363637</c:v>
                </c:pt>
                <c:pt idx="5">
                  <c:v>65.527272727272717</c:v>
                </c:pt>
                <c:pt idx="6">
                  <c:v>63.655454545454539</c:v>
                </c:pt>
                <c:pt idx="7">
                  <c:v>109.66545454545457</c:v>
                </c:pt>
                <c:pt idx="8">
                  <c:v>123.42818181818184</c:v>
                </c:pt>
                <c:pt idx="9">
                  <c:v>117.44545454545455</c:v>
                </c:pt>
                <c:pt idx="10">
                  <c:v>126.46454545454547</c:v>
                </c:pt>
                <c:pt idx="11">
                  <c:v>121.29363636363637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89-42FC-B853-94829E68F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1046800"/>
        <c:axId val="1001052080"/>
      </c:barChart>
      <c:catAx>
        <c:axId val="100104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052080"/>
        <c:crosses val="autoZero"/>
        <c:auto val="1"/>
        <c:lblAlgn val="ctr"/>
        <c:lblOffset val="100"/>
        <c:tickMarkSkip val="1"/>
        <c:noMultiLvlLbl val="0"/>
      </c:catAx>
      <c:valAx>
        <c:axId val="100105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AVARAGE RAINFALL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04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441862945651382E-2"/>
          <c:y val="6.7268518518518519E-2"/>
          <c:w val="0.69601495891444953"/>
          <c:h val="0.736210629921259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ANALYSIS!$F$171</c:f>
              <c:strCache>
                <c:ptCount val="1"/>
                <c:pt idx="0">
                  <c:v>TOTAL MAM RAINFALL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ANALYSIS!$E$172:$E$182</c:f>
              <c:numCache>
                <c:formatCode>General_)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ANALYSIS!$F$172:$F$182</c:f>
              <c:numCache>
                <c:formatCode>General</c:formatCode>
                <c:ptCount val="11"/>
                <c:pt idx="0">
                  <c:v>381.9</c:v>
                </c:pt>
                <c:pt idx="1">
                  <c:v>472.5</c:v>
                </c:pt>
                <c:pt idx="2">
                  <c:v>710.4</c:v>
                </c:pt>
                <c:pt idx="3">
                  <c:v>388.7</c:v>
                </c:pt>
                <c:pt idx="4">
                  <c:v>535.20000000000005</c:v>
                </c:pt>
                <c:pt idx="5">
                  <c:v>541</c:v>
                </c:pt>
                <c:pt idx="6">
                  <c:v>344.20000000000005</c:v>
                </c:pt>
                <c:pt idx="7">
                  <c:v>592.40000000000009</c:v>
                </c:pt>
                <c:pt idx="8">
                  <c:v>483.90000000000003</c:v>
                </c:pt>
                <c:pt idx="9">
                  <c:v>558</c:v>
                </c:pt>
                <c:pt idx="10">
                  <c:v>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03-4385-B02A-0D3B310A8813}"/>
            </c:ext>
          </c:extLst>
        </c:ser>
        <c:ser>
          <c:idx val="1"/>
          <c:order val="1"/>
          <c:tx>
            <c:strRef>
              <c:f>ANALYSIS!$G$171</c:f>
              <c:strCache>
                <c:ptCount val="1"/>
                <c:pt idx="0">
                  <c:v>TOTAL OND RAINFALL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ANALYSIS!$E$172:$E$182</c:f>
              <c:numCache>
                <c:formatCode>General_)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ANALYSIS!$G$172:$G$182</c:f>
              <c:numCache>
                <c:formatCode>General</c:formatCode>
                <c:ptCount val="11"/>
                <c:pt idx="0">
                  <c:v>325.09999999999997</c:v>
                </c:pt>
                <c:pt idx="1">
                  <c:v>359</c:v>
                </c:pt>
                <c:pt idx="2">
                  <c:v>237.2</c:v>
                </c:pt>
                <c:pt idx="3">
                  <c:v>485.1</c:v>
                </c:pt>
                <c:pt idx="4">
                  <c:v>562.20000000000005</c:v>
                </c:pt>
                <c:pt idx="5">
                  <c:v>315</c:v>
                </c:pt>
                <c:pt idx="6">
                  <c:v>385.79999999999995</c:v>
                </c:pt>
                <c:pt idx="7">
                  <c:v>526.29999999999995</c:v>
                </c:pt>
                <c:pt idx="8">
                  <c:v>134.14000000000001</c:v>
                </c:pt>
                <c:pt idx="9">
                  <c:v>264</c:v>
                </c:pt>
                <c:pt idx="10">
                  <c:v>423.40000000000003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03-4385-B02A-0D3B310A8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179681440"/>
        <c:axId val="1179675200"/>
      </c:barChart>
      <c:catAx>
        <c:axId val="117968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675200"/>
        <c:crosses val="autoZero"/>
        <c:auto val="1"/>
        <c:lblAlgn val="ctr"/>
        <c:lblOffset val="100"/>
        <c:noMultiLvlLbl val="0"/>
      </c:catAx>
      <c:valAx>
        <c:axId val="11796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RAINFALL TOTALS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/>
              </a:p>
            </c:rich>
          </c:tx>
          <c:layout>
            <c:manualLayout>
              <c:xMode val="edge"/>
              <c:yMode val="edge"/>
              <c:x val="1.3546202225447508E-2"/>
              <c:y val="0.32058216681248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68144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958485581459182"/>
          <c:y val="7.7545202682998013E-2"/>
          <c:w val="0.16335752148628485"/>
          <c:h val="0.783565908428113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KISUMU POPULATION</a:t>
            </a:r>
            <a:endParaRPr lang="en-US" sz="14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ANALYSIS!$C$45</c:f>
              <c:strCache>
                <c:ptCount val="1"/>
                <c:pt idx="0">
                  <c:v>Population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3338685357819373E-3"/>
                  <c:y val="0.124583333333333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ANALYSIS!$B$46:$B$62</c:f>
              <c:numCache>
                <c:formatCode>General</c:formatCode>
                <c:ptCount val="17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  <c:pt idx="4">
                  <c:v>2020</c:v>
                </c:pt>
                <c:pt idx="5">
                  <c:v>2019</c:v>
                </c:pt>
                <c:pt idx="6">
                  <c:v>2018</c:v>
                </c:pt>
                <c:pt idx="7">
                  <c:v>2017</c:v>
                </c:pt>
                <c:pt idx="8">
                  <c:v>2016</c:v>
                </c:pt>
                <c:pt idx="9">
                  <c:v>2015</c:v>
                </c:pt>
                <c:pt idx="10">
                  <c:v>2014</c:v>
                </c:pt>
                <c:pt idx="11">
                  <c:v>2013</c:v>
                </c:pt>
                <c:pt idx="12">
                  <c:v>2012</c:v>
                </c:pt>
                <c:pt idx="13">
                  <c:v>2011</c:v>
                </c:pt>
                <c:pt idx="14">
                  <c:v>2010</c:v>
                </c:pt>
                <c:pt idx="15">
                  <c:v>2009</c:v>
                </c:pt>
                <c:pt idx="16">
                  <c:v>2008</c:v>
                </c:pt>
              </c:numCache>
            </c:numRef>
          </c:xVal>
          <c:yVal>
            <c:numRef>
              <c:f>ANALYSIS!$C$46:$C$62</c:f>
              <c:numCache>
                <c:formatCode>#,##0</c:formatCode>
                <c:ptCount val="17"/>
                <c:pt idx="0">
                  <c:v>407000</c:v>
                </c:pt>
                <c:pt idx="1">
                  <c:v>392000</c:v>
                </c:pt>
                <c:pt idx="2">
                  <c:v>379000</c:v>
                </c:pt>
                <c:pt idx="3">
                  <c:v>367000</c:v>
                </c:pt>
                <c:pt idx="4">
                  <c:v>355000</c:v>
                </c:pt>
                <c:pt idx="5">
                  <c:v>344000</c:v>
                </c:pt>
                <c:pt idx="6">
                  <c:v>335000</c:v>
                </c:pt>
                <c:pt idx="7">
                  <c:v>325000</c:v>
                </c:pt>
                <c:pt idx="8">
                  <c:v>316000</c:v>
                </c:pt>
                <c:pt idx="9">
                  <c:v>307000</c:v>
                </c:pt>
                <c:pt idx="10">
                  <c:v>298000</c:v>
                </c:pt>
                <c:pt idx="11">
                  <c:v>290000</c:v>
                </c:pt>
                <c:pt idx="12">
                  <c:v>281000</c:v>
                </c:pt>
                <c:pt idx="13">
                  <c:v>273000</c:v>
                </c:pt>
                <c:pt idx="14">
                  <c:v>266000</c:v>
                </c:pt>
                <c:pt idx="15">
                  <c:v>258000</c:v>
                </c:pt>
                <c:pt idx="16">
                  <c:v>251000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DB-4DE7-A72E-C349A6BEB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22160"/>
        <c:axId val="137723600"/>
      </c:scatterChart>
      <c:valAx>
        <c:axId val="13772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Years</a:t>
                </a:r>
              </a:p>
            </c:rich>
          </c:tx>
          <c:layout>
            <c:manualLayout>
              <c:xMode val="edge"/>
              <c:yMode val="edge"/>
              <c:x val="0.51767055194865519"/>
              <c:y val="0.9296062992125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23600"/>
        <c:crosses val="autoZero"/>
        <c:crossBetween val="midCat"/>
        <c:majorUnit val="1"/>
      </c:valAx>
      <c:valAx>
        <c:axId val="13772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cumulative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2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57151</xdr:colOff>
      <xdr:row>15</xdr:row>
      <xdr:rowOff>85725</xdr:rowOff>
    </xdr:from>
    <xdr:to>
      <xdr:col>15</xdr:col>
      <xdr:colOff>904876</xdr:colOff>
      <xdr:row>32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1802CA-96CA-09E0-9D92-0FB586744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333374</xdr:colOff>
      <xdr:row>81</xdr:row>
      <xdr:rowOff>0</xdr:rowOff>
    </xdr:from>
    <xdr:to>
      <xdr:col>17</xdr:col>
      <xdr:colOff>28574</xdr:colOff>
      <xdr:row>94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987542-A402-EFC0-05FB-C04D49C61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242887</xdr:colOff>
      <xdr:row>115</xdr:row>
      <xdr:rowOff>19050</xdr:rowOff>
    </xdr:from>
    <xdr:to>
      <xdr:col>16</xdr:col>
      <xdr:colOff>285750</xdr:colOff>
      <xdr:row>128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241EB5-15E6-9D33-B739-306C5EA23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371476</xdr:colOff>
      <xdr:row>133</xdr:row>
      <xdr:rowOff>57150</xdr:rowOff>
    </xdr:from>
    <xdr:to>
      <xdr:col>14</xdr:col>
      <xdr:colOff>247650</xdr:colOff>
      <xdr:row>147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B130BE-DAC9-A6E6-4366-1CBA95645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752475</xdr:colOff>
      <xdr:row>152</xdr:row>
      <xdr:rowOff>123825</xdr:rowOff>
    </xdr:from>
    <xdr:to>
      <xdr:col>12</xdr:col>
      <xdr:colOff>76200</xdr:colOff>
      <xdr:row>167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896E96C-E78E-BDFF-2731-522AF3C1B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200024</xdr:colOff>
      <xdr:row>169</xdr:row>
      <xdr:rowOff>57150</xdr:rowOff>
    </xdr:from>
    <xdr:to>
      <xdr:col>15</xdr:col>
      <xdr:colOff>885824</xdr:colOff>
      <xdr:row>183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9674007-6D33-F1E9-C18B-8544749D8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347661</xdr:colOff>
      <xdr:row>43</xdr:row>
      <xdr:rowOff>76200</xdr:rowOff>
    </xdr:from>
    <xdr:to>
      <xdr:col>9</xdr:col>
      <xdr:colOff>762000</xdr:colOff>
      <xdr:row>57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A9DF498-776A-F9E8-F30B-3DE7A3E4D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5CBA8BF-89AA-4E96-869B-6623E517879F}">
  <we:reference id="wa200002503" version="1.0.0.0" store="en-US" storeType="OMEX"/>
  <we:alternateReferences>
    <we:reference id="wa200002503" version="1.0.0.0" store="wa20000250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2"/>
  <sheetViews>
    <sheetView topLeftCell="A14" workbookViewId="0">
      <selection activeCell="C22" sqref="C22:D32"/>
    </sheetView>
  </sheetViews>
  <sheetFormatPr defaultRowHeight="15" x14ac:dyDescent="0.25"/>
  <cols>
    <col min="1" max="1" width="9.5703125" bestFit="1" customWidth="1"/>
    <col min="2" max="2" width="33.42578125" bestFit="1" customWidth="1"/>
    <col min="3" max="3" width="26" bestFit="1" customWidth="1"/>
    <col min="4" max="4" width="9.5703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</row>
    <row r="2" spans="1:16" x14ac:dyDescent="0.25">
      <c r="A2">
        <v>9034025</v>
      </c>
      <c r="B2" t="s">
        <v>4</v>
      </c>
      <c r="C2" t="s">
        <v>5</v>
      </c>
      <c r="D2" s="1">
        <v>2008</v>
      </c>
      <c r="E2" s="2">
        <v>27.9</v>
      </c>
      <c r="F2" s="2">
        <v>48.2</v>
      </c>
      <c r="G2" s="2">
        <v>101.6</v>
      </c>
      <c r="H2" s="2">
        <v>115.1</v>
      </c>
      <c r="I2" s="2">
        <v>165.2</v>
      </c>
      <c r="J2" s="2">
        <v>67</v>
      </c>
      <c r="K2" s="2">
        <v>165</v>
      </c>
      <c r="L2" s="2">
        <v>70.900000000000006</v>
      </c>
      <c r="M2" s="2">
        <v>145</v>
      </c>
      <c r="N2" s="2">
        <v>205.1</v>
      </c>
      <c r="O2" s="2">
        <v>84.1</v>
      </c>
      <c r="P2" s="2">
        <v>35.9</v>
      </c>
    </row>
    <row r="3" spans="1:16" x14ac:dyDescent="0.25">
      <c r="A3">
        <v>9034025</v>
      </c>
      <c r="B3" t="s">
        <v>4</v>
      </c>
      <c r="C3" t="s">
        <v>5</v>
      </c>
      <c r="D3" s="1">
        <v>2009</v>
      </c>
      <c r="E3" s="3">
        <v>115</v>
      </c>
      <c r="F3" s="3">
        <v>63.9</v>
      </c>
      <c r="G3" s="3">
        <v>79.900000000000006</v>
      </c>
      <c r="H3" s="3">
        <v>273.7</v>
      </c>
      <c r="I3" s="3">
        <v>118.9</v>
      </c>
      <c r="J3" s="2">
        <v>27.6</v>
      </c>
      <c r="K3" s="2">
        <v>31.5</v>
      </c>
      <c r="L3" s="2">
        <v>76.900000000000006</v>
      </c>
      <c r="M3" s="2">
        <v>279.2</v>
      </c>
      <c r="N3" s="2">
        <v>47.9</v>
      </c>
      <c r="O3" s="2">
        <v>123.8</v>
      </c>
      <c r="P3" s="2">
        <v>187.3</v>
      </c>
    </row>
    <row r="4" spans="1:16" x14ac:dyDescent="0.25">
      <c r="A4">
        <v>9034025</v>
      </c>
      <c r="B4" t="s">
        <v>4</v>
      </c>
      <c r="C4" t="s">
        <v>5</v>
      </c>
      <c r="D4" s="1">
        <v>2010</v>
      </c>
      <c r="E4" s="2">
        <v>96.9</v>
      </c>
      <c r="F4" s="2">
        <v>110.5</v>
      </c>
      <c r="G4" s="2">
        <v>175.5</v>
      </c>
      <c r="H4" s="2">
        <v>324.39999999999998</v>
      </c>
      <c r="I4" s="2">
        <v>210.5</v>
      </c>
      <c r="J4" s="2">
        <v>27.3</v>
      </c>
      <c r="K4" s="2">
        <v>14</v>
      </c>
      <c r="L4" s="2">
        <v>138.4</v>
      </c>
      <c r="M4" s="2">
        <v>158.1</v>
      </c>
      <c r="N4" s="2">
        <v>63.4</v>
      </c>
      <c r="O4" s="2">
        <v>47.1</v>
      </c>
      <c r="P4" s="2">
        <v>126.7</v>
      </c>
    </row>
    <row r="5" spans="1:16" x14ac:dyDescent="0.25">
      <c r="A5">
        <v>9034025</v>
      </c>
      <c r="B5" t="s">
        <v>4</v>
      </c>
      <c r="C5" t="s">
        <v>5</v>
      </c>
      <c r="D5" s="1">
        <v>2011</v>
      </c>
      <c r="E5" s="3">
        <v>64.599999999999994</v>
      </c>
      <c r="F5" s="3">
        <v>18.8</v>
      </c>
      <c r="G5" s="3">
        <v>179.6</v>
      </c>
      <c r="H5" s="3">
        <v>58.5</v>
      </c>
      <c r="I5" s="3">
        <v>150.6</v>
      </c>
      <c r="J5" s="3">
        <v>111</v>
      </c>
      <c r="K5" s="3">
        <v>20.6</v>
      </c>
      <c r="L5" s="3">
        <v>396.7</v>
      </c>
      <c r="M5" s="3">
        <v>88</v>
      </c>
      <c r="N5" s="3">
        <v>147.5</v>
      </c>
      <c r="O5" s="3">
        <v>258</v>
      </c>
      <c r="P5" s="2">
        <v>79.599999999999994</v>
      </c>
    </row>
    <row r="6" spans="1:16" x14ac:dyDescent="0.25">
      <c r="A6">
        <v>9034025</v>
      </c>
      <c r="B6" t="s">
        <v>4</v>
      </c>
      <c r="C6" t="s">
        <v>5</v>
      </c>
      <c r="D6" s="1">
        <v>2012</v>
      </c>
      <c r="E6" s="3">
        <v>0</v>
      </c>
      <c r="F6" s="3">
        <v>43.4</v>
      </c>
      <c r="G6" s="3">
        <v>95</v>
      </c>
      <c r="H6" s="3">
        <v>309</v>
      </c>
      <c r="I6" s="3">
        <v>131.19999999999999</v>
      </c>
      <c r="J6" s="3">
        <v>115.5</v>
      </c>
      <c r="K6" s="3">
        <v>37.200000000000003</v>
      </c>
      <c r="L6" s="3">
        <v>98.2</v>
      </c>
      <c r="M6" s="3">
        <v>128.1</v>
      </c>
      <c r="N6" s="3">
        <v>82.6</v>
      </c>
      <c r="O6" s="3">
        <v>222.3</v>
      </c>
      <c r="P6" s="3">
        <v>257.3</v>
      </c>
    </row>
    <row r="7" spans="1:16" x14ac:dyDescent="0.25">
      <c r="A7">
        <v>9034025</v>
      </c>
      <c r="B7" t="s">
        <v>4</v>
      </c>
      <c r="C7" t="s">
        <v>5</v>
      </c>
      <c r="D7" s="1">
        <v>2013</v>
      </c>
      <c r="E7" s="3">
        <v>54.2</v>
      </c>
      <c r="F7" s="3">
        <v>31.3</v>
      </c>
      <c r="G7" s="3">
        <v>238.4</v>
      </c>
      <c r="H7" s="3">
        <v>203</v>
      </c>
      <c r="I7" s="3">
        <v>99.6</v>
      </c>
      <c r="J7" s="3">
        <v>63.7</v>
      </c>
      <c r="K7" s="3">
        <v>35.9</v>
      </c>
      <c r="L7" s="3">
        <v>93</v>
      </c>
      <c r="M7" s="3">
        <v>151.4</v>
      </c>
      <c r="N7" s="3">
        <v>77.900000000000006</v>
      </c>
      <c r="O7" s="3">
        <v>102.1</v>
      </c>
      <c r="P7" s="3">
        <v>135</v>
      </c>
    </row>
    <row r="8" spans="1:16" x14ac:dyDescent="0.25">
      <c r="A8">
        <v>9034025</v>
      </c>
      <c r="B8" t="s">
        <v>4</v>
      </c>
      <c r="C8" t="s">
        <v>5</v>
      </c>
      <c r="D8" s="1">
        <v>2014</v>
      </c>
      <c r="E8" s="3">
        <v>40.200000000000003</v>
      </c>
      <c r="F8" s="3">
        <v>29.5</v>
      </c>
      <c r="G8" s="3">
        <v>178.3</v>
      </c>
      <c r="H8" s="3">
        <v>66.8</v>
      </c>
      <c r="I8" s="3">
        <v>99.1</v>
      </c>
      <c r="J8" s="3">
        <v>99.1</v>
      </c>
      <c r="K8" s="3">
        <v>97.8</v>
      </c>
      <c r="L8" s="3">
        <v>177.9</v>
      </c>
      <c r="M8" s="3">
        <v>8.6</v>
      </c>
      <c r="N8" s="3">
        <v>142.19999999999999</v>
      </c>
      <c r="O8" s="3">
        <v>106</v>
      </c>
      <c r="P8" s="3">
        <v>137.6</v>
      </c>
    </row>
    <row r="9" spans="1:16" x14ac:dyDescent="0.25">
      <c r="A9">
        <v>9034025</v>
      </c>
      <c r="B9" t="s">
        <v>4</v>
      </c>
      <c r="C9" t="s">
        <v>5</v>
      </c>
      <c r="D9" s="1">
        <v>2015</v>
      </c>
      <c r="E9" s="3">
        <v>3.5</v>
      </c>
      <c r="F9" s="3">
        <v>34.700000000000003</v>
      </c>
      <c r="G9" s="3">
        <v>160.30000000000001</v>
      </c>
      <c r="H9" s="3">
        <v>259.60000000000002</v>
      </c>
      <c r="I9" s="3">
        <v>172.5</v>
      </c>
      <c r="J9" s="3">
        <v>49.8</v>
      </c>
      <c r="K9" s="3">
        <v>84.9</v>
      </c>
      <c r="L9" s="3">
        <v>22.3</v>
      </c>
      <c r="M9" s="3">
        <v>154.5</v>
      </c>
      <c r="N9" s="3">
        <v>198.8</v>
      </c>
      <c r="O9" s="3">
        <v>140.30000000000001</v>
      </c>
      <c r="P9" s="3">
        <v>187.2</v>
      </c>
    </row>
    <row r="10" spans="1:16" x14ac:dyDescent="0.25">
      <c r="A10">
        <v>9034025</v>
      </c>
      <c r="B10" t="s">
        <v>4</v>
      </c>
      <c r="C10" t="s">
        <v>5</v>
      </c>
      <c r="D10" s="1">
        <v>2016</v>
      </c>
      <c r="E10" s="3">
        <v>98.899999999999991</v>
      </c>
      <c r="F10" s="3">
        <v>26.2</v>
      </c>
      <c r="G10" s="3">
        <v>119.9</v>
      </c>
      <c r="H10" s="3">
        <v>189.8</v>
      </c>
      <c r="I10" s="3">
        <v>174.2</v>
      </c>
      <c r="J10" s="3">
        <v>49.4</v>
      </c>
      <c r="K10" s="3">
        <v>55.309999999999995</v>
      </c>
      <c r="L10" s="3">
        <v>23.020000000000003</v>
      </c>
      <c r="M10" s="3">
        <v>121.71</v>
      </c>
      <c r="N10" s="3">
        <v>48.2</v>
      </c>
      <c r="O10" s="3">
        <v>79.91</v>
      </c>
      <c r="P10" s="3">
        <v>6.0299999999999994</v>
      </c>
    </row>
    <row r="11" spans="1:16" x14ac:dyDescent="0.25">
      <c r="A11">
        <v>9034025</v>
      </c>
      <c r="B11" t="s">
        <v>4</v>
      </c>
      <c r="C11" t="s">
        <v>5</v>
      </c>
      <c r="D11" s="1">
        <v>2017</v>
      </c>
      <c r="E11" s="3">
        <v>37.6</v>
      </c>
      <c r="F11" s="3">
        <v>114.10000000000001</v>
      </c>
      <c r="G11" s="3">
        <v>182.7</v>
      </c>
      <c r="H11" s="3">
        <v>224.59999999999997</v>
      </c>
      <c r="I11" s="3">
        <v>150.70000000000002</v>
      </c>
      <c r="J11" s="3">
        <v>56.1</v>
      </c>
      <c r="K11" s="3">
        <v>123.7</v>
      </c>
      <c r="L11" s="3">
        <v>72.099999999999994</v>
      </c>
      <c r="M11" s="3">
        <v>84.399999999999977</v>
      </c>
      <c r="N11" s="3">
        <v>112.9</v>
      </c>
      <c r="O11" s="3">
        <v>105.90000000000002</v>
      </c>
      <c r="P11" s="3">
        <v>45.199999999999996</v>
      </c>
    </row>
    <row r="12" spans="1:16" x14ac:dyDescent="0.25">
      <c r="A12">
        <v>9034025</v>
      </c>
      <c r="B12" t="s">
        <v>4</v>
      </c>
      <c r="C12" t="s">
        <v>5</v>
      </c>
      <c r="D12" s="1">
        <v>2018</v>
      </c>
      <c r="E12" s="3">
        <v>59.5</v>
      </c>
      <c r="F12" s="3">
        <v>61.7</v>
      </c>
      <c r="G12" s="3">
        <v>189.29999999999998</v>
      </c>
      <c r="H12" s="3">
        <v>277.70000000000005</v>
      </c>
      <c r="I12" s="3">
        <v>187</v>
      </c>
      <c r="J12" s="3">
        <v>54.300000000000004</v>
      </c>
      <c r="K12" s="3">
        <v>34.299999999999997</v>
      </c>
      <c r="L12" s="3">
        <v>36.9</v>
      </c>
      <c r="M12" s="3">
        <v>38.700000000000003</v>
      </c>
      <c r="N12" s="3">
        <v>165.4</v>
      </c>
      <c r="O12" s="3">
        <v>121.60000000000001</v>
      </c>
      <c r="P12" s="3">
        <v>136.40000000000003</v>
      </c>
    </row>
    <row r="21" spans="3:4" ht="15.75" thickBot="1" x14ac:dyDescent="0.3"/>
    <row r="22" spans="3:4" ht="15.75" thickBot="1" x14ac:dyDescent="0.3">
      <c r="C22" s="6">
        <v>2018</v>
      </c>
      <c r="D22" s="7">
        <v>335000</v>
      </c>
    </row>
    <row r="23" spans="3:4" ht="15.75" thickBot="1" x14ac:dyDescent="0.3">
      <c r="C23" s="8">
        <v>2017</v>
      </c>
      <c r="D23" s="9">
        <v>325000</v>
      </c>
    </row>
    <row r="24" spans="3:4" ht="15.75" thickBot="1" x14ac:dyDescent="0.3">
      <c r="C24" s="6">
        <v>2016</v>
      </c>
      <c r="D24" s="7">
        <v>316000</v>
      </c>
    </row>
    <row r="25" spans="3:4" ht="15.75" thickBot="1" x14ac:dyDescent="0.3">
      <c r="C25" s="8">
        <v>2015</v>
      </c>
      <c r="D25" s="9">
        <v>307000</v>
      </c>
    </row>
    <row r="26" spans="3:4" ht="15.75" thickBot="1" x14ac:dyDescent="0.3">
      <c r="C26" s="6">
        <v>2014</v>
      </c>
      <c r="D26" s="7">
        <v>298000</v>
      </c>
    </row>
    <row r="27" spans="3:4" ht="15.75" thickBot="1" x14ac:dyDescent="0.3">
      <c r="C27" s="8">
        <v>2013</v>
      </c>
      <c r="D27" s="9">
        <v>290000</v>
      </c>
    </row>
    <row r="28" spans="3:4" ht="15.75" thickBot="1" x14ac:dyDescent="0.3">
      <c r="C28" s="6">
        <v>2012</v>
      </c>
      <c r="D28" s="7">
        <v>281000</v>
      </c>
    </row>
    <row r="29" spans="3:4" ht="15.75" thickBot="1" x14ac:dyDescent="0.3">
      <c r="C29" s="8">
        <v>2011</v>
      </c>
      <c r="D29" s="9">
        <v>273000</v>
      </c>
    </row>
    <row r="30" spans="3:4" ht="15.75" thickBot="1" x14ac:dyDescent="0.3">
      <c r="C30" s="6">
        <v>2010</v>
      </c>
      <c r="D30" s="7">
        <v>266000</v>
      </c>
    </row>
    <row r="31" spans="3:4" ht="15.75" thickBot="1" x14ac:dyDescent="0.3">
      <c r="C31" s="8">
        <v>2009</v>
      </c>
      <c r="D31" s="9">
        <v>258000</v>
      </c>
    </row>
    <row r="32" spans="3:4" ht="15.75" thickBot="1" x14ac:dyDescent="0.3">
      <c r="C32" s="6">
        <v>2008</v>
      </c>
      <c r="D32" s="7">
        <v>251000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85BA-AA1B-4DA1-9B99-A3C87E90A13C}">
  <sheetPr codeName="Sheet2"/>
  <dimension ref="B1:P206"/>
  <sheetViews>
    <sheetView tabSelected="1" topLeftCell="A41" workbookViewId="0">
      <selection activeCell="L42" sqref="L42"/>
    </sheetView>
  </sheetViews>
  <sheetFormatPr defaultRowHeight="15" x14ac:dyDescent="0.25"/>
  <cols>
    <col min="2" max="2" width="17.85546875" customWidth="1"/>
    <col min="3" max="3" width="22.7109375" customWidth="1"/>
    <col min="4" max="4" width="10.5703125" bestFit="1" customWidth="1"/>
    <col min="5" max="5" width="11.5703125" bestFit="1" customWidth="1"/>
    <col min="6" max="6" width="25.42578125" customWidth="1"/>
    <col min="7" max="7" width="22" customWidth="1"/>
    <col min="8" max="8" width="21" customWidth="1"/>
    <col min="9" max="9" width="10.5703125" bestFit="1" customWidth="1"/>
    <col min="10" max="14" width="11.5703125" bestFit="1" customWidth="1"/>
    <col min="16" max="16" width="18" customWidth="1"/>
  </cols>
  <sheetData>
    <row r="1" spans="2:16" x14ac:dyDescent="0.25">
      <c r="B1" t="s">
        <v>19</v>
      </c>
      <c r="F1" t="s">
        <v>20</v>
      </c>
    </row>
    <row r="3" spans="2:16" x14ac:dyDescent="0.25">
      <c r="B3" s="4" t="s">
        <v>3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26</v>
      </c>
    </row>
    <row r="4" spans="2:16" x14ac:dyDescent="0.25">
      <c r="B4" s="1">
        <v>2008</v>
      </c>
      <c r="C4" s="2">
        <v>27.9</v>
      </c>
      <c r="D4" s="2">
        <v>48.2</v>
      </c>
      <c r="E4" s="2">
        <v>101.6</v>
      </c>
      <c r="F4" s="2">
        <v>115.1</v>
      </c>
      <c r="G4" s="2">
        <v>165.2</v>
      </c>
      <c r="H4" s="2">
        <v>67</v>
      </c>
      <c r="I4" s="2">
        <v>165</v>
      </c>
      <c r="J4" s="2">
        <v>70.900000000000006</v>
      </c>
      <c r="K4" s="2">
        <v>145</v>
      </c>
      <c r="L4" s="2">
        <v>205.1</v>
      </c>
      <c r="M4" s="2">
        <v>84.1</v>
      </c>
      <c r="N4" s="2">
        <v>35.9</v>
      </c>
      <c r="O4" s="2">
        <v>1231</v>
      </c>
      <c r="P4" s="2">
        <v>1231</v>
      </c>
    </row>
    <row r="5" spans="2:16" x14ac:dyDescent="0.25">
      <c r="B5" s="1">
        <v>2009</v>
      </c>
      <c r="C5" s="3">
        <v>115</v>
      </c>
      <c r="D5" s="3">
        <v>63.9</v>
      </c>
      <c r="E5" s="3">
        <v>79.900000000000006</v>
      </c>
      <c r="F5" s="3">
        <v>273.7</v>
      </c>
      <c r="G5" s="3">
        <v>118.9</v>
      </c>
      <c r="H5" s="2">
        <v>27.6</v>
      </c>
      <c r="I5" s="2">
        <v>31.5</v>
      </c>
      <c r="J5" s="2">
        <v>76.900000000000006</v>
      </c>
      <c r="K5" s="2">
        <v>279.2</v>
      </c>
      <c r="L5" s="2">
        <v>47.9</v>
      </c>
      <c r="M5" s="2">
        <v>123.8</v>
      </c>
      <c r="N5" s="2">
        <v>187.3</v>
      </c>
      <c r="O5" s="2">
        <v>1425.6</v>
      </c>
      <c r="P5">
        <f>SUM(O4,O5)</f>
        <v>2656.6</v>
      </c>
    </row>
    <row r="6" spans="2:16" x14ac:dyDescent="0.25">
      <c r="B6" s="1">
        <v>2010</v>
      </c>
      <c r="C6" s="2">
        <v>96.9</v>
      </c>
      <c r="D6" s="2">
        <v>110.5</v>
      </c>
      <c r="E6" s="2">
        <v>175.5</v>
      </c>
      <c r="F6" s="2">
        <v>324.39999999999998</v>
      </c>
      <c r="G6" s="2">
        <v>210.5</v>
      </c>
      <c r="H6" s="2">
        <v>27.3</v>
      </c>
      <c r="I6" s="2">
        <v>14</v>
      </c>
      <c r="J6" s="2">
        <v>138.4</v>
      </c>
      <c r="K6" s="2">
        <v>158.1</v>
      </c>
      <c r="L6" s="2">
        <v>63.4</v>
      </c>
      <c r="M6" s="2">
        <v>47.1</v>
      </c>
      <c r="N6" s="2">
        <v>126.7</v>
      </c>
      <c r="O6" s="2">
        <v>1492.8</v>
      </c>
      <c r="P6">
        <f>SUM(P5,O6)</f>
        <v>4149.3999999999996</v>
      </c>
    </row>
    <row r="7" spans="2:16" x14ac:dyDescent="0.25">
      <c r="B7" s="1">
        <v>2011</v>
      </c>
      <c r="C7" s="3">
        <v>64.599999999999994</v>
      </c>
      <c r="D7" s="3">
        <v>18.8</v>
      </c>
      <c r="E7" s="3">
        <v>179.6</v>
      </c>
      <c r="F7" s="3">
        <v>58.5</v>
      </c>
      <c r="G7" s="3">
        <v>150.6</v>
      </c>
      <c r="H7" s="3">
        <v>111</v>
      </c>
      <c r="I7" s="3">
        <v>20.6</v>
      </c>
      <c r="J7" s="3">
        <v>396.7</v>
      </c>
      <c r="K7" s="3">
        <v>88</v>
      </c>
      <c r="L7" s="3">
        <v>147.5</v>
      </c>
      <c r="M7" s="3">
        <v>258</v>
      </c>
      <c r="N7" s="2">
        <v>79.599999999999994</v>
      </c>
      <c r="O7" s="2">
        <v>1573.5</v>
      </c>
      <c r="P7">
        <f>SUM(P6,O7)</f>
        <v>5722.9</v>
      </c>
    </row>
    <row r="8" spans="2:16" x14ac:dyDescent="0.25">
      <c r="B8" s="1">
        <v>2012</v>
      </c>
      <c r="C8" s="3">
        <v>0</v>
      </c>
      <c r="D8" s="3">
        <v>43.4</v>
      </c>
      <c r="E8" s="3">
        <v>95</v>
      </c>
      <c r="F8" s="3">
        <v>309</v>
      </c>
      <c r="G8" s="3">
        <v>131.19999999999999</v>
      </c>
      <c r="H8" s="3">
        <v>115.5</v>
      </c>
      <c r="I8" s="3">
        <v>37.200000000000003</v>
      </c>
      <c r="J8" s="3">
        <v>98.2</v>
      </c>
      <c r="K8" s="3">
        <v>128.1</v>
      </c>
      <c r="L8" s="3">
        <v>82.6</v>
      </c>
      <c r="M8" s="3">
        <v>222.3</v>
      </c>
      <c r="N8" s="3">
        <v>257.3</v>
      </c>
      <c r="O8" s="2">
        <v>1519.8</v>
      </c>
      <c r="P8">
        <f>SUM(P7,O8)</f>
        <v>7242.7</v>
      </c>
    </row>
    <row r="9" spans="2:16" x14ac:dyDescent="0.25">
      <c r="B9" s="1">
        <v>2013</v>
      </c>
      <c r="C9" s="3">
        <v>54.2</v>
      </c>
      <c r="D9" s="3">
        <v>31.3</v>
      </c>
      <c r="E9" s="3">
        <v>238.4</v>
      </c>
      <c r="F9" s="3">
        <v>203</v>
      </c>
      <c r="G9" s="3">
        <v>99.6</v>
      </c>
      <c r="H9" s="3">
        <v>63.7</v>
      </c>
      <c r="I9" s="3">
        <v>35.9</v>
      </c>
      <c r="J9" s="3">
        <v>93</v>
      </c>
      <c r="K9" s="3">
        <v>151.4</v>
      </c>
      <c r="L9" s="3">
        <v>77.900000000000006</v>
      </c>
      <c r="M9" s="3">
        <v>102.1</v>
      </c>
      <c r="N9" s="3">
        <v>135</v>
      </c>
      <c r="O9" s="2">
        <v>1285.5</v>
      </c>
      <c r="P9">
        <f>SUM(P8,O9)</f>
        <v>8528.2000000000007</v>
      </c>
    </row>
    <row r="10" spans="2:16" x14ac:dyDescent="0.25">
      <c r="B10" s="1">
        <v>2014</v>
      </c>
      <c r="C10" s="3">
        <v>40.200000000000003</v>
      </c>
      <c r="D10" s="3">
        <v>29.5</v>
      </c>
      <c r="E10" s="3">
        <v>178.3</v>
      </c>
      <c r="F10" s="3">
        <v>66.8</v>
      </c>
      <c r="G10" s="3">
        <v>99.1</v>
      </c>
      <c r="H10" s="3">
        <v>99.1</v>
      </c>
      <c r="I10" s="3">
        <v>97.8</v>
      </c>
      <c r="J10" s="3">
        <v>177.9</v>
      </c>
      <c r="K10" s="3">
        <v>8.6</v>
      </c>
      <c r="L10" s="3">
        <v>142.19999999999999</v>
      </c>
      <c r="M10" s="3">
        <v>106</v>
      </c>
      <c r="N10" s="3">
        <v>137.6</v>
      </c>
      <c r="O10" s="2">
        <v>1183.0999999999999</v>
      </c>
      <c r="P10">
        <f t="shared" ref="P10:P13" si="0">SUM(P9,O10)</f>
        <v>9711.3000000000011</v>
      </c>
    </row>
    <row r="11" spans="2:16" x14ac:dyDescent="0.25">
      <c r="B11" s="1">
        <v>2015</v>
      </c>
      <c r="C11" s="3">
        <v>3.5</v>
      </c>
      <c r="D11" s="3">
        <v>34.700000000000003</v>
      </c>
      <c r="E11" s="3">
        <v>160.30000000000001</v>
      </c>
      <c r="F11" s="3">
        <v>259.60000000000002</v>
      </c>
      <c r="G11" s="3">
        <v>172.5</v>
      </c>
      <c r="H11" s="3">
        <v>49.8</v>
      </c>
      <c r="I11" s="3">
        <v>84.9</v>
      </c>
      <c r="J11" s="3">
        <v>22.3</v>
      </c>
      <c r="K11" s="3">
        <v>154.5</v>
      </c>
      <c r="L11" s="3">
        <v>198.8</v>
      </c>
      <c r="M11" s="3">
        <v>140.30000000000001</v>
      </c>
      <c r="N11" s="3">
        <v>187.2</v>
      </c>
      <c r="O11" s="2">
        <v>1468.4</v>
      </c>
      <c r="P11">
        <f t="shared" si="0"/>
        <v>11179.7</v>
      </c>
    </row>
    <row r="12" spans="2:16" x14ac:dyDescent="0.25">
      <c r="B12" s="1">
        <v>2016</v>
      </c>
      <c r="C12" s="3">
        <v>98.9</v>
      </c>
      <c r="D12" s="3">
        <v>26.2</v>
      </c>
      <c r="E12" s="3">
        <v>119.9</v>
      </c>
      <c r="F12" s="3">
        <v>189.8</v>
      </c>
      <c r="G12" s="3">
        <v>174.2</v>
      </c>
      <c r="H12" s="3">
        <v>49.4</v>
      </c>
      <c r="I12" s="3">
        <v>55.309999999999995</v>
      </c>
      <c r="J12" s="3">
        <v>23.020000000000003</v>
      </c>
      <c r="K12" s="3">
        <v>121.71</v>
      </c>
      <c r="L12" s="3">
        <v>48.2</v>
      </c>
      <c r="M12" s="3">
        <v>79.91</v>
      </c>
      <c r="N12" s="3">
        <v>6.0299999999999994</v>
      </c>
      <c r="O12" s="2">
        <v>992.6</v>
      </c>
      <c r="P12">
        <f t="shared" si="0"/>
        <v>12172.300000000001</v>
      </c>
    </row>
    <row r="13" spans="2:16" x14ac:dyDescent="0.25">
      <c r="B13" s="1">
        <v>2017</v>
      </c>
      <c r="C13" s="3">
        <v>37.6</v>
      </c>
      <c r="D13" s="3">
        <v>114.10000000000001</v>
      </c>
      <c r="E13" s="3">
        <v>182.7</v>
      </c>
      <c r="F13" s="3">
        <v>224.59999999999997</v>
      </c>
      <c r="G13" s="3">
        <v>150.70000000000002</v>
      </c>
      <c r="H13" s="3">
        <v>56.1</v>
      </c>
      <c r="I13" s="3">
        <v>123.7</v>
      </c>
      <c r="J13" s="3">
        <v>72.099999999999994</v>
      </c>
      <c r="K13" s="3">
        <v>84.399999999999977</v>
      </c>
      <c r="L13" s="3">
        <v>112.9</v>
      </c>
      <c r="M13" s="3">
        <v>105.90000000000002</v>
      </c>
      <c r="N13" s="3">
        <v>45.199999999999996</v>
      </c>
      <c r="O13" s="2">
        <v>1310</v>
      </c>
      <c r="P13">
        <f t="shared" si="0"/>
        <v>13482.300000000001</v>
      </c>
    </row>
    <row r="14" spans="2:16" x14ac:dyDescent="0.25">
      <c r="B14" s="1">
        <v>2018</v>
      </c>
      <c r="C14" s="3">
        <v>59.5</v>
      </c>
      <c r="D14" s="3">
        <v>61.7</v>
      </c>
      <c r="E14" s="3">
        <v>189.29999999999998</v>
      </c>
      <c r="F14" s="3">
        <v>277.70000000000005</v>
      </c>
      <c r="G14" s="3">
        <v>187</v>
      </c>
      <c r="H14" s="3">
        <v>54.300000000000004</v>
      </c>
      <c r="I14" s="3">
        <v>34.299999999999997</v>
      </c>
      <c r="J14" s="3">
        <v>36.9</v>
      </c>
      <c r="K14" s="3">
        <v>38.700000000000003</v>
      </c>
      <c r="L14" s="3">
        <v>165.4</v>
      </c>
      <c r="M14" s="3">
        <v>121.60000000000001</v>
      </c>
      <c r="N14" s="3">
        <v>136.40000000000003</v>
      </c>
      <c r="O14" s="2">
        <v>1362.8</v>
      </c>
      <c r="P14">
        <f>SUM(P13,O14)</f>
        <v>14845.1</v>
      </c>
    </row>
    <row r="15" spans="2:16" x14ac:dyDescent="0.25">
      <c r="C15" s="10">
        <f>AVERAGE(C4:C14)</f>
        <v>54.390909090909084</v>
      </c>
      <c r="D15" s="10">
        <f t="shared" ref="D15:N15" si="1">AVERAGE(D4:D14)</f>
        <v>52.936363636363645</v>
      </c>
      <c r="E15" s="10">
        <f t="shared" si="1"/>
        <v>154.59090909090909</v>
      </c>
      <c r="F15" s="10">
        <f t="shared" si="1"/>
        <v>209.29090909090908</v>
      </c>
      <c r="G15" s="10">
        <f t="shared" si="1"/>
        <v>150.86363636363637</v>
      </c>
      <c r="H15" s="10">
        <f t="shared" si="1"/>
        <v>65.527272727272717</v>
      </c>
      <c r="I15" s="10">
        <f t="shared" si="1"/>
        <v>63.655454545454539</v>
      </c>
      <c r="J15" s="10">
        <f t="shared" si="1"/>
        <v>109.66545454545457</v>
      </c>
      <c r="K15" s="10">
        <f t="shared" si="1"/>
        <v>123.42818181818184</v>
      </c>
      <c r="L15" s="10">
        <f t="shared" si="1"/>
        <v>117.44545454545455</v>
      </c>
      <c r="M15" s="10">
        <f t="shared" si="1"/>
        <v>126.46454545454547</v>
      </c>
      <c r="N15" s="10">
        <f t="shared" si="1"/>
        <v>121.29363636363637</v>
      </c>
    </row>
    <row r="17" spans="4:5" x14ac:dyDescent="0.25">
      <c r="D17" s="4" t="s">
        <v>3</v>
      </c>
      <c r="E17" s="4" t="s">
        <v>18</v>
      </c>
    </row>
    <row r="18" spans="4:5" x14ac:dyDescent="0.25">
      <c r="D18" s="1">
        <v>2008</v>
      </c>
      <c r="E18" s="2">
        <v>1231</v>
      </c>
    </row>
    <row r="19" spans="4:5" x14ac:dyDescent="0.25">
      <c r="D19" s="1">
        <v>2009</v>
      </c>
      <c r="E19" s="2">
        <v>1425.6</v>
      </c>
    </row>
    <row r="20" spans="4:5" x14ac:dyDescent="0.25">
      <c r="D20" s="1">
        <v>2010</v>
      </c>
      <c r="E20" s="2">
        <v>1492.8</v>
      </c>
    </row>
    <row r="21" spans="4:5" x14ac:dyDescent="0.25">
      <c r="D21" s="1">
        <v>2011</v>
      </c>
      <c r="E21" s="2">
        <v>1573.5</v>
      </c>
    </row>
    <row r="22" spans="4:5" x14ac:dyDescent="0.25">
      <c r="D22" s="1">
        <v>2012</v>
      </c>
      <c r="E22" s="2">
        <v>1519.8</v>
      </c>
    </row>
    <row r="23" spans="4:5" x14ac:dyDescent="0.25">
      <c r="D23" s="1">
        <v>2013</v>
      </c>
      <c r="E23" s="2">
        <v>1285.5</v>
      </c>
    </row>
    <row r="24" spans="4:5" x14ac:dyDescent="0.25">
      <c r="D24" s="1">
        <v>2014</v>
      </c>
      <c r="E24" s="2">
        <v>1183.0999999999999</v>
      </c>
    </row>
    <row r="25" spans="4:5" x14ac:dyDescent="0.25">
      <c r="D25" s="1">
        <v>2015</v>
      </c>
      <c r="E25" s="2">
        <v>1468.4</v>
      </c>
    </row>
    <row r="26" spans="4:5" x14ac:dyDescent="0.25">
      <c r="D26" s="1">
        <v>2016</v>
      </c>
      <c r="E26" s="2">
        <v>992.6</v>
      </c>
    </row>
    <row r="27" spans="4:5" x14ac:dyDescent="0.25">
      <c r="D27" s="1">
        <v>2017</v>
      </c>
      <c r="E27" s="2">
        <v>1310</v>
      </c>
    </row>
    <row r="28" spans="4:5" x14ac:dyDescent="0.25">
      <c r="D28" s="1">
        <v>2018</v>
      </c>
      <c r="E28" s="2">
        <v>1362.8</v>
      </c>
    </row>
    <row r="40" spans="2:5" x14ac:dyDescent="0.25">
      <c r="E40" t="s">
        <v>22</v>
      </c>
    </row>
    <row r="44" spans="2:5" ht="15.75" thickBot="1" x14ac:dyDescent="0.3"/>
    <row r="45" spans="2:5" ht="16.5" thickBot="1" x14ac:dyDescent="0.3">
      <c r="B45" s="5" t="s">
        <v>3</v>
      </c>
      <c r="C45" s="5" t="s">
        <v>21</v>
      </c>
    </row>
    <row r="46" spans="2:5" ht="16.5" thickTop="1" thickBot="1" x14ac:dyDescent="0.3">
      <c r="B46" s="6">
        <v>2024</v>
      </c>
      <c r="C46" s="7">
        <v>407000</v>
      </c>
    </row>
    <row r="47" spans="2:5" ht="15.75" thickBot="1" x14ac:dyDescent="0.3">
      <c r="B47" s="8">
        <v>2023</v>
      </c>
      <c r="C47" s="9">
        <v>392000</v>
      </c>
    </row>
    <row r="48" spans="2:5" ht="15.75" thickBot="1" x14ac:dyDescent="0.3">
      <c r="B48" s="6">
        <v>2022</v>
      </c>
      <c r="C48" s="7">
        <v>379000</v>
      </c>
    </row>
    <row r="49" spans="2:10" ht="15.75" thickBot="1" x14ac:dyDescent="0.3">
      <c r="B49" s="8">
        <v>2021</v>
      </c>
      <c r="C49" s="9">
        <v>367000</v>
      </c>
    </row>
    <row r="50" spans="2:10" ht="15.75" thickBot="1" x14ac:dyDescent="0.3">
      <c r="B50" s="6">
        <v>2020</v>
      </c>
      <c r="C50" s="7">
        <v>355000</v>
      </c>
    </row>
    <row r="51" spans="2:10" ht="15.75" thickBot="1" x14ac:dyDescent="0.3">
      <c r="B51" s="8">
        <v>2019</v>
      </c>
      <c r="C51" s="9">
        <v>344000</v>
      </c>
    </row>
    <row r="52" spans="2:10" ht="15.75" thickBot="1" x14ac:dyDescent="0.3">
      <c r="B52" s="6">
        <v>2018</v>
      </c>
      <c r="C52" s="7">
        <v>335000</v>
      </c>
    </row>
    <row r="53" spans="2:10" ht="15.75" thickBot="1" x14ac:dyDescent="0.3">
      <c r="B53" s="8">
        <v>2017</v>
      </c>
      <c r="C53" s="9">
        <v>325000</v>
      </c>
    </row>
    <row r="54" spans="2:10" ht="15.75" thickBot="1" x14ac:dyDescent="0.3">
      <c r="B54" s="6">
        <v>2016</v>
      </c>
      <c r="C54" s="7">
        <v>316000</v>
      </c>
    </row>
    <row r="55" spans="2:10" ht="15.75" thickBot="1" x14ac:dyDescent="0.3">
      <c r="B55" s="8">
        <v>2015</v>
      </c>
      <c r="C55" s="9">
        <v>307000</v>
      </c>
    </row>
    <row r="56" spans="2:10" ht="15.75" thickBot="1" x14ac:dyDescent="0.3">
      <c r="B56" s="6">
        <v>2014</v>
      </c>
      <c r="C56" s="7">
        <v>298000</v>
      </c>
    </row>
    <row r="57" spans="2:10" ht="15.75" thickBot="1" x14ac:dyDescent="0.3">
      <c r="B57" s="8">
        <v>2013</v>
      </c>
      <c r="C57" s="9">
        <v>290000</v>
      </c>
    </row>
    <row r="58" spans="2:10" ht="15.75" thickBot="1" x14ac:dyDescent="0.3">
      <c r="B58" s="6">
        <v>2012</v>
      </c>
      <c r="C58" s="7">
        <v>281000</v>
      </c>
    </row>
    <row r="59" spans="2:10" ht="15.75" thickBot="1" x14ac:dyDescent="0.3">
      <c r="B59" s="8">
        <v>2011</v>
      </c>
      <c r="C59" s="9">
        <v>273000</v>
      </c>
    </row>
    <row r="60" spans="2:10" ht="15.75" thickBot="1" x14ac:dyDescent="0.3">
      <c r="B60" s="6">
        <v>2010</v>
      </c>
      <c r="C60" s="7">
        <v>266000</v>
      </c>
    </row>
    <row r="61" spans="2:10" ht="15.75" thickBot="1" x14ac:dyDescent="0.3">
      <c r="B61" s="8">
        <v>2009</v>
      </c>
      <c r="C61" s="9">
        <v>258000</v>
      </c>
    </row>
    <row r="62" spans="2:10" ht="15.75" thickBot="1" x14ac:dyDescent="0.3">
      <c r="B62" s="6">
        <v>2008</v>
      </c>
      <c r="C62" s="7">
        <v>251000</v>
      </c>
      <c r="J62" s="9"/>
    </row>
    <row r="63" spans="2:10" x14ac:dyDescent="0.25">
      <c r="B63" s="14"/>
      <c r="F63" t="s">
        <v>23</v>
      </c>
    </row>
    <row r="64" spans="2:10" x14ac:dyDescent="0.25">
      <c r="B64" s="14"/>
    </row>
    <row r="65" spans="2:7" x14ac:dyDescent="0.25">
      <c r="B65" s="14"/>
      <c r="D65" s="4" t="s">
        <v>8</v>
      </c>
      <c r="E65" s="4" t="s">
        <v>9</v>
      </c>
      <c r="F65" s="4" t="s">
        <v>10</v>
      </c>
      <c r="G65" s="4" t="s">
        <v>18</v>
      </c>
    </row>
    <row r="66" spans="2:7" x14ac:dyDescent="0.25">
      <c r="B66" s="14"/>
      <c r="C66" s="1">
        <v>2008</v>
      </c>
      <c r="D66" s="2">
        <v>101.6</v>
      </c>
      <c r="E66" s="2">
        <v>115.1</v>
      </c>
      <c r="F66" s="2">
        <v>165.2</v>
      </c>
      <c r="G66">
        <f>SUM(D66:F66)</f>
        <v>381.9</v>
      </c>
    </row>
    <row r="67" spans="2:7" x14ac:dyDescent="0.25">
      <c r="B67" s="14"/>
      <c r="C67" s="1">
        <v>2009</v>
      </c>
      <c r="D67" s="3">
        <v>79.900000000000006</v>
      </c>
      <c r="E67" s="3">
        <v>273.7</v>
      </c>
      <c r="F67" s="3">
        <v>118.9</v>
      </c>
      <c r="G67">
        <f t="shared" ref="G67:G76" si="2">SUM(D67:F67)</f>
        <v>472.5</v>
      </c>
    </row>
    <row r="68" spans="2:7" x14ac:dyDescent="0.25">
      <c r="B68" s="14"/>
      <c r="C68" s="1">
        <v>2010</v>
      </c>
      <c r="D68" s="2">
        <v>175.5</v>
      </c>
      <c r="E68" s="2">
        <v>324.39999999999998</v>
      </c>
      <c r="F68" s="2">
        <v>210.5</v>
      </c>
      <c r="G68">
        <f t="shared" si="2"/>
        <v>710.4</v>
      </c>
    </row>
    <row r="69" spans="2:7" x14ac:dyDescent="0.25">
      <c r="B69" s="14"/>
      <c r="C69" s="1">
        <v>2011</v>
      </c>
      <c r="D69" s="3">
        <v>179.6</v>
      </c>
      <c r="E69" s="3">
        <v>58.5</v>
      </c>
      <c r="F69" s="3">
        <v>150.6</v>
      </c>
      <c r="G69">
        <f t="shared" si="2"/>
        <v>388.7</v>
      </c>
    </row>
    <row r="70" spans="2:7" x14ac:dyDescent="0.25">
      <c r="B70" s="14"/>
      <c r="C70" s="1">
        <v>2012</v>
      </c>
      <c r="D70" s="3">
        <v>95</v>
      </c>
      <c r="E70" s="3">
        <v>309</v>
      </c>
      <c r="F70" s="3">
        <v>131.19999999999999</v>
      </c>
      <c r="G70">
        <f t="shared" si="2"/>
        <v>535.20000000000005</v>
      </c>
    </row>
    <row r="71" spans="2:7" x14ac:dyDescent="0.25">
      <c r="B71" s="14"/>
      <c r="C71" s="1">
        <v>2013</v>
      </c>
      <c r="D71" s="3">
        <v>238.4</v>
      </c>
      <c r="E71" s="3">
        <v>203</v>
      </c>
      <c r="F71" s="3">
        <v>99.6</v>
      </c>
      <c r="G71">
        <f t="shared" si="2"/>
        <v>541</v>
      </c>
    </row>
    <row r="72" spans="2:7" x14ac:dyDescent="0.25">
      <c r="B72" s="14"/>
      <c r="C72" s="1">
        <v>2014</v>
      </c>
      <c r="D72" s="3">
        <v>178.3</v>
      </c>
      <c r="E72" s="3">
        <v>66.8</v>
      </c>
      <c r="F72" s="3">
        <v>99.1</v>
      </c>
      <c r="G72">
        <f t="shared" si="2"/>
        <v>344.20000000000005</v>
      </c>
    </row>
    <row r="73" spans="2:7" ht="15.75" thickBot="1" x14ac:dyDescent="0.3">
      <c r="B73" s="14"/>
      <c r="C73" s="1">
        <v>2015</v>
      </c>
      <c r="D73" s="3">
        <v>160.30000000000001</v>
      </c>
      <c r="E73" s="3">
        <v>259.60000000000002</v>
      </c>
      <c r="F73" s="3">
        <v>172.5</v>
      </c>
      <c r="G73">
        <f t="shared" si="2"/>
        <v>592.40000000000009</v>
      </c>
    </row>
    <row r="74" spans="2:7" ht="15.75" thickBot="1" x14ac:dyDescent="0.3">
      <c r="B74" s="8"/>
      <c r="C74" s="1">
        <v>2016</v>
      </c>
      <c r="D74" s="3">
        <v>119.9</v>
      </c>
      <c r="E74" s="3">
        <v>189.8</v>
      </c>
      <c r="F74" s="3">
        <v>174.2</v>
      </c>
      <c r="G74">
        <f t="shared" si="2"/>
        <v>483.90000000000003</v>
      </c>
    </row>
    <row r="75" spans="2:7" ht="15.75" thickBot="1" x14ac:dyDescent="0.3">
      <c r="B75" s="8"/>
      <c r="C75" s="1">
        <v>2017</v>
      </c>
      <c r="D75" s="3">
        <v>182.7</v>
      </c>
      <c r="E75" s="3">
        <v>224.59999999999997</v>
      </c>
      <c r="F75" s="3">
        <v>150.70000000000002</v>
      </c>
      <c r="G75">
        <f t="shared" si="2"/>
        <v>558</v>
      </c>
    </row>
    <row r="76" spans="2:7" ht="15.75" thickBot="1" x14ac:dyDescent="0.3">
      <c r="B76" s="8"/>
      <c r="C76" s="1">
        <v>2018</v>
      </c>
      <c r="D76" s="3">
        <v>189.29999999999998</v>
      </c>
      <c r="E76" s="3">
        <v>277.70000000000005</v>
      </c>
      <c r="F76" s="3">
        <v>187</v>
      </c>
      <c r="G76">
        <f t="shared" si="2"/>
        <v>654</v>
      </c>
    </row>
    <row r="77" spans="2:7" ht="15.75" thickBot="1" x14ac:dyDescent="0.3">
      <c r="B77" s="8"/>
      <c r="C77" s="9"/>
    </row>
    <row r="78" spans="2:7" ht="15.75" thickBot="1" x14ac:dyDescent="0.3">
      <c r="B78" s="8"/>
      <c r="C78" s="9"/>
    </row>
    <row r="79" spans="2:7" ht="15.75" thickBot="1" x14ac:dyDescent="0.3">
      <c r="B79" s="8"/>
      <c r="C79" s="9"/>
    </row>
    <row r="80" spans="2:7" ht="15.75" thickBot="1" x14ac:dyDescent="0.3">
      <c r="B80" s="8"/>
      <c r="C80" s="9"/>
    </row>
    <row r="81" spans="2:6" ht="15.75" thickBot="1" x14ac:dyDescent="0.3">
      <c r="B81" s="8"/>
      <c r="C81" s="9"/>
      <c r="E81" s="4" t="s">
        <v>3</v>
      </c>
      <c r="F81" s="4" t="s">
        <v>24</v>
      </c>
    </row>
    <row r="82" spans="2:6" ht="15.75" thickBot="1" x14ac:dyDescent="0.3">
      <c r="B82" s="8"/>
      <c r="C82" s="9"/>
      <c r="E82" s="1">
        <v>2008</v>
      </c>
      <c r="F82">
        <f>G66</f>
        <v>381.9</v>
      </c>
    </row>
    <row r="83" spans="2:6" ht="15.75" thickBot="1" x14ac:dyDescent="0.3">
      <c r="B83" s="8"/>
      <c r="C83" s="9"/>
      <c r="E83" s="1">
        <v>2009</v>
      </c>
      <c r="F83">
        <f>G67</f>
        <v>472.5</v>
      </c>
    </row>
    <row r="84" spans="2:6" ht="15.75" thickBot="1" x14ac:dyDescent="0.3">
      <c r="B84" s="8"/>
      <c r="C84" s="9"/>
      <c r="E84" s="1">
        <v>2010</v>
      </c>
      <c r="F84">
        <f>G68</f>
        <v>710.4</v>
      </c>
    </row>
    <row r="85" spans="2:6" ht="15.75" thickBot="1" x14ac:dyDescent="0.3">
      <c r="B85" s="8"/>
      <c r="C85" s="9"/>
      <c r="E85" s="1">
        <v>2011</v>
      </c>
      <c r="F85">
        <f>G69</f>
        <v>388.7</v>
      </c>
    </row>
    <row r="86" spans="2:6" ht="15.75" thickBot="1" x14ac:dyDescent="0.3">
      <c r="B86" s="8"/>
      <c r="C86" s="9"/>
      <c r="E86" s="1">
        <v>2012</v>
      </c>
      <c r="F86">
        <f t="shared" ref="F86:F91" si="3">G70</f>
        <v>535.20000000000005</v>
      </c>
    </row>
    <row r="87" spans="2:6" ht="15.75" thickBot="1" x14ac:dyDescent="0.3">
      <c r="B87" s="8"/>
      <c r="C87" s="9"/>
      <c r="E87" s="1">
        <v>2013</v>
      </c>
      <c r="F87">
        <f t="shared" si="3"/>
        <v>541</v>
      </c>
    </row>
    <row r="88" spans="2:6" ht="15.75" thickBot="1" x14ac:dyDescent="0.3">
      <c r="B88" s="8"/>
      <c r="C88" s="9"/>
      <c r="E88" s="1">
        <v>2014</v>
      </c>
      <c r="F88">
        <f t="shared" si="3"/>
        <v>344.20000000000005</v>
      </c>
    </row>
    <row r="89" spans="2:6" ht="15.75" thickBot="1" x14ac:dyDescent="0.3">
      <c r="B89" s="8"/>
      <c r="C89" s="9"/>
      <c r="E89" s="1">
        <v>2015</v>
      </c>
      <c r="F89">
        <f t="shared" si="3"/>
        <v>592.40000000000009</v>
      </c>
    </row>
    <row r="90" spans="2:6" ht="15.75" thickBot="1" x14ac:dyDescent="0.3">
      <c r="B90" s="8"/>
      <c r="C90" s="9"/>
      <c r="E90" s="1">
        <v>2016</v>
      </c>
      <c r="F90">
        <f t="shared" si="3"/>
        <v>483.90000000000003</v>
      </c>
    </row>
    <row r="91" spans="2:6" ht="15.75" thickBot="1" x14ac:dyDescent="0.3">
      <c r="B91" s="8"/>
      <c r="C91" s="9"/>
      <c r="E91" s="1">
        <v>2017</v>
      </c>
      <c r="F91">
        <f t="shared" si="3"/>
        <v>558</v>
      </c>
    </row>
    <row r="92" spans="2:6" ht="15.75" thickBot="1" x14ac:dyDescent="0.3">
      <c r="B92" s="8"/>
      <c r="C92" s="9"/>
      <c r="E92" s="1">
        <v>2018</v>
      </c>
      <c r="F92">
        <f>G76</f>
        <v>654</v>
      </c>
    </row>
    <row r="93" spans="2:6" ht="15.75" thickBot="1" x14ac:dyDescent="0.3">
      <c r="B93" s="8"/>
      <c r="C93" s="9"/>
    </row>
    <row r="94" spans="2:6" ht="15.75" thickBot="1" x14ac:dyDescent="0.3">
      <c r="B94" s="8"/>
      <c r="C94" s="9"/>
    </row>
    <row r="95" spans="2:6" ht="15.75" thickBot="1" x14ac:dyDescent="0.3">
      <c r="B95" s="8"/>
      <c r="C95" s="9"/>
    </row>
    <row r="96" spans="2:6" ht="15.75" thickBot="1" x14ac:dyDescent="0.3">
      <c r="B96" s="8"/>
      <c r="C96" s="9"/>
    </row>
    <row r="97" spans="2:7" ht="15.75" thickBot="1" x14ac:dyDescent="0.3">
      <c r="B97" s="8"/>
      <c r="C97" s="9"/>
    </row>
    <row r="98" spans="2:7" ht="15.75" thickBot="1" x14ac:dyDescent="0.3">
      <c r="B98" s="8"/>
      <c r="C98" s="9"/>
      <c r="G98" t="s">
        <v>25</v>
      </c>
    </row>
    <row r="99" spans="2:7" ht="15.75" thickBot="1" x14ac:dyDescent="0.3">
      <c r="B99" s="8"/>
      <c r="C99" s="9"/>
      <c r="D99" s="9"/>
    </row>
    <row r="100" spans="2:7" ht="15.75" thickBot="1" x14ac:dyDescent="0.3">
      <c r="B100" s="8"/>
      <c r="C100" s="9"/>
      <c r="D100" s="9"/>
    </row>
    <row r="101" spans="2:7" ht="15.75" thickBot="1" x14ac:dyDescent="0.3">
      <c r="B101" s="8"/>
      <c r="C101" s="4" t="s">
        <v>3</v>
      </c>
      <c r="D101" s="4" t="s">
        <v>15</v>
      </c>
      <c r="E101" s="4" t="s">
        <v>16</v>
      </c>
      <c r="F101" s="4" t="s">
        <v>17</v>
      </c>
      <c r="G101" s="4" t="s">
        <v>18</v>
      </c>
    </row>
    <row r="102" spans="2:7" ht="15.75" thickBot="1" x14ac:dyDescent="0.3">
      <c r="B102" s="8"/>
      <c r="C102" s="1">
        <v>2008</v>
      </c>
      <c r="D102" s="2">
        <v>205.1</v>
      </c>
      <c r="E102" s="2">
        <v>84.1</v>
      </c>
      <c r="F102" s="2">
        <v>35.9</v>
      </c>
      <c r="G102">
        <f>SUM(D102:F102)</f>
        <v>325.09999999999997</v>
      </c>
    </row>
    <row r="103" spans="2:7" ht="15.75" thickBot="1" x14ac:dyDescent="0.3">
      <c r="B103" s="8"/>
      <c r="C103" s="1">
        <v>2009</v>
      </c>
      <c r="D103" s="2">
        <v>47.9</v>
      </c>
      <c r="E103" s="2">
        <v>123.8</v>
      </c>
      <c r="F103" s="2">
        <v>187.3</v>
      </c>
      <c r="G103">
        <f t="shared" ref="G103:G112" si="4">SUM(D103:F103)</f>
        <v>359</v>
      </c>
    </row>
    <row r="104" spans="2:7" ht="15.75" thickBot="1" x14ac:dyDescent="0.3">
      <c r="B104" s="8"/>
      <c r="C104" s="1">
        <v>2010</v>
      </c>
      <c r="D104" s="2">
        <v>63.4</v>
      </c>
      <c r="E104" s="2">
        <v>47.1</v>
      </c>
      <c r="F104" s="2">
        <v>126.7</v>
      </c>
      <c r="G104">
        <f t="shared" si="4"/>
        <v>237.2</v>
      </c>
    </row>
    <row r="105" spans="2:7" ht="15.75" thickBot="1" x14ac:dyDescent="0.3">
      <c r="B105" s="8"/>
      <c r="C105" s="1">
        <v>2011</v>
      </c>
      <c r="D105" s="3">
        <v>147.5</v>
      </c>
      <c r="E105" s="3">
        <v>258</v>
      </c>
      <c r="F105" s="2">
        <v>79.599999999999994</v>
      </c>
      <c r="G105">
        <f t="shared" si="4"/>
        <v>485.1</v>
      </c>
    </row>
    <row r="106" spans="2:7" ht="15.75" thickBot="1" x14ac:dyDescent="0.3">
      <c r="B106" s="8"/>
      <c r="C106" s="1">
        <v>2012</v>
      </c>
      <c r="D106" s="3">
        <v>82.6</v>
      </c>
      <c r="E106" s="3">
        <v>222.3</v>
      </c>
      <c r="F106" s="3">
        <v>257.3</v>
      </c>
      <c r="G106">
        <f t="shared" si="4"/>
        <v>562.20000000000005</v>
      </c>
    </row>
    <row r="107" spans="2:7" ht="15.75" thickBot="1" x14ac:dyDescent="0.3">
      <c r="B107" s="8"/>
      <c r="C107" s="1">
        <v>2013</v>
      </c>
      <c r="D107" s="3">
        <v>77.900000000000006</v>
      </c>
      <c r="E107" s="3">
        <v>102.1</v>
      </c>
      <c r="F107" s="3">
        <v>135</v>
      </c>
      <c r="G107">
        <f t="shared" si="4"/>
        <v>315</v>
      </c>
    </row>
    <row r="108" spans="2:7" ht="15.75" thickBot="1" x14ac:dyDescent="0.3">
      <c r="B108" s="8"/>
      <c r="C108" s="1">
        <v>2014</v>
      </c>
      <c r="D108" s="3">
        <v>142.19999999999999</v>
      </c>
      <c r="E108" s="3">
        <v>106</v>
      </c>
      <c r="F108" s="3">
        <v>137.6</v>
      </c>
      <c r="G108">
        <f t="shared" si="4"/>
        <v>385.79999999999995</v>
      </c>
    </row>
    <row r="109" spans="2:7" ht="15.75" thickBot="1" x14ac:dyDescent="0.3">
      <c r="B109" s="8"/>
      <c r="C109" s="1">
        <v>2015</v>
      </c>
      <c r="D109" s="3">
        <v>198.8</v>
      </c>
      <c r="E109" s="3">
        <v>140.30000000000001</v>
      </c>
      <c r="F109" s="3">
        <v>187.2</v>
      </c>
      <c r="G109">
        <f t="shared" si="4"/>
        <v>526.29999999999995</v>
      </c>
    </row>
    <row r="110" spans="2:7" ht="15.75" thickBot="1" x14ac:dyDescent="0.3">
      <c r="B110" s="8"/>
      <c r="C110" s="1">
        <v>2016</v>
      </c>
      <c r="D110" s="3">
        <v>48.2</v>
      </c>
      <c r="E110" s="3">
        <v>79.91</v>
      </c>
      <c r="F110" s="3">
        <v>6.0299999999999994</v>
      </c>
      <c r="G110">
        <f t="shared" si="4"/>
        <v>134.14000000000001</v>
      </c>
    </row>
    <row r="111" spans="2:7" ht="15.75" thickBot="1" x14ac:dyDescent="0.3">
      <c r="B111" s="8"/>
      <c r="C111" s="1">
        <v>2017</v>
      </c>
      <c r="D111" s="3">
        <v>112.9</v>
      </c>
      <c r="E111" s="3">
        <v>105.90000000000002</v>
      </c>
      <c r="F111" s="3">
        <v>45.199999999999996</v>
      </c>
      <c r="G111">
        <f t="shared" si="4"/>
        <v>264</v>
      </c>
    </row>
    <row r="112" spans="2:7" ht="15.75" thickBot="1" x14ac:dyDescent="0.3">
      <c r="B112" s="8"/>
      <c r="C112" s="1">
        <v>2018</v>
      </c>
      <c r="D112" s="3">
        <v>165.4</v>
      </c>
      <c r="E112" s="3">
        <v>121.60000000000001</v>
      </c>
      <c r="F112" s="3">
        <v>136.40000000000003</v>
      </c>
      <c r="G112">
        <f t="shared" si="4"/>
        <v>423.40000000000003</v>
      </c>
    </row>
    <row r="113" spans="2:6" ht="15.75" thickBot="1" x14ac:dyDescent="0.3">
      <c r="B113" s="8"/>
      <c r="C113" s="9"/>
      <c r="D113" s="9"/>
    </row>
    <row r="114" spans="2:6" ht="15.75" thickBot="1" x14ac:dyDescent="0.3">
      <c r="B114" s="8"/>
      <c r="C114" s="9"/>
      <c r="D114" s="9"/>
    </row>
    <row r="115" spans="2:6" ht="15.75" thickBot="1" x14ac:dyDescent="0.3">
      <c r="B115" s="8"/>
      <c r="C115" s="9"/>
      <c r="D115" s="9"/>
      <c r="E115" s="4" t="s">
        <v>3</v>
      </c>
      <c r="F115" s="4" t="s">
        <v>25</v>
      </c>
    </row>
    <row r="116" spans="2:6" ht="15.75" thickBot="1" x14ac:dyDescent="0.3">
      <c r="B116" s="8"/>
      <c r="C116" s="9"/>
      <c r="D116" s="9"/>
      <c r="E116" s="1">
        <v>2008</v>
      </c>
      <c r="F116">
        <f>G102</f>
        <v>325.09999999999997</v>
      </c>
    </row>
    <row r="117" spans="2:6" ht="15.75" thickBot="1" x14ac:dyDescent="0.3">
      <c r="B117" s="8"/>
      <c r="C117" s="9"/>
      <c r="D117" s="9"/>
      <c r="E117" s="1">
        <v>2009</v>
      </c>
      <c r="F117">
        <f t="shared" ref="F117:F126" si="5">G103</f>
        <v>359</v>
      </c>
    </row>
    <row r="118" spans="2:6" ht="15.75" thickBot="1" x14ac:dyDescent="0.3">
      <c r="B118" s="8"/>
      <c r="C118" s="9"/>
      <c r="D118" s="9"/>
      <c r="E118" s="1">
        <v>2010</v>
      </c>
      <c r="F118">
        <f t="shared" si="5"/>
        <v>237.2</v>
      </c>
    </row>
    <row r="119" spans="2:6" ht="15.75" thickBot="1" x14ac:dyDescent="0.3">
      <c r="B119" s="8"/>
      <c r="C119" s="9"/>
      <c r="D119" s="9"/>
      <c r="E119" s="1">
        <v>2011</v>
      </c>
      <c r="F119">
        <f t="shared" si="5"/>
        <v>485.1</v>
      </c>
    </row>
    <row r="120" spans="2:6" ht="15.75" thickBot="1" x14ac:dyDescent="0.3">
      <c r="B120" s="8"/>
      <c r="C120" s="9"/>
      <c r="D120" s="9"/>
      <c r="E120" s="1">
        <v>2012</v>
      </c>
      <c r="F120">
        <f t="shared" si="5"/>
        <v>562.20000000000005</v>
      </c>
    </row>
    <row r="121" spans="2:6" ht="15.75" thickBot="1" x14ac:dyDescent="0.3">
      <c r="B121" s="8"/>
      <c r="C121" s="9"/>
      <c r="D121" s="9"/>
      <c r="E121" s="1">
        <v>2013</v>
      </c>
      <c r="F121">
        <f t="shared" si="5"/>
        <v>315</v>
      </c>
    </row>
    <row r="122" spans="2:6" ht="15.75" thickBot="1" x14ac:dyDescent="0.3">
      <c r="B122" s="8"/>
      <c r="C122" s="9"/>
      <c r="D122" s="9"/>
      <c r="E122" s="1">
        <v>2014</v>
      </c>
      <c r="F122">
        <f t="shared" si="5"/>
        <v>385.79999999999995</v>
      </c>
    </row>
    <row r="123" spans="2:6" ht="15.75" thickBot="1" x14ac:dyDescent="0.3">
      <c r="B123" s="8"/>
      <c r="C123" s="9"/>
      <c r="D123" s="9"/>
      <c r="E123" s="1">
        <v>2015</v>
      </c>
      <c r="F123">
        <f t="shared" si="5"/>
        <v>526.29999999999995</v>
      </c>
    </row>
    <row r="124" spans="2:6" ht="15.75" thickBot="1" x14ac:dyDescent="0.3">
      <c r="B124" s="8"/>
      <c r="C124" s="9"/>
      <c r="E124" s="1">
        <v>2016</v>
      </c>
      <c r="F124">
        <f t="shared" si="5"/>
        <v>134.14000000000001</v>
      </c>
    </row>
    <row r="125" spans="2:6" ht="15.75" thickBot="1" x14ac:dyDescent="0.3">
      <c r="B125" s="8"/>
      <c r="C125" s="9"/>
      <c r="E125" s="1">
        <v>2017</v>
      </c>
      <c r="F125">
        <f t="shared" si="5"/>
        <v>264</v>
      </c>
    </row>
    <row r="126" spans="2:6" ht="15.75" thickBot="1" x14ac:dyDescent="0.3">
      <c r="B126" s="8"/>
      <c r="C126" s="9"/>
      <c r="E126" s="1">
        <v>2018</v>
      </c>
      <c r="F126">
        <f t="shared" si="5"/>
        <v>423.40000000000003</v>
      </c>
    </row>
    <row r="127" spans="2:6" ht="15.75" thickBot="1" x14ac:dyDescent="0.3">
      <c r="B127" s="8"/>
      <c r="C127" s="9"/>
    </row>
    <row r="128" spans="2:6" ht="15.75" thickBot="1" x14ac:dyDescent="0.3">
      <c r="B128" s="8"/>
      <c r="C128" s="9"/>
    </row>
    <row r="129" spans="2:7" ht="15.75" thickBot="1" x14ac:dyDescent="0.3">
      <c r="B129" s="8"/>
    </row>
    <row r="130" spans="2:7" ht="15.75" thickBot="1" x14ac:dyDescent="0.3">
      <c r="B130" s="8"/>
    </row>
    <row r="131" spans="2:7" ht="15.75" thickBot="1" x14ac:dyDescent="0.3">
      <c r="B131" s="8"/>
      <c r="G131" t="s">
        <v>27</v>
      </c>
    </row>
    <row r="132" spans="2:7" ht="15.75" thickBot="1" x14ac:dyDescent="0.3">
      <c r="B132" s="8"/>
    </row>
    <row r="133" spans="2:7" ht="15.75" thickBot="1" x14ac:dyDescent="0.3">
      <c r="B133" s="8"/>
    </row>
    <row r="134" spans="2:7" ht="15.75" thickBot="1" x14ac:dyDescent="0.3">
      <c r="B134" s="8"/>
      <c r="E134" s="4" t="s">
        <v>3</v>
      </c>
      <c r="F134" s="4" t="s">
        <v>26</v>
      </c>
    </row>
    <row r="135" spans="2:7" ht="15.75" thickBot="1" x14ac:dyDescent="0.3">
      <c r="B135" s="8"/>
      <c r="E135" s="1">
        <v>2008</v>
      </c>
      <c r="F135" s="2">
        <v>1231</v>
      </c>
    </row>
    <row r="136" spans="2:7" ht="15.75" thickBot="1" x14ac:dyDescent="0.3">
      <c r="B136" s="8"/>
      <c r="E136" s="1">
        <v>2009</v>
      </c>
      <c r="F136">
        <f>P5</f>
        <v>2656.6</v>
      </c>
    </row>
    <row r="137" spans="2:7" ht="15.75" thickBot="1" x14ac:dyDescent="0.3">
      <c r="B137" s="8"/>
      <c r="E137" s="1">
        <v>2010</v>
      </c>
      <c r="F137">
        <f t="shared" ref="F137:F144" si="6">P6</f>
        <v>4149.3999999999996</v>
      </c>
    </row>
    <row r="138" spans="2:7" ht="15.75" thickBot="1" x14ac:dyDescent="0.3">
      <c r="B138" s="8"/>
      <c r="E138" s="1">
        <v>2011</v>
      </c>
      <c r="F138">
        <f t="shared" si="6"/>
        <v>5722.9</v>
      </c>
    </row>
    <row r="139" spans="2:7" ht="15.75" thickBot="1" x14ac:dyDescent="0.3">
      <c r="B139" s="8"/>
      <c r="E139" s="1">
        <v>2012</v>
      </c>
      <c r="F139">
        <f t="shared" si="6"/>
        <v>7242.7</v>
      </c>
    </row>
    <row r="140" spans="2:7" ht="15.75" thickBot="1" x14ac:dyDescent="0.3">
      <c r="B140" s="8"/>
      <c r="E140" s="1">
        <v>2013</v>
      </c>
      <c r="F140">
        <f t="shared" si="6"/>
        <v>8528.2000000000007</v>
      </c>
    </row>
    <row r="141" spans="2:7" ht="15.75" thickBot="1" x14ac:dyDescent="0.3">
      <c r="B141" s="8"/>
      <c r="E141" s="1">
        <v>2014</v>
      </c>
      <c r="F141">
        <f t="shared" si="6"/>
        <v>9711.3000000000011</v>
      </c>
    </row>
    <row r="142" spans="2:7" ht="15.75" thickBot="1" x14ac:dyDescent="0.3">
      <c r="B142" s="8"/>
      <c r="E142" s="1">
        <v>2015</v>
      </c>
      <c r="F142">
        <f t="shared" si="6"/>
        <v>11179.7</v>
      </c>
    </row>
    <row r="143" spans="2:7" ht="15.75" thickBot="1" x14ac:dyDescent="0.3">
      <c r="B143" s="8"/>
      <c r="E143" s="1">
        <v>2016</v>
      </c>
      <c r="F143">
        <f t="shared" si="6"/>
        <v>12172.300000000001</v>
      </c>
    </row>
    <row r="144" spans="2:7" ht="15.75" thickBot="1" x14ac:dyDescent="0.3">
      <c r="B144" s="8"/>
      <c r="E144" s="1">
        <v>2017</v>
      </c>
      <c r="F144">
        <f t="shared" si="6"/>
        <v>13482.300000000001</v>
      </c>
    </row>
    <row r="145" spans="2:6" ht="15.75" thickBot="1" x14ac:dyDescent="0.3">
      <c r="B145" s="8"/>
      <c r="E145" s="1">
        <v>2018</v>
      </c>
      <c r="F145">
        <f>P14</f>
        <v>14845.1</v>
      </c>
    </row>
    <row r="146" spans="2:6" ht="15.75" thickBot="1" x14ac:dyDescent="0.3">
      <c r="B146" s="8"/>
    </row>
    <row r="147" spans="2:6" ht="15.75" thickBot="1" x14ac:dyDescent="0.3">
      <c r="B147" s="8"/>
    </row>
    <row r="148" spans="2:6" ht="15.75" thickBot="1" x14ac:dyDescent="0.3">
      <c r="B148" s="8"/>
    </row>
    <row r="149" spans="2:6" ht="15.75" thickBot="1" x14ac:dyDescent="0.3">
      <c r="B149" s="8"/>
    </row>
    <row r="153" spans="2:6" x14ac:dyDescent="0.25">
      <c r="D153" t="s">
        <v>29</v>
      </c>
      <c r="E153" t="s">
        <v>28</v>
      </c>
    </row>
    <row r="154" spans="2:6" x14ac:dyDescent="0.25">
      <c r="D154" t="s">
        <v>6</v>
      </c>
      <c r="E154" s="10">
        <f>C15</f>
        <v>54.390909090909084</v>
      </c>
    </row>
    <row r="155" spans="2:6" x14ac:dyDescent="0.25">
      <c r="D155" t="s">
        <v>7</v>
      </c>
      <c r="E155" s="10">
        <f>D15</f>
        <v>52.936363636363645</v>
      </c>
    </row>
    <row r="156" spans="2:6" x14ac:dyDescent="0.25">
      <c r="D156" t="s">
        <v>8</v>
      </c>
      <c r="E156" s="10">
        <f>E15</f>
        <v>154.59090909090909</v>
      </c>
    </row>
    <row r="157" spans="2:6" x14ac:dyDescent="0.25">
      <c r="D157" t="s">
        <v>9</v>
      </c>
      <c r="E157" s="10">
        <f>F15</f>
        <v>209.29090909090908</v>
      </c>
    </row>
    <row r="158" spans="2:6" x14ac:dyDescent="0.25">
      <c r="D158" t="s">
        <v>10</v>
      </c>
      <c r="E158" s="10">
        <f>G15</f>
        <v>150.86363636363637</v>
      </c>
    </row>
    <row r="159" spans="2:6" x14ac:dyDescent="0.25">
      <c r="D159" t="s">
        <v>11</v>
      </c>
      <c r="E159" s="10">
        <f>H15</f>
        <v>65.527272727272717</v>
      </c>
    </row>
    <row r="160" spans="2:6" x14ac:dyDescent="0.25">
      <c r="D160" t="s">
        <v>12</v>
      </c>
      <c r="E160" s="10">
        <f>I15</f>
        <v>63.655454545454539</v>
      </c>
    </row>
    <row r="161" spans="4:7" x14ac:dyDescent="0.25">
      <c r="D161" t="s">
        <v>13</v>
      </c>
      <c r="E161" s="10">
        <f>J15</f>
        <v>109.66545454545457</v>
      </c>
    </row>
    <row r="162" spans="4:7" x14ac:dyDescent="0.25">
      <c r="D162" t="s">
        <v>14</v>
      </c>
      <c r="E162" s="10">
        <f>K15</f>
        <v>123.42818181818184</v>
      </c>
    </row>
    <row r="163" spans="4:7" x14ac:dyDescent="0.25">
      <c r="D163" t="s">
        <v>15</v>
      </c>
      <c r="E163" s="10">
        <f>L15</f>
        <v>117.44545454545455</v>
      </c>
    </row>
    <row r="164" spans="4:7" x14ac:dyDescent="0.25">
      <c r="D164" t="s">
        <v>16</v>
      </c>
      <c r="E164" s="10">
        <f>M15</f>
        <v>126.46454545454547</v>
      </c>
    </row>
    <row r="165" spans="4:7" x14ac:dyDescent="0.25">
      <c r="D165" t="s">
        <v>17</v>
      </c>
      <c r="E165" s="10">
        <f>N15</f>
        <v>121.29363636363637</v>
      </c>
    </row>
    <row r="171" spans="4:7" x14ac:dyDescent="0.25">
      <c r="E171" s="4" t="s">
        <v>3</v>
      </c>
      <c r="F171" s="4" t="s">
        <v>24</v>
      </c>
      <c r="G171" s="4" t="s">
        <v>25</v>
      </c>
    </row>
    <row r="172" spans="4:7" x14ac:dyDescent="0.25">
      <c r="E172" s="1">
        <v>2008</v>
      </c>
      <c r="F172">
        <f>G66</f>
        <v>381.9</v>
      </c>
      <c r="G172">
        <f>G102</f>
        <v>325.09999999999997</v>
      </c>
    </row>
    <row r="173" spans="4:7" x14ac:dyDescent="0.25">
      <c r="E173" s="1">
        <v>2009</v>
      </c>
      <c r="F173">
        <f>G67</f>
        <v>472.5</v>
      </c>
      <c r="G173">
        <f t="shared" ref="G173:G180" si="7">G103</f>
        <v>359</v>
      </c>
    </row>
    <row r="174" spans="4:7" x14ac:dyDescent="0.25">
      <c r="E174" s="1">
        <v>2010</v>
      </c>
      <c r="F174">
        <f t="shared" ref="F174:F180" si="8">G68</f>
        <v>710.4</v>
      </c>
      <c r="G174">
        <f t="shared" si="7"/>
        <v>237.2</v>
      </c>
    </row>
    <row r="175" spans="4:7" x14ac:dyDescent="0.25">
      <c r="E175" s="1">
        <v>2011</v>
      </c>
      <c r="F175">
        <f t="shared" si="8"/>
        <v>388.7</v>
      </c>
      <c r="G175">
        <f t="shared" si="7"/>
        <v>485.1</v>
      </c>
    </row>
    <row r="176" spans="4:7" x14ac:dyDescent="0.25">
      <c r="E176" s="1">
        <v>2012</v>
      </c>
      <c r="F176">
        <f t="shared" si="8"/>
        <v>535.20000000000005</v>
      </c>
      <c r="G176">
        <f t="shared" si="7"/>
        <v>562.20000000000005</v>
      </c>
    </row>
    <row r="177" spans="5:9" x14ac:dyDescent="0.25">
      <c r="E177" s="1">
        <v>2013</v>
      </c>
      <c r="F177">
        <f t="shared" si="8"/>
        <v>541</v>
      </c>
      <c r="G177">
        <f t="shared" si="7"/>
        <v>315</v>
      </c>
    </row>
    <row r="178" spans="5:9" x14ac:dyDescent="0.25">
      <c r="E178" s="1">
        <v>2014</v>
      </c>
      <c r="F178">
        <f t="shared" si="8"/>
        <v>344.20000000000005</v>
      </c>
      <c r="G178">
        <f t="shared" si="7"/>
        <v>385.79999999999995</v>
      </c>
    </row>
    <row r="179" spans="5:9" x14ac:dyDescent="0.25">
      <c r="E179" s="1">
        <v>2015</v>
      </c>
      <c r="F179">
        <f t="shared" si="8"/>
        <v>592.40000000000009</v>
      </c>
      <c r="G179">
        <f t="shared" si="7"/>
        <v>526.29999999999995</v>
      </c>
    </row>
    <row r="180" spans="5:9" x14ac:dyDescent="0.25">
      <c r="E180" s="1">
        <v>2016</v>
      </c>
      <c r="F180">
        <f t="shared" si="8"/>
        <v>483.90000000000003</v>
      </c>
      <c r="G180">
        <f t="shared" si="7"/>
        <v>134.14000000000001</v>
      </c>
    </row>
    <row r="181" spans="5:9" x14ac:dyDescent="0.25">
      <c r="E181" s="1">
        <v>2017</v>
      </c>
      <c r="F181">
        <f>G75</f>
        <v>558</v>
      </c>
      <c r="G181">
        <f>G111</f>
        <v>264</v>
      </c>
    </row>
    <row r="182" spans="5:9" x14ac:dyDescent="0.25">
      <c r="E182" s="1">
        <v>2018</v>
      </c>
      <c r="F182">
        <f>G76</f>
        <v>654</v>
      </c>
      <c r="G182">
        <f>G112</f>
        <v>423.40000000000003</v>
      </c>
    </row>
    <row r="183" spans="5:9" x14ac:dyDescent="0.25">
      <c r="F183">
        <f>SUM(F172:F182)</f>
        <v>5662.2</v>
      </c>
      <c r="G183">
        <f>SUM(G172:G182)</f>
        <v>4017.2400000000007</v>
      </c>
    </row>
    <row r="184" spans="5:9" x14ac:dyDescent="0.25">
      <c r="E184" t="s">
        <v>30</v>
      </c>
      <c r="F184" s="11">
        <f>CORREL(F172:F182, G172:G182)</f>
        <v>-8.0811620964132067E-2</v>
      </c>
    </row>
    <row r="187" spans="5:9" ht="15.75" thickBot="1" x14ac:dyDescent="0.3"/>
    <row r="188" spans="5:9" ht="16.5" thickBot="1" x14ac:dyDescent="0.3">
      <c r="F188" s="4" t="s">
        <v>24</v>
      </c>
      <c r="G188" s="5" t="s">
        <v>21</v>
      </c>
      <c r="H188" s="4" t="s">
        <v>25</v>
      </c>
      <c r="I188" s="4" t="s">
        <v>18</v>
      </c>
    </row>
    <row r="189" spans="5:9" ht="16.5" thickTop="1" thickBot="1" x14ac:dyDescent="0.3">
      <c r="F189">
        <f>G66</f>
        <v>381.9</v>
      </c>
      <c r="G189" s="7">
        <v>335000</v>
      </c>
      <c r="H189">
        <f>G102</f>
        <v>325.09999999999997</v>
      </c>
      <c r="I189" s="2">
        <v>1231</v>
      </c>
    </row>
    <row r="190" spans="5:9" ht="15.75" thickBot="1" x14ac:dyDescent="0.3">
      <c r="F190">
        <f t="shared" ref="F190:F198" si="9">G67</f>
        <v>472.5</v>
      </c>
      <c r="G190" s="9">
        <v>325000</v>
      </c>
      <c r="H190">
        <f t="shared" ref="H190:H199" si="10">G103</f>
        <v>359</v>
      </c>
      <c r="I190" s="2">
        <v>1425.6</v>
      </c>
    </row>
    <row r="191" spans="5:9" ht="15.75" thickBot="1" x14ac:dyDescent="0.3">
      <c r="F191">
        <f t="shared" si="9"/>
        <v>710.4</v>
      </c>
      <c r="G191" s="7">
        <v>316000</v>
      </c>
      <c r="H191">
        <f t="shared" si="10"/>
        <v>237.2</v>
      </c>
      <c r="I191" s="2">
        <v>1492.8</v>
      </c>
    </row>
    <row r="192" spans="5:9" ht="15.75" thickBot="1" x14ac:dyDescent="0.3">
      <c r="F192">
        <f t="shared" si="9"/>
        <v>388.7</v>
      </c>
      <c r="G192" s="9">
        <v>307000</v>
      </c>
      <c r="H192">
        <f t="shared" si="10"/>
        <v>485.1</v>
      </c>
      <c r="I192" s="2">
        <v>1573.5</v>
      </c>
    </row>
    <row r="193" spans="5:9" ht="15.75" thickBot="1" x14ac:dyDescent="0.3">
      <c r="F193">
        <f t="shared" si="9"/>
        <v>535.20000000000005</v>
      </c>
      <c r="G193" s="7">
        <v>298000</v>
      </c>
      <c r="H193">
        <f t="shared" si="10"/>
        <v>562.20000000000005</v>
      </c>
      <c r="I193" s="2">
        <v>1519.8</v>
      </c>
    </row>
    <row r="194" spans="5:9" ht="15.75" thickBot="1" x14ac:dyDescent="0.3">
      <c r="F194">
        <f t="shared" si="9"/>
        <v>541</v>
      </c>
      <c r="G194" s="9">
        <v>290000</v>
      </c>
      <c r="H194">
        <f t="shared" si="10"/>
        <v>315</v>
      </c>
      <c r="I194" s="2">
        <v>1285.5</v>
      </c>
    </row>
    <row r="195" spans="5:9" ht="15.75" thickBot="1" x14ac:dyDescent="0.3">
      <c r="F195">
        <f t="shared" si="9"/>
        <v>344.20000000000005</v>
      </c>
      <c r="G195" s="7">
        <v>281000</v>
      </c>
      <c r="H195">
        <f t="shared" si="10"/>
        <v>385.79999999999995</v>
      </c>
      <c r="I195" s="2">
        <v>1183.0999999999999</v>
      </c>
    </row>
    <row r="196" spans="5:9" ht="15.75" thickBot="1" x14ac:dyDescent="0.3">
      <c r="F196">
        <f t="shared" si="9"/>
        <v>592.40000000000009</v>
      </c>
      <c r="G196" s="9">
        <v>273000</v>
      </c>
      <c r="H196">
        <f t="shared" si="10"/>
        <v>526.29999999999995</v>
      </c>
      <c r="I196" s="2">
        <v>1468.4</v>
      </c>
    </row>
    <row r="197" spans="5:9" ht="15.75" thickBot="1" x14ac:dyDescent="0.3">
      <c r="F197">
        <f t="shared" si="9"/>
        <v>483.90000000000003</v>
      </c>
      <c r="G197" s="7">
        <v>266000</v>
      </c>
      <c r="H197">
        <f t="shared" si="10"/>
        <v>134.14000000000001</v>
      </c>
      <c r="I197" s="2">
        <v>992.6</v>
      </c>
    </row>
    <row r="198" spans="5:9" ht="15.75" thickBot="1" x14ac:dyDescent="0.3">
      <c r="F198">
        <f t="shared" si="9"/>
        <v>558</v>
      </c>
      <c r="G198" s="9">
        <v>258000</v>
      </c>
      <c r="H198">
        <f t="shared" si="10"/>
        <v>264</v>
      </c>
      <c r="I198" s="2">
        <v>1310</v>
      </c>
    </row>
    <row r="199" spans="5:9" ht="15.75" thickBot="1" x14ac:dyDescent="0.3">
      <c r="F199">
        <f>G76</f>
        <v>654</v>
      </c>
      <c r="G199" s="7">
        <v>251000</v>
      </c>
      <c r="H199">
        <f t="shared" si="10"/>
        <v>423.40000000000003</v>
      </c>
      <c r="I199" s="2">
        <v>1362.8</v>
      </c>
    </row>
    <row r="200" spans="5:9" ht="15.75" thickBot="1" x14ac:dyDescent="0.3">
      <c r="G200" s="7"/>
    </row>
    <row r="201" spans="5:9" ht="15.75" thickBot="1" x14ac:dyDescent="0.3">
      <c r="G201" s="7"/>
    </row>
    <row r="202" spans="5:9" ht="15.75" thickBot="1" x14ac:dyDescent="0.3">
      <c r="G202" s="7"/>
    </row>
    <row r="203" spans="5:9" ht="15.75" thickBot="1" x14ac:dyDescent="0.3">
      <c r="G203" s="7"/>
    </row>
    <row r="205" spans="5:9" x14ac:dyDescent="0.25">
      <c r="F205">
        <f>SUM(F189:F204)</f>
        <v>5662.2</v>
      </c>
      <c r="G205" s="13">
        <f>SUM(G189:G204)</f>
        <v>3200000</v>
      </c>
      <c r="H205">
        <f>SUM(H189:H204)</f>
        <v>4017.2400000000007</v>
      </c>
      <c r="I205">
        <f>SUM(I189:I204)</f>
        <v>14845.1</v>
      </c>
    </row>
    <row r="206" spans="5:9" x14ac:dyDescent="0.25">
      <c r="E206" t="s">
        <v>31</v>
      </c>
      <c r="F206" s="12">
        <f xml:space="preserve"> CORREL(G189:G199,F189:F199)</f>
        <v>-0.31890837944476447</v>
      </c>
      <c r="H206" s="12">
        <f>CORREL(G189:G199, H189:H199)</f>
        <v>5.1498004823498804E-2</v>
      </c>
      <c r="I206" s="12">
        <f>CORREL(G189:G199, I189:I199)</f>
        <v>0.31400157350617897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MCS</dc:creator>
  <cp:lastModifiedBy>moses godfriy</cp:lastModifiedBy>
  <dcterms:created xsi:type="dcterms:W3CDTF">2024-05-07T06:57:06Z</dcterms:created>
  <dcterms:modified xsi:type="dcterms:W3CDTF">2024-06-13T14:06:07Z</dcterms:modified>
</cp:coreProperties>
</file>