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20190331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<sst xmlns="http://schemas.openxmlformats.org/spreadsheetml/2006/main" count="62" uniqueCount="62">
  <si>
    <t xml:space="preserve">Jan - Mar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</si>
  <si>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</si>
  <si>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</si>
  <si>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</si>
  <si>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</si>
  <si>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1</t>
  </si>
  <si>
    <t xml:space="preserve">Duplex</t>
  </si>
  <si>
    <t xml:space="preserve">2</t>
  </si>
  <si>
    <t xml:space="preserve">Facilities Misc.</t>
  </si>
  <si>
    <t xml:space="preserve">3</t>
  </si>
  <si>
    <t xml:space="preserve">Facilities Rent</t>
  </si>
  <si>
    <t xml:space="preserve">4</t>
  </si>
  <si>
    <t xml:space="preserve">Facilities Utilities</t>
  </si>
  <si>
    <t xml:space="preserve">5</t>
  </si>
  <si>
    <t xml:space="preserve">Total Income</t>
  </si>
  <si>
    <t xml:space="preserve">6</t>
  </si>
  <si>
    <t xml:space="preserve">Gross Profit</t>
  </si>
  <si>
    <t xml:space="preserve">7</t>
  </si>
  <si>
    <t xml:space="preserve">Expense</t>
  </si>
  <si>
    <t xml:space="preserve">Administrative</t>
  </si>
  <si>
    <t xml:space="preserve">8</t>
  </si>
  <si>
    <t xml:space="preserve">Adult Discipleship</t>
  </si>
  <si>
    <t xml:space="preserve">9</t>
  </si>
  <si>
    <t xml:space="preserve">Member Care</t>
  </si>
  <si>
    <t xml:space="preserve">10</t>
  </si>
  <si>
    <t xml:space="preserve">Memorial Fund Loan Repayment</t>
  </si>
  <si>
    <t xml:space="preserve">11</t>
  </si>
  <si>
    <t xml:space="preserve">Mission Outreach</t>
  </si>
  <si>
    <t xml:space="preserve">12</t>
  </si>
  <si>
    <t xml:space="preserve">Outside Ministries</t>
  </si>
  <si>
    <t xml:space="preserve">13</t>
  </si>
  <si>
    <t xml:space="preserve">Overseers</t>
  </si>
  <si>
    <t xml:space="preserve">14</t>
  </si>
  <si>
    <t xml:space="preserve">Payroll</t>
  </si>
  <si>
    <t xml:space="preserve">15</t>
  </si>
  <si>
    <t xml:space="preserve">Properties</t>
  </si>
  <si>
    <t xml:space="preserve">16</t>
  </si>
  <si>
    <t xml:space="preserve">Technology</t>
  </si>
  <si>
    <t xml:space="preserve">17</t>
  </si>
  <si>
    <t xml:space="preserve">Worship</t>
  </si>
  <si>
    <t xml:space="preserve">18</t>
  </si>
  <si>
    <t xml:space="preserve">Youth Discipleship</t>
  </si>
  <si>
    <t xml:space="preserve">19</t>
  </si>
  <si>
    <t xml:space="preserve">Total Expense</t>
  </si>
  <si>
    <t xml:space="preserve">20</t>
  </si>
  <si>
    <t xml:space="preserve">Net Ordinary Income</t>
  </si>
  <si>
    <t xml:space="preserve">21</t>
  </si>
  <si>
    <t xml:space="preserve">Other Income/Expense</t>
  </si>
  <si>
    <t xml:space="preserve">Other Income</t>
  </si>
  <si>
    <t xml:space="preserve">Non-Budgeted Income</t>
  </si>
  <si>
    <t xml:space="preserve">22</t>
  </si>
  <si>
    <t xml:space="preserve">Total Other Income</t>
  </si>
  <si>
    <t xml:space="preserve">23</t>
  </si>
  <si>
    <t xml:space="preserve">Other Expense</t>
  </si>
  <si>
    <t xml:space="preserve">Non Budgeted Expenses</t>
  </si>
  <si>
    <t xml:space="preserve">24</t>
  </si>
  <si>
    <t xml:space="preserve">Total Other Expense</t>
  </si>
  <si>
    <t xml:space="preserve">25</t>
  </si>
  <si>
    <t xml:space="preserve">Net Other Income</t>
  </si>
  <si>
    <t xml:space="preserve">26</t>
  </si>
  <si>
    <t xml:space="preserve">Net Income</t>
  </si>
  <si>
    <t xml:space="preserve">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</si>
</sst>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31</xdr:row>
      <xdr:rowOff>73080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220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3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"/>
    <col collapsed="false" customWidth="true" hidden="false" outlineLevel="0" max="5" min="5" style="1" width="90.28"/>
    <col collapsed="false" customWidth="false" hidden="false" outlineLevel="0" max="7" min="6" style="1" width="8.85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2.99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"/>
    <col collapsed="false" customWidth="true" hidden="false" outlineLevel="0" max="261" min="261" style="1" width="90.28"/>
    <col collapsed="false" customWidth="false" hidden="false" outlineLevel="0" max="263" min="262" style="1" width="8.85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2.99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"/>
    <col collapsed="false" customWidth="true" hidden="false" outlineLevel="0" max="517" min="517" style="1" width="90.28"/>
    <col collapsed="false" customWidth="false" hidden="false" outlineLevel="0" max="519" min="518" style="1" width="8.85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2.99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"/>
    <col collapsed="false" customWidth="true" hidden="false" outlineLevel="0" max="773" min="773" style="1" width="90.28"/>
    <col collapsed="false" customWidth="false" hidden="false" outlineLevel="0" max="775" min="774" style="1" width="8.85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2.99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N22" activeCellId="0" sqref="N22"/>
    </sheetView>
  </sheetViews>
  <sheetFormatPr defaultColWidth="8.671875"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0" width="10.29"/>
    <col collapsed="false" customWidth="true" hidden="false" outlineLevel="0" max="7" min="7" style="3" width="4.0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customFormat="false" ht="13.8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10"/>
      <c r="G3" s="11"/>
      <c r="H3" s="10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10"/>
      <c r="G4" s="11"/>
      <c r="H4" s="10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10" t="n">
        <v>88173.86</v>
      </c>
      <c r="G5" s="12" t="s">
        <v>5</v>
      </c>
      <c r="H5" s="10" t="n">
        <v>96000</v>
      </c>
    </row>
    <row r="6" customFormat="false" ht="13.8" hidden="false" customHeight="false" outlineLevel="0" collapsed="false">
      <c r="A6" s="4"/>
      <c r="B6" s="4"/>
      <c r="C6" s="4"/>
      <c r="D6" s="4"/>
      <c r="E6" s="4" t="s">
        <v>6</v>
      </c>
      <c r="F6" s="10" t="n">
        <v>2595</v>
      </c>
      <c r="G6" s="12" t="s">
        <v>7</v>
      </c>
      <c r="H6" s="10" t="n">
        <v>2595</v>
      </c>
    </row>
    <row r="7" customFormat="false" ht="13.8" hidden="false" customHeight="false" outlineLevel="0" collapsed="false">
      <c r="A7" s="4"/>
      <c r="B7" s="4"/>
      <c r="C7" s="4"/>
      <c r="D7" s="4"/>
      <c r="E7" s="4" t="s">
        <v>8</v>
      </c>
      <c r="F7" s="10" t="n">
        <v>1462.27</v>
      </c>
      <c r="G7" s="12" t="s">
        <v>9</v>
      </c>
      <c r="H7" s="10"/>
    </row>
    <row r="8" customFormat="false" ht="13.8" hidden="false" customHeight="false" outlineLevel="0" collapsed="false">
      <c r="A8" s="4"/>
      <c r="B8" s="4"/>
      <c r="C8" s="4"/>
      <c r="D8" s="4"/>
      <c r="E8" s="4" t="s">
        <v>10</v>
      </c>
      <c r="F8" s="10" t="n">
        <v>1020</v>
      </c>
      <c r="G8" s="12" t="s">
        <v>11</v>
      </c>
      <c r="H8" s="10" t="n">
        <v>1090</v>
      </c>
    </row>
    <row r="9" customFormat="false" ht="13.8" hidden="false" customHeight="false" outlineLevel="0" collapsed="false">
      <c r="A9" s="4"/>
      <c r="B9" s="4"/>
      <c r="C9" s="4"/>
      <c r="D9" s="4"/>
      <c r="E9" s="4" t="s">
        <v>12</v>
      </c>
      <c r="F9" s="13" t="n">
        <v>0</v>
      </c>
      <c r="G9" s="12" t="s">
        <v>13</v>
      </c>
      <c r="H9" s="13" t="n">
        <v>1189</v>
      </c>
    </row>
    <row r="10" customFormat="false" ht="13.8" hidden="false" customHeight="false" outlineLevel="0" collapsed="false">
      <c r="A10" s="4"/>
      <c r="B10" s="4"/>
      <c r="C10" s="4"/>
      <c r="D10" s="4" t="s">
        <v>14</v>
      </c>
      <c r="E10" s="4"/>
      <c r="F10" s="14" t="n">
        <f aca="false">ROUND(SUM(F4:F9),5)</f>
        <v>93251.13</v>
      </c>
      <c r="G10" s="12" t="s">
        <v>15</v>
      </c>
      <c r="H10" s="14" t="n">
        <f aca="false">ROUND(SUM(H4:H9),5)</f>
        <v>100874</v>
      </c>
    </row>
    <row r="11" customFormat="false" ht="13.8" hidden="false" customHeight="false" outlineLevel="0" collapsed="false">
      <c r="A11" s="4"/>
      <c r="B11" s="4"/>
      <c r="C11" s="4" t="s">
        <v>16</v>
      </c>
      <c r="D11" s="4"/>
      <c r="E11" s="4"/>
      <c r="F11" s="10" t="n">
        <f aca="false">F10</f>
        <v>93251.13</v>
      </c>
      <c r="G11" s="12" t="s">
        <v>17</v>
      </c>
      <c r="H11" s="10" t="n">
        <f aca="false">H10</f>
        <v>100874</v>
      </c>
    </row>
    <row r="12" customFormat="false" ht="13.8" hidden="false" customHeight="false" outlineLevel="0" collapsed="false">
      <c r="A12" s="4"/>
      <c r="B12" s="4"/>
      <c r="C12" s="4"/>
      <c r="D12" s="4" t="s">
        <v>18</v>
      </c>
      <c r="E12" s="4"/>
      <c r="F12" s="10"/>
      <c r="G12" s="12"/>
      <c r="H12" s="10"/>
    </row>
    <row r="13" customFormat="false" ht="13.8" hidden="false" customHeight="false" outlineLevel="0" collapsed="false">
      <c r="A13" s="4"/>
      <c r="B13" s="4"/>
      <c r="C13" s="4"/>
      <c r="D13" s="4"/>
      <c r="E13" s="4" t="s">
        <v>19</v>
      </c>
      <c r="F13" s="10" t="n">
        <v>5865.7</v>
      </c>
      <c r="G13" s="12" t="s">
        <v>20</v>
      </c>
      <c r="H13" s="10" t="n">
        <v>5673</v>
      </c>
    </row>
    <row r="14" customFormat="false" ht="13.8" hidden="false" customHeight="false" outlineLevel="0" collapsed="false">
      <c r="A14" s="4"/>
      <c r="B14" s="4"/>
      <c r="C14" s="4"/>
      <c r="D14" s="4"/>
      <c r="E14" s="4" t="s">
        <v>21</v>
      </c>
      <c r="F14" s="10" t="n">
        <v>487.07</v>
      </c>
      <c r="G14" s="12" t="s">
        <v>22</v>
      </c>
      <c r="H14" s="10" t="n">
        <v>725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23</v>
      </c>
      <c r="F15" s="10" t="n">
        <v>882.23</v>
      </c>
      <c r="G15" s="12" t="s">
        <v>24</v>
      </c>
      <c r="H15" s="10" t="n">
        <v>515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25</v>
      </c>
      <c r="F16" s="10" t="n">
        <v>2499</v>
      </c>
      <c r="G16" s="12" t="s">
        <v>26</v>
      </c>
      <c r="H16" s="10" t="n">
        <v>2500</v>
      </c>
    </row>
    <row r="17" customFormat="false" ht="13.8" hidden="false" customHeight="false" outlineLevel="0" collapsed="false">
      <c r="A17" s="4"/>
      <c r="B17" s="4"/>
      <c r="C17" s="4"/>
      <c r="D17" s="4"/>
      <c r="E17" s="4" t="s">
        <v>27</v>
      </c>
      <c r="F17" s="10" t="n">
        <v>2210.41</v>
      </c>
      <c r="G17" s="12" t="s">
        <v>28</v>
      </c>
      <c r="H17" s="10" t="n">
        <v>2840</v>
      </c>
    </row>
    <row r="18" customFormat="false" ht="13.8" hidden="false" customHeight="false" outlineLevel="0" collapsed="false">
      <c r="A18" s="4"/>
      <c r="B18" s="4"/>
      <c r="C18" s="4"/>
      <c r="D18" s="4"/>
      <c r="E18" s="4" t="s">
        <v>29</v>
      </c>
      <c r="F18" s="10" t="n">
        <v>11550</v>
      </c>
      <c r="G18" s="12" t="s">
        <v>30</v>
      </c>
      <c r="H18" s="10" t="n">
        <v>11550</v>
      </c>
    </row>
    <row r="19" customFormat="false" ht="13.8" hidden="false" customHeight="false" outlineLevel="0" collapsed="false">
      <c r="A19" s="4"/>
      <c r="B19" s="4"/>
      <c r="C19" s="4"/>
      <c r="D19" s="4"/>
      <c r="E19" s="4" t="s">
        <v>31</v>
      </c>
      <c r="F19" s="10" t="n">
        <v>107.75</v>
      </c>
      <c r="G19" s="12" t="s">
        <v>32</v>
      </c>
      <c r="H19" s="10" t="n">
        <v>350</v>
      </c>
    </row>
    <row r="20" customFormat="false" ht="13.8" hidden="false" customHeight="false" outlineLevel="0" collapsed="false">
      <c r="A20" s="4"/>
      <c r="B20" s="4"/>
      <c r="C20" s="4"/>
      <c r="D20" s="4"/>
      <c r="E20" s="4" t="s">
        <v>33</v>
      </c>
      <c r="F20" s="10" t="n">
        <v>49701.66</v>
      </c>
      <c r="G20" s="12" t="s">
        <v>34</v>
      </c>
      <c r="H20" s="10" t="n">
        <v>56218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35</v>
      </c>
      <c r="F21" s="10" t="n">
        <v>18019.75</v>
      </c>
      <c r="G21" s="12" t="s">
        <v>36</v>
      </c>
      <c r="H21" s="10" t="n">
        <v>14906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37</v>
      </c>
      <c r="F22" s="10" t="n">
        <v>375</v>
      </c>
      <c r="G22" s="12" t="s">
        <v>38</v>
      </c>
      <c r="H22" s="10" t="n">
        <v>575</v>
      </c>
    </row>
    <row r="23" customFormat="false" ht="13.8" hidden="false" customHeight="false" outlineLevel="0" collapsed="false">
      <c r="A23" s="4"/>
      <c r="B23" s="4"/>
      <c r="C23" s="4"/>
      <c r="D23" s="4"/>
      <c r="E23" s="4" t="s">
        <v>39</v>
      </c>
      <c r="F23" s="10" t="n">
        <v>2364.75</v>
      </c>
      <c r="G23" s="12" t="s">
        <v>40</v>
      </c>
      <c r="H23" s="10" t="n">
        <v>1985</v>
      </c>
    </row>
    <row r="24" customFormat="false" ht="13.8" hidden="false" customHeight="false" outlineLevel="0" collapsed="false">
      <c r="A24" s="4"/>
      <c r="B24" s="4"/>
      <c r="C24" s="4"/>
      <c r="D24" s="4"/>
      <c r="E24" s="4" t="s">
        <v>41</v>
      </c>
      <c r="F24" s="13" t="n">
        <v>275.35</v>
      </c>
      <c r="G24" s="12" t="s">
        <v>42</v>
      </c>
      <c r="H24" s="13" t="n">
        <v>425</v>
      </c>
    </row>
    <row r="25" customFormat="false" ht="13.8" hidden="false" customHeight="false" outlineLevel="0" collapsed="false">
      <c r="A25" s="4"/>
      <c r="B25" s="4"/>
      <c r="C25" s="4"/>
      <c r="D25" s="4" t="s">
        <v>43</v>
      </c>
      <c r="E25" s="4"/>
      <c r="F25" s="14" t="n">
        <f aca="false">ROUND(SUM(F12:F24),5)</f>
        <v>94338.67</v>
      </c>
      <c r="G25" s="12" t="s">
        <v>44</v>
      </c>
      <c r="H25" s="14" t="n">
        <f aca="false">ROUND(SUM(H12:H24),5)</f>
        <v>98262</v>
      </c>
    </row>
    <row r="26" customFormat="false" ht="13.8" hidden="false" customHeight="false" outlineLevel="0" collapsed="false">
      <c r="A26" s="4"/>
      <c r="B26" s="4" t="s">
        <v>45</v>
      </c>
      <c r="C26" s="4"/>
      <c r="D26" s="4"/>
      <c r="E26" s="4"/>
      <c r="F26" s="10" t="n">
        <f aca="false">ROUND(F3+F11-F25,5)</f>
        <v>-1087.54</v>
      </c>
      <c r="G26" s="12" t="s">
        <v>46</v>
      </c>
      <c r="H26" s="10" t="n">
        <f aca="false">ROUND(H3+H11-H25,5)</f>
        <v>2612</v>
      </c>
    </row>
    <row r="27" customFormat="false" ht="13.8" hidden="false" customHeight="false" outlineLevel="0" collapsed="false">
      <c r="A27" s="4"/>
      <c r="B27" s="4" t="s">
        <v>47</v>
      </c>
      <c r="C27" s="4"/>
      <c r="D27" s="4"/>
      <c r="E27" s="4"/>
      <c r="F27" s="10"/>
      <c r="G27" s="12"/>
      <c r="H27" s="10"/>
    </row>
    <row r="28" customFormat="false" ht="13.8" hidden="false" customHeight="false" outlineLevel="0" collapsed="false">
      <c r="A28" s="4"/>
      <c r="B28" s="4"/>
      <c r="C28" s="4" t="s">
        <v>48</v>
      </c>
      <c r="D28" s="4"/>
      <c r="E28" s="4"/>
      <c r="F28" s="10"/>
      <c r="G28" s="12"/>
      <c r="H28" s="10"/>
    </row>
    <row r="29" customFormat="false" ht="13.8" hidden="false" customHeight="false" outlineLevel="0" collapsed="false">
      <c r="A29" s="4"/>
      <c r="B29" s="4"/>
      <c r="C29" s="4"/>
      <c r="D29" s="4" t="s">
        <v>49</v>
      </c>
      <c r="E29" s="4"/>
      <c r="F29" s="15" t="n">
        <v>34643.75</v>
      </c>
      <c r="G29" s="12" t="s">
        <v>50</v>
      </c>
      <c r="H29" s="10"/>
    </row>
    <row r="30" customFormat="false" ht="13.8" hidden="false" customHeight="false" outlineLevel="0" collapsed="false">
      <c r="A30" s="4"/>
      <c r="B30" s="4"/>
      <c r="C30" s="4" t="s">
        <v>51</v>
      </c>
      <c r="D30" s="4"/>
      <c r="E30" s="4"/>
      <c r="F30" s="10" t="n">
        <f aca="false">ROUND(SUM(F28:F29),5)</f>
        <v>34643.75</v>
      </c>
      <c r="G30" s="12" t="s">
        <v>52</v>
      </c>
      <c r="H30" s="10"/>
    </row>
    <row r="31" customFormat="false" ht="13.8" hidden="false" customHeight="false" outlineLevel="0" collapsed="false">
      <c r="A31" s="4"/>
      <c r="B31" s="4"/>
      <c r="C31" s="4" t="s">
        <v>53</v>
      </c>
      <c r="D31" s="4"/>
      <c r="E31" s="4"/>
      <c r="F31" s="10"/>
      <c r="G31" s="12"/>
      <c r="H31" s="10"/>
      <c r="K31" s="0" t="n">
        <f aca="false">0.23/1.38</f>
        <v>0.166666666666667</v>
      </c>
    </row>
    <row r="32" customFormat="false" ht="13.8" hidden="false" customHeight="false" outlineLevel="0" collapsed="false">
      <c r="A32" s="4"/>
      <c r="B32" s="4"/>
      <c r="C32" s="4"/>
      <c r="D32" s="4" t="s">
        <v>54</v>
      </c>
      <c r="E32" s="4"/>
      <c r="F32" s="13" t="n">
        <v>40122.43</v>
      </c>
      <c r="G32" s="12" t="s">
        <v>55</v>
      </c>
      <c r="H32" s="10"/>
    </row>
    <row r="33" customFormat="false" ht="13.8" hidden="false" customHeight="false" outlineLevel="0" collapsed="false">
      <c r="A33" s="4"/>
      <c r="B33" s="4"/>
      <c r="C33" s="4" t="s">
        <v>56</v>
      </c>
      <c r="D33" s="4"/>
      <c r="E33" s="4"/>
      <c r="F33" s="16" t="n">
        <f aca="false">ROUND(SUM(F31:F32),5)</f>
        <v>40122.43</v>
      </c>
      <c r="G33" s="12" t="s">
        <v>57</v>
      </c>
      <c r="H33" s="10"/>
    </row>
    <row r="34" customFormat="false" ht="13.8" hidden="false" customHeight="false" outlineLevel="0" collapsed="false">
      <c r="A34" s="4"/>
      <c r="B34" s="4" t="s">
        <v>58</v>
      </c>
      <c r="C34" s="4"/>
      <c r="D34" s="4"/>
      <c r="E34" s="4"/>
      <c r="F34" s="16" t="n">
        <f aca="false">ROUND(F27+F30-F33,5)</f>
        <v>-5478.68</v>
      </c>
      <c r="G34" s="12" t="s">
        <v>59</v>
      </c>
      <c r="H34" s="13"/>
      <c r="J34" s="0" t="n">
        <f aca="false">4.77/150</f>
        <v>0.0318</v>
      </c>
    </row>
    <row r="35" customFormat="false" ht="12.8" hidden="false" customHeight="false" outlineLevel="0" collapsed="false">
      <c r="A35" s="4" t="s">
        <v>60</v>
      </c>
      <c r="B35" s="4"/>
      <c r="C35" s="4"/>
      <c r="D35" s="4"/>
      <c r="E35" s="4"/>
      <c r="F35" s="17" t="n">
        <f aca="false">ROUND(F26+F34,5)</f>
        <v>-6566.22</v>
      </c>
      <c r="G35" s="12" t="s">
        <v>61</v>
      </c>
      <c r="H35" s="17" t="n">
        <f aca="false">ROUND(H26+H34,5)</f>
        <v>2612</v>
      </c>
      <c r="I35" s="2"/>
      <c r="J35" s="2" t="n">
        <f aca="false">4.54/150</f>
        <v>0.0302666666666667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9:52 AM
 04/23/19
 Cash Basis&amp;C&amp;"Arial,Bold"&amp;12 ST MATTHEW EVANGELICAL LUTHERAN CHURCH
&amp;14 Profit &amp;&amp; Loss Budget vs. Actual
&amp;10 January through March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LibreOffice/6.4.2.2$Linux_X86_64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2019-04-23T14:52:45Z</dcterms:created>
  <dc:creator>Sue</dc:creator>
  <dc:description/>
  <dc:language>en-US</dc:language>
  <cp:lastModifiedBy/>
  <cp:lastPrinted>2019-04-24T19:38:33Z</cp:lastPrinted>
  <dcterms:modified xsi:type="dcterms:W3CDTF">2020-05-01T06:47:05Z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