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085"/>
  </bookViews>
  <sheets>
    <sheet name="CompassCapt123_Aligned" sheetId="1" r:id="rId1"/>
    <sheet name="Chart1" sheetId="2" r:id="rId2"/>
    <sheet name="Chart2" sheetId="3" r:id="rId3"/>
  </sheets>
  <calcPr calcId="144525"/>
</workbook>
</file>

<file path=xl/sharedStrings.xml><?xml version="1.0" encoding="utf-8"?>
<sst xmlns="http://schemas.openxmlformats.org/spreadsheetml/2006/main" count="31">
  <si>
    <t>Test 1</t>
  </si>
  <si>
    <t>X Average</t>
  </si>
  <si>
    <t>Y Average</t>
  </si>
  <si>
    <t>Target</t>
  </si>
  <si>
    <t>Test 2</t>
  </si>
  <si>
    <t>Test 3</t>
  </si>
  <si>
    <t>X Raw</t>
  </si>
  <si>
    <t>Y Raw</t>
  </si>
  <si>
    <t>Centered X</t>
  </si>
  <si>
    <t>Centered Y</t>
  </si>
  <si>
    <t>ATAN2</t>
  </si>
  <si>
    <t>mod 360</t>
  </si>
  <si>
    <t>STDEV</t>
  </si>
  <si>
    <t>Arctan</t>
  </si>
  <si>
    <t>Sum3</t>
  </si>
  <si>
    <t>North</t>
  </si>
  <si>
    <t>Mean X</t>
  </si>
  <si>
    <t>Mean Y</t>
  </si>
  <si>
    <t>X Avg</t>
  </si>
  <si>
    <t>Y Avg</t>
  </si>
  <si>
    <t>STDEV X</t>
  </si>
  <si>
    <t>STDEV Y</t>
  </si>
  <si>
    <t>x</t>
  </si>
  <si>
    <t>East</t>
  </si>
  <si>
    <t>South</t>
  </si>
  <si>
    <t>West</t>
  </si>
  <si>
    <t/>
  </si>
  <si>
    <t>X EAST WEST AVERAGE</t>
  </si>
  <si>
    <t>Y NORTH SOUTH AVERAGE</t>
  </si>
  <si>
    <t>TEST</t>
  </si>
  <si>
    <t>Standard Y Deviation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</si>
</sst>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CompassCapt123_Aligned!$H$4:$H$114</c:f>
              <c:numCache>
                <c:formatCode>General</c:formatCode>
                <c:ptCount val="111"/>
                <c:pt idx="0">
                  <c:v>8.90244512921425</c:v>
                </c:pt>
                <c:pt idx="1">
                  <c:v>10.2121599700345</c:v>
                </c:pt>
                <c:pt idx="2">
                  <c:v>4.82275280706865</c:v>
                </c:pt>
                <c:pt idx="3">
                  <c:v>3.13749200836175</c:v>
                </c:pt>
                <c:pt idx="4">
                  <c:v>10.4188298672331</c:v>
                </c:pt>
                <c:pt idx="5">
                  <c:v>1.59985702083398</c:v>
                </c:pt>
                <c:pt idx="6">
                  <c:v>1.96644591420344</c:v>
                </c:pt>
                <c:pt idx="7">
                  <c:v>6.53225698716821</c:v>
                </c:pt>
                <c:pt idx="8">
                  <c:v>2.6146874909446</c:v>
                </c:pt>
                <c:pt idx="9">
                  <c:v>7.01656169268388</c:v>
                </c:pt>
                <c:pt idx="10">
                  <c:v>7.80883661106511</c:v>
                </c:pt>
                <c:pt idx="11">
                  <c:v>9.07989403331045</c:v>
                </c:pt>
                <c:pt idx="12">
                  <c:v>4.82275280706865</c:v>
                </c:pt>
                <c:pt idx="13">
                  <c:v>5.32176129610312</c:v>
                </c:pt>
                <c:pt idx="14">
                  <c:v>5.98736049958859</c:v>
                </c:pt>
                <c:pt idx="15">
                  <c:v>344.119786212784</c:v>
                </c:pt>
                <c:pt idx="16">
                  <c:v>300.938160645993</c:v>
                </c:pt>
                <c:pt idx="17">
                  <c:v>276.522662902532</c:v>
                </c:pt>
                <c:pt idx="18">
                  <c:v>263.590088082871</c:v>
                </c:pt>
                <c:pt idx="19">
                  <c:v>264.910937608773</c:v>
                </c:pt>
                <c:pt idx="20">
                  <c:v>269.827947004746</c:v>
                </c:pt>
                <c:pt idx="21">
                  <c:v>269.27869166482</c:v>
                </c:pt>
                <c:pt idx="22">
                  <c:v>271.959704271577</c:v>
                </c:pt>
                <c:pt idx="23">
                  <c:v>268.667341716489</c:v>
                </c:pt>
                <c:pt idx="24">
                  <c:v>266.641038235033</c:v>
                </c:pt>
                <c:pt idx="25">
                  <c:v>271.527468194128</c:v>
                </c:pt>
                <c:pt idx="26">
                  <c:v>266.913302745449</c:v>
                </c:pt>
                <c:pt idx="27">
                  <c:v>268.183978951323</c:v>
                </c:pt>
                <c:pt idx="28">
                  <c:v>267.659487168631</c:v>
                </c:pt>
                <c:pt idx="29">
                  <c:v>268.148492949238</c:v>
                </c:pt>
                <c:pt idx="30">
                  <c:v>266.782614528174</c:v>
                </c:pt>
                <c:pt idx="31">
                  <c:v>270.967903530812</c:v>
                </c:pt>
                <c:pt idx="32">
                  <c:v>267.03379771198</c:v>
                </c:pt>
                <c:pt idx="33">
                  <c:v>268.148492949238</c:v>
                </c:pt>
                <c:pt idx="34">
                  <c:v>273.867281381352</c:v>
                </c:pt>
                <c:pt idx="35">
                  <c:v>269.292263936031</c:v>
                </c:pt>
                <c:pt idx="36">
                  <c:v>270.37393429023</c:v>
                </c:pt>
                <c:pt idx="37">
                  <c:v>267.567159453409</c:v>
                </c:pt>
                <c:pt idx="38">
                  <c:v>225.506945339104</c:v>
                </c:pt>
                <c:pt idx="39">
                  <c:v>185.201767214372</c:v>
                </c:pt>
                <c:pt idx="40">
                  <c:v>179.631835047681</c:v>
                </c:pt>
                <c:pt idx="41">
                  <c:v>178.080055511335</c:v>
                </c:pt>
                <c:pt idx="42">
                  <c:v>182.700611501845</c:v>
                </c:pt>
                <c:pt idx="43">
                  <c:v>179.656314057228</c:v>
                </c:pt>
                <c:pt idx="44">
                  <c:v>183.298973829813</c:v>
                </c:pt>
                <c:pt idx="45">
                  <c:v>185.024433131772</c:v>
                </c:pt>
                <c:pt idx="46">
                  <c:v>183.474185511095</c:v>
                </c:pt>
                <c:pt idx="47">
                  <c:v>184.353087635454</c:v>
                </c:pt>
                <c:pt idx="48">
                  <c:v>182.132835417565</c:v>
                </c:pt>
                <c:pt idx="49">
                  <c:v>181.62084612263</c:v>
                </c:pt>
                <c:pt idx="50">
                  <c:v>184.193102044415</c:v>
                </c:pt>
                <c:pt idx="51">
                  <c:v>184.824478344078</c:v>
                </c:pt>
                <c:pt idx="52">
                  <c:v>186.191935281169</c:v>
                </c:pt>
                <c:pt idx="53">
                  <c:v>183.074460220634</c:v>
                </c:pt>
                <c:pt idx="54">
                  <c:v>181.649187607083</c:v>
                </c:pt>
                <c:pt idx="55">
                  <c:v>180.142357058933</c:v>
                </c:pt>
                <c:pt idx="56">
                  <c:v>183.593350527178</c:v>
                </c:pt>
                <c:pt idx="57">
                  <c:v>182.521285376678</c:v>
                </c:pt>
                <c:pt idx="58">
                  <c:v>185.753974533413</c:v>
                </c:pt>
                <c:pt idx="59">
                  <c:v>180.622160833055</c:v>
                </c:pt>
                <c:pt idx="60">
                  <c:v>182.615775411404</c:v>
                </c:pt>
                <c:pt idx="61">
                  <c:v>182.615775411404</c:v>
                </c:pt>
                <c:pt idx="62">
                  <c:v>182.615775411404</c:v>
                </c:pt>
                <c:pt idx="63">
                  <c:v>180.159217743143</c:v>
                </c:pt>
                <c:pt idx="64">
                  <c:v>168.293092658021</c:v>
                </c:pt>
                <c:pt idx="65">
                  <c:v>132.787570974895</c:v>
                </c:pt>
                <c:pt idx="66">
                  <c:v>98.234695834469</c:v>
                </c:pt>
                <c:pt idx="67">
                  <c:v>95.212703506136</c:v>
                </c:pt>
                <c:pt idx="68">
                  <c:v>92.7654236377828</c:v>
                </c:pt>
                <c:pt idx="69">
                  <c:v>97.3442474658114</c:v>
                </c:pt>
                <c:pt idx="70">
                  <c:v>98.4836376104126</c:v>
                </c:pt>
                <c:pt idx="71">
                  <c:v>94.5882786264914</c:v>
                </c:pt>
                <c:pt idx="72">
                  <c:v>97.2153229572278</c:v>
                </c:pt>
                <c:pt idx="73">
                  <c:v>100.959855444765</c:v>
                </c:pt>
                <c:pt idx="74">
                  <c:v>98.5080626429133</c:v>
                </c:pt>
                <c:pt idx="75">
                  <c:v>94.9274164541715</c:v>
                </c:pt>
                <c:pt idx="76">
                  <c:v>95.5675400016002</c:v>
                </c:pt>
                <c:pt idx="77">
                  <c:v>96.4333174368015</c:v>
                </c:pt>
                <c:pt idx="78">
                  <c:v>90.1666110741255</c:v>
                </c:pt>
                <c:pt idx="79">
                  <c:v>94.5882786264914</c:v>
                </c:pt>
                <c:pt idx="80">
                  <c:v>93.735085282641</c:v>
                </c:pt>
                <c:pt idx="81">
                  <c:v>93.2548664549105</c:v>
                </c:pt>
                <c:pt idx="82">
                  <c:v>92.8166867053366</c:v>
                </c:pt>
                <c:pt idx="83">
                  <c:v>95.2946951393059</c:v>
                </c:pt>
                <c:pt idx="84">
                  <c:v>91.5819588241238</c:v>
                </c:pt>
                <c:pt idx="85">
                  <c:v>93.0878814883624</c:v>
                </c:pt>
                <c:pt idx="86">
                  <c:v>96.4427254618557</c:v>
                </c:pt>
                <c:pt idx="87">
                  <c:v>110.994003985491</c:v>
                </c:pt>
                <c:pt idx="88">
                  <c:v>169.514528687444</c:v>
                </c:pt>
                <c:pt idx="89">
                  <c:v>264.810699941153</c:v>
                </c:pt>
                <c:pt idx="90">
                  <c:v>263.487762833204</c:v>
                </c:pt>
                <c:pt idx="91">
                  <c:v>320.217577844607</c:v>
                </c:pt>
                <c:pt idx="92">
                  <c:v>356.555323114075</c:v>
                </c:pt>
                <c:pt idx="93">
                  <c:v>2.6146874909446</c:v>
                </c:pt>
                <c:pt idx="94">
                  <c:v>4.39647689727025</c:v>
                </c:pt>
                <c:pt idx="95">
                  <c:v>1.66812875848385</c:v>
                </c:pt>
                <c:pt idx="96">
                  <c:v>358.67175055212</c:v>
                </c:pt>
                <c:pt idx="97">
                  <c:v>356.542295064127</c:v>
                </c:pt>
                <c:pt idx="98">
                  <c:v>5.69744180568689</c:v>
                </c:pt>
                <c:pt idx="99">
                  <c:v>3.70209850453424</c:v>
                </c:pt>
                <c:pt idx="100">
                  <c:v>7.92392893074433</c:v>
                </c:pt>
                <c:pt idx="101">
                  <c:v>1.56777424061236</c:v>
                </c:pt>
                <c:pt idx="102">
                  <c:v>359.179216561895</c:v>
                </c:pt>
                <c:pt idx="103">
                  <c:v>358.108860937886</c:v>
                </c:pt>
                <c:pt idx="104">
                  <c:v>3.78726985926594</c:v>
                </c:pt>
                <c:pt idx="105">
                  <c:v>357.557506210652</c:v>
                </c:pt>
                <c:pt idx="106">
                  <c:v>359.197119045278</c:v>
                </c:pt>
                <c:pt idx="107">
                  <c:v>359.825949571887</c:v>
                </c:pt>
                <c:pt idx="108">
                  <c:v>359.822110931174</c:v>
                </c:pt>
                <c:pt idx="109">
                  <c:v>1.11434247186042</c:v>
                </c:pt>
                <c:pt idx="110">
                  <c:v>2.21028702304354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98931452"/>
        <c:axId val="543018440"/>
      </c:scatterChart>
      <c:valAx>
        <c:axId val="89893145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018440"/>
        <c:crosses val="autoZero"/>
        <c:crossBetween val="midCat"/>
      </c:valAx>
      <c:valAx>
        <c:axId val="5430184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9314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CompassCapt123_Aligned!$G$4:$G$114</c:f>
              <c:numCache>
                <c:formatCode>General</c:formatCode>
                <c:ptCount val="111"/>
                <c:pt idx="0">
                  <c:v>8.90244512921425</c:v>
                </c:pt>
                <c:pt idx="1">
                  <c:v>10.2121599700345</c:v>
                </c:pt>
                <c:pt idx="2">
                  <c:v>4.82275280706865</c:v>
                </c:pt>
                <c:pt idx="3">
                  <c:v>3.13749200836175</c:v>
                </c:pt>
                <c:pt idx="4">
                  <c:v>10.4188298672331</c:v>
                </c:pt>
                <c:pt idx="5">
                  <c:v>1.59985702083398</c:v>
                </c:pt>
                <c:pt idx="6">
                  <c:v>1.96644591420344</c:v>
                </c:pt>
                <c:pt idx="7">
                  <c:v>6.53225698716821</c:v>
                </c:pt>
                <c:pt idx="8">
                  <c:v>2.6146874909446</c:v>
                </c:pt>
                <c:pt idx="9">
                  <c:v>7.01656169268388</c:v>
                </c:pt>
                <c:pt idx="10">
                  <c:v>7.80883661106511</c:v>
                </c:pt>
                <c:pt idx="11">
                  <c:v>9.07989403331045</c:v>
                </c:pt>
                <c:pt idx="12">
                  <c:v>4.82275280706865</c:v>
                </c:pt>
                <c:pt idx="13">
                  <c:v>5.32176129610312</c:v>
                </c:pt>
                <c:pt idx="14">
                  <c:v>5.98736049958859</c:v>
                </c:pt>
                <c:pt idx="15">
                  <c:v>-15.8802137872164</c:v>
                </c:pt>
                <c:pt idx="16">
                  <c:v>-59.0618393540067</c:v>
                </c:pt>
                <c:pt idx="17">
                  <c:v>-83.4773370974675</c:v>
                </c:pt>
                <c:pt idx="18">
                  <c:v>-96.4099119171293</c:v>
                </c:pt>
                <c:pt idx="19">
                  <c:v>-95.0890623912267</c:v>
                </c:pt>
                <c:pt idx="20">
                  <c:v>-90.1720529952543</c:v>
                </c:pt>
                <c:pt idx="21">
                  <c:v>-90.7213083351803</c:v>
                </c:pt>
                <c:pt idx="22">
                  <c:v>-88.0402957284228</c:v>
                </c:pt>
                <c:pt idx="23">
                  <c:v>-91.3326582835115</c:v>
                </c:pt>
                <c:pt idx="24">
                  <c:v>-93.3589617649666</c:v>
                </c:pt>
                <c:pt idx="25">
                  <c:v>-88.4725318058721</c:v>
                </c:pt>
                <c:pt idx="26">
                  <c:v>-93.0866972545506</c:v>
                </c:pt>
                <c:pt idx="27">
                  <c:v>-91.8160210486768</c:v>
                </c:pt>
                <c:pt idx="28">
                  <c:v>-92.3405128313694</c:v>
                </c:pt>
                <c:pt idx="29">
                  <c:v>-91.8515070507624</c:v>
                </c:pt>
                <c:pt idx="30">
                  <c:v>-93.217385471826</c:v>
                </c:pt>
                <c:pt idx="31">
                  <c:v>-89.0320964691879</c:v>
                </c:pt>
                <c:pt idx="32">
                  <c:v>-92.9662022880195</c:v>
                </c:pt>
                <c:pt idx="33">
                  <c:v>-91.8515070507624</c:v>
                </c:pt>
                <c:pt idx="34">
                  <c:v>-86.1327186186482</c:v>
                </c:pt>
                <c:pt idx="35">
                  <c:v>-90.7077360639686</c:v>
                </c:pt>
                <c:pt idx="36">
                  <c:v>-89.6260657097702</c:v>
                </c:pt>
                <c:pt idx="37">
                  <c:v>-92.4328405465906</c:v>
                </c:pt>
                <c:pt idx="38">
                  <c:v>-134.493054660896</c:v>
                </c:pt>
                <c:pt idx="39">
                  <c:v>-174.798232785628</c:v>
                </c:pt>
                <c:pt idx="40">
                  <c:v>179.631835047681</c:v>
                </c:pt>
                <c:pt idx="41">
                  <c:v>178.080055511335</c:v>
                </c:pt>
                <c:pt idx="42">
                  <c:v>-177.299388498155</c:v>
                </c:pt>
                <c:pt idx="43">
                  <c:v>179.656314057228</c:v>
                </c:pt>
                <c:pt idx="44">
                  <c:v>-176.701026170187</c:v>
                </c:pt>
                <c:pt idx="45">
                  <c:v>-174.975566868228</c:v>
                </c:pt>
                <c:pt idx="46">
                  <c:v>-176.525814488905</c:v>
                </c:pt>
                <c:pt idx="47">
                  <c:v>-175.646912364546</c:v>
                </c:pt>
                <c:pt idx="48">
                  <c:v>-177.867164582435</c:v>
                </c:pt>
                <c:pt idx="49">
                  <c:v>-178.37915387737</c:v>
                </c:pt>
                <c:pt idx="50">
                  <c:v>-175.806897955585</c:v>
                </c:pt>
                <c:pt idx="51">
                  <c:v>-175.175521655922</c:v>
                </c:pt>
                <c:pt idx="52">
                  <c:v>-173.808064718831</c:v>
                </c:pt>
                <c:pt idx="53">
                  <c:v>-176.925539779366</c:v>
                </c:pt>
                <c:pt idx="54">
                  <c:v>-178.350812392917</c:v>
                </c:pt>
                <c:pt idx="55">
                  <c:v>-179.857642941067</c:v>
                </c:pt>
                <c:pt idx="56">
                  <c:v>-176.406649472822</c:v>
                </c:pt>
                <c:pt idx="57">
                  <c:v>-177.478714623322</c:v>
                </c:pt>
                <c:pt idx="58">
                  <c:v>-174.246025466587</c:v>
                </c:pt>
                <c:pt idx="59">
                  <c:v>-179.377839166945</c:v>
                </c:pt>
                <c:pt idx="60">
                  <c:v>-177.384224588596</c:v>
                </c:pt>
                <c:pt idx="61">
                  <c:v>-177.384224588596</c:v>
                </c:pt>
                <c:pt idx="62">
                  <c:v>-177.384224588596</c:v>
                </c:pt>
                <c:pt idx="63">
                  <c:v>-179.840782256857</c:v>
                </c:pt>
                <c:pt idx="64">
                  <c:v>168.293092658021</c:v>
                </c:pt>
                <c:pt idx="65">
                  <c:v>132.787570974895</c:v>
                </c:pt>
                <c:pt idx="66">
                  <c:v>98.234695834469</c:v>
                </c:pt>
                <c:pt idx="67">
                  <c:v>95.212703506136</c:v>
                </c:pt>
                <c:pt idx="68">
                  <c:v>92.7654236377828</c:v>
                </c:pt>
                <c:pt idx="69">
                  <c:v>97.3442474658114</c:v>
                </c:pt>
                <c:pt idx="70">
                  <c:v>98.4836376104126</c:v>
                </c:pt>
                <c:pt idx="71">
                  <c:v>94.5882786264914</c:v>
                </c:pt>
                <c:pt idx="72">
                  <c:v>97.2153229572278</c:v>
                </c:pt>
                <c:pt idx="73">
                  <c:v>100.959855444765</c:v>
                </c:pt>
                <c:pt idx="74">
                  <c:v>98.5080626429133</c:v>
                </c:pt>
                <c:pt idx="75">
                  <c:v>94.9274164541715</c:v>
                </c:pt>
                <c:pt idx="76">
                  <c:v>95.5675400016002</c:v>
                </c:pt>
                <c:pt idx="77">
                  <c:v>96.4333174368015</c:v>
                </c:pt>
                <c:pt idx="78">
                  <c:v>90.1666110741255</c:v>
                </c:pt>
                <c:pt idx="79">
                  <c:v>94.5882786264914</c:v>
                </c:pt>
                <c:pt idx="80">
                  <c:v>93.735085282641</c:v>
                </c:pt>
                <c:pt idx="81">
                  <c:v>93.2548664549105</c:v>
                </c:pt>
                <c:pt idx="82">
                  <c:v>92.8166867053366</c:v>
                </c:pt>
                <c:pt idx="83">
                  <c:v>95.2946951393059</c:v>
                </c:pt>
                <c:pt idx="84">
                  <c:v>91.5819588241238</c:v>
                </c:pt>
                <c:pt idx="85">
                  <c:v>93.0878814883624</c:v>
                </c:pt>
                <c:pt idx="86">
                  <c:v>96.4427254618557</c:v>
                </c:pt>
                <c:pt idx="87">
                  <c:v>110.994003985491</c:v>
                </c:pt>
                <c:pt idx="88">
                  <c:v>169.514528687444</c:v>
                </c:pt>
                <c:pt idx="89">
                  <c:v>-95.1893000588475</c:v>
                </c:pt>
                <c:pt idx="90">
                  <c:v>-96.512237166796</c:v>
                </c:pt>
                <c:pt idx="91">
                  <c:v>-39.7824221553925</c:v>
                </c:pt>
                <c:pt idx="92">
                  <c:v>-3.44467688592462</c:v>
                </c:pt>
                <c:pt idx="93">
                  <c:v>2.6146874909446</c:v>
                </c:pt>
                <c:pt idx="94">
                  <c:v>4.39647689727025</c:v>
                </c:pt>
                <c:pt idx="95">
                  <c:v>1.66812875848385</c:v>
                </c:pt>
                <c:pt idx="96">
                  <c:v>-1.32824944787965</c:v>
                </c:pt>
                <c:pt idx="97">
                  <c:v>-3.45770493587307</c:v>
                </c:pt>
                <c:pt idx="98">
                  <c:v>5.69744180568689</c:v>
                </c:pt>
                <c:pt idx="99">
                  <c:v>3.70209850453424</c:v>
                </c:pt>
                <c:pt idx="100">
                  <c:v>7.92392893074433</c:v>
                </c:pt>
                <c:pt idx="101">
                  <c:v>1.56777424061236</c:v>
                </c:pt>
                <c:pt idx="102">
                  <c:v>-0.820783438104959</c:v>
                </c:pt>
                <c:pt idx="103">
                  <c:v>-1.89113906211433</c:v>
                </c:pt>
                <c:pt idx="104">
                  <c:v>3.78726985926594</c:v>
                </c:pt>
                <c:pt idx="105">
                  <c:v>-2.44249378934833</c:v>
                </c:pt>
                <c:pt idx="106">
                  <c:v>-0.802880954721478</c:v>
                </c:pt>
                <c:pt idx="107">
                  <c:v>-0.174050428113203</c:v>
                </c:pt>
                <c:pt idx="108">
                  <c:v>-0.177889068826385</c:v>
                </c:pt>
                <c:pt idx="109">
                  <c:v>1.11434247186042</c:v>
                </c:pt>
                <c:pt idx="110">
                  <c:v>2.21028702304354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22806062"/>
        <c:axId val="811496844"/>
      </c:scatterChart>
      <c:valAx>
        <c:axId val="22280606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96844"/>
        <c:crosses val="autoZero"/>
        <c:crossBetween val="midCat"/>
      </c:valAx>
      <c:valAx>
        <c:axId val="81149684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8060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NESW Magnetometer Readings &amp; Trial Averages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6617826617827"/>
          <c:y val="0.0987471372760339"/>
          <c:w val="0.938873626373626"/>
          <c:h val="0.767883605011451"/>
        </c:manualLayout>
      </c:layout>
      <c:scatterChart>
        <c:scatterStyle val="marker"/>
        <c:varyColors val="0"/>
        <c:ser>
          <c:idx val="0"/>
          <c:order val="0"/>
          <c:tx>
            <c:strRef>
              <c:f>"Test1_N"</c:f>
              <c:strCache>
                <c:ptCount val="1"/>
                <c:pt idx="0">
                  <c:v>Test1_N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CompassCapt123_Aligned!$A$4:$A$17</c:f>
              <c:numCache>
                <c:formatCode>General</c:formatCode>
                <c:ptCount val="14"/>
                <c:pt idx="0">
                  <c:v>16.977539</c:v>
                </c:pt>
                <c:pt idx="1">
                  <c:v>16.620117</c:v>
                </c:pt>
                <c:pt idx="2">
                  <c:v>17.513672</c:v>
                </c:pt>
                <c:pt idx="3">
                  <c:v>17.692383</c:v>
                </c:pt>
                <c:pt idx="4">
                  <c:v>16.262695</c:v>
                </c:pt>
                <c:pt idx="5">
                  <c:v>16.441406</c:v>
                </c:pt>
                <c:pt idx="6">
                  <c:v>18.407227</c:v>
                </c:pt>
                <c:pt idx="7">
                  <c:v>17.334961</c:v>
                </c:pt>
                <c:pt idx="8">
                  <c:v>17.513672</c:v>
                </c:pt>
                <c:pt idx="9">
                  <c:v>17.513672</c:v>
                </c:pt>
                <c:pt idx="10">
                  <c:v>18.228516</c:v>
                </c:pt>
                <c:pt idx="11">
                  <c:v>16.620117</c:v>
                </c:pt>
                <c:pt idx="12">
                  <c:v>17.513672</c:v>
                </c:pt>
                <c:pt idx="13">
                  <c:v>17.692383</c:v>
                </c:pt>
              </c:numCache>
            </c:numRef>
          </c:xVal>
          <c:yVal>
            <c:numRef>
              <c:f>CompassCapt123_Aligned!$B$4:$B$17</c:f>
              <c:numCache>
                <c:formatCode>General</c:formatCode>
                <c:ptCount val="14"/>
                <c:pt idx="0">
                  <c:v>23.487891</c:v>
                </c:pt>
                <c:pt idx="1">
                  <c:v>23.846484</c:v>
                </c:pt>
                <c:pt idx="2">
                  <c:v>22.232812</c:v>
                </c:pt>
                <c:pt idx="3">
                  <c:v>21.694922</c:v>
                </c:pt>
                <c:pt idx="4">
                  <c:v>23.846484</c:v>
                </c:pt>
                <c:pt idx="5">
                  <c:v>21.157031</c:v>
                </c:pt>
                <c:pt idx="6">
                  <c:v>21.336328</c:v>
                </c:pt>
                <c:pt idx="7">
                  <c:v>22.770703</c:v>
                </c:pt>
                <c:pt idx="8">
                  <c:v>21.515625</c:v>
                </c:pt>
                <c:pt idx="9">
                  <c:v>22.95</c:v>
                </c:pt>
                <c:pt idx="10">
                  <c:v>23.308594</c:v>
                </c:pt>
                <c:pt idx="11">
                  <c:v>23.487891</c:v>
                </c:pt>
                <c:pt idx="12">
                  <c:v>22.232812</c:v>
                </c:pt>
                <c:pt idx="13">
                  <c:v>22.412109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"Test1_E"</c:f>
              <c:strCache>
                <c:ptCount val="1"/>
                <c:pt idx="0">
                  <c:v>Test1_E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CompassCapt123_Aligned!$A$18:$A$40</c:f>
              <c:numCache>
                <c:formatCode>General</c:formatCode>
                <c:ptCount val="23"/>
                <c:pt idx="0">
                  <c:v>17.30943086</c:v>
                </c:pt>
                <c:pt idx="1">
                  <c:v>15.547852</c:v>
                </c:pt>
                <c:pt idx="2">
                  <c:v>8.041992</c:v>
                </c:pt>
                <c:pt idx="3">
                  <c:v>1.429688</c:v>
                </c:pt>
                <c:pt idx="4">
                  <c:v>-3.216797</c:v>
                </c:pt>
                <c:pt idx="5">
                  <c:v>-2.680664</c:v>
                </c:pt>
                <c:pt idx="6">
                  <c:v>-1.072266</c:v>
                </c:pt>
                <c:pt idx="7">
                  <c:v>-1.250977</c:v>
                </c:pt>
                <c:pt idx="8">
                  <c:v>-0.357422</c:v>
                </c:pt>
                <c:pt idx="9">
                  <c:v>-1.429688</c:v>
                </c:pt>
                <c:pt idx="10">
                  <c:v>-2.144531</c:v>
                </c:pt>
                <c:pt idx="11">
                  <c:v>-0.536133</c:v>
                </c:pt>
                <c:pt idx="12">
                  <c:v>-1.96582</c:v>
                </c:pt>
                <c:pt idx="13">
                  <c:v>-1.608398</c:v>
                </c:pt>
                <c:pt idx="14">
                  <c:v>-1.787109</c:v>
                </c:pt>
                <c:pt idx="15">
                  <c:v>-1.608398</c:v>
                </c:pt>
                <c:pt idx="16">
                  <c:v>-1.96582</c:v>
                </c:pt>
                <c:pt idx="17">
                  <c:v>-0.714844</c:v>
                </c:pt>
                <c:pt idx="18">
                  <c:v>-1.96582</c:v>
                </c:pt>
                <c:pt idx="19">
                  <c:v>-1.608398</c:v>
                </c:pt>
                <c:pt idx="20">
                  <c:v>0.357422</c:v>
                </c:pt>
                <c:pt idx="21">
                  <c:v>-1.250977</c:v>
                </c:pt>
                <c:pt idx="22">
                  <c:v>-0.893555</c:v>
                </c:pt>
              </c:numCache>
            </c:numRef>
          </c:xVal>
          <c:yVal>
            <c:numRef>
              <c:f>CompassCapt123_Aligned!$B$18:$B$40</c:f>
              <c:numCache>
                <c:formatCode>General</c:formatCode>
                <c:ptCount val="23"/>
                <c:pt idx="0">
                  <c:v>22.59140614</c:v>
                </c:pt>
                <c:pt idx="1">
                  <c:v>15.957422</c:v>
                </c:pt>
                <c:pt idx="2">
                  <c:v>5.558203</c:v>
                </c:pt>
                <c:pt idx="3">
                  <c:v>-0.717187</c:v>
                </c:pt>
                <c:pt idx="4">
                  <c:v>1.075781</c:v>
                </c:pt>
                <c:pt idx="5">
                  <c:v>1.972266</c:v>
                </c:pt>
                <c:pt idx="6">
                  <c:v>1.792969</c:v>
                </c:pt>
                <c:pt idx="7">
                  <c:v>1.972266</c:v>
                </c:pt>
                <c:pt idx="8">
                  <c:v>1.434375</c:v>
                </c:pt>
                <c:pt idx="9">
                  <c:v>2.86875</c:v>
                </c:pt>
                <c:pt idx="10">
                  <c:v>1.434375</c:v>
                </c:pt>
                <c:pt idx="11">
                  <c:v>2.689453</c:v>
                </c:pt>
                <c:pt idx="12">
                  <c:v>3.048047</c:v>
                </c:pt>
                <c:pt idx="13">
                  <c:v>1.972266</c:v>
                </c:pt>
                <c:pt idx="14">
                  <c:v>1.792969</c:v>
                </c:pt>
                <c:pt idx="15">
                  <c:v>2.330859</c:v>
                </c:pt>
                <c:pt idx="16">
                  <c:v>3.765234</c:v>
                </c:pt>
                <c:pt idx="17">
                  <c:v>2.86875</c:v>
                </c:pt>
                <c:pt idx="18">
                  <c:v>2.330859</c:v>
                </c:pt>
                <c:pt idx="19">
                  <c:v>2.330859</c:v>
                </c:pt>
                <c:pt idx="20">
                  <c:v>0.358594</c:v>
                </c:pt>
                <c:pt idx="21">
                  <c:v>1.613672</c:v>
                </c:pt>
                <c:pt idx="22">
                  <c:v>1.972266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"Test1_S"</c:f>
              <c:strCache>
                <c:ptCount val="1"/>
                <c:pt idx="0">
                  <c:v>Test1_S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CompassCapt123_Aligned!$A$41:$A$63</c:f>
              <c:numCache>
                <c:formatCode>General</c:formatCode>
                <c:ptCount val="23"/>
                <c:pt idx="0">
                  <c:v>-1.787109</c:v>
                </c:pt>
                <c:pt idx="1">
                  <c:v>-12.867188</c:v>
                </c:pt>
                <c:pt idx="2">
                  <c:v>-23.232422</c:v>
                </c:pt>
                <c:pt idx="3">
                  <c:v>-21.087891</c:v>
                </c:pt>
                <c:pt idx="4">
                  <c:v>-20.90918</c:v>
                </c:pt>
                <c:pt idx="5">
                  <c:v>-21.087891</c:v>
                </c:pt>
                <c:pt idx="6">
                  <c:v>-22.517578</c:v>
                </c:pt>
                <c:pt idx="7">
                  <c:v>-20.551758</c:v>
                </c:pt>
                <c:pt idx="8">
                  <c:v>-21.981445</c:v>
                </c:pt>
                <c:pt idx="9">
                  <c:v>-22.517578</c:v>
                </c:pt>
                <c:pt idx="10">
                  <c:v>-22.875</c:v>
                </c:pt>
                <c:pt idx="11">
                  <c:v>-21.624023</c:v>
                </c:pt>
                <c:pt idx="12">
                  <c:v>-21.802734</c:v>
                </c:pt>
                <c:pt idx="13">
                  <c:v>-21.266602</c:v>
                </c:pt>
                <c:pt idx="14">
                  <c:v>-20.730469</c:v>
                </c:pt>
                <c:pt idx="15">
                  <c:v>-19.658203</c:v>
                </c:pt>
                <c:pt idx="16">
                  <c:v>-21.981445</c:v>
                </c:pt>
                <c:pt idx="17">
                  <c:v>-21.445312</c:v>
                </c:pt>
                <c:pt idx="18">
                  <c:v>-21.266602</c:v>
                </c:pt>
                <c:pt idx="19">
                  <c:v>-21.802734</c:v>
                </c:pt>
                <c:pt idx="20">
                  <c:v>-22.517578</c:v>
                </c:pt>
                <c:pt idx="21">
                  <c:v>-21.087891</c:v>
                </c:pt>
                <c:pt idx="22">
                  <c:v>-22.160156</c:v>
                </c:pt>
              </c:numCache>
            </c:numRef>
          </c:xVal>
          <c:yVal>
            <c:numRef>
              <c:f>CompassCapt123_Aligned!$B$41:$B$63</c:f>
              <c:numCache>
                <c:formatCode>General</c:formatCode>
                <c:ptCount val="23"/>
                <c:pt idx="0">
                  <c:v>2.510156</c:v>
                </c:pt>
                <c:pt idx="1">
                  <c:v>8.60625</c:v>
                </c:pt>
                <c:pt idx="2">
                  <c:v>18.646875</c:v>
                </c:pt>
                <c:pt idx="3">
                  <c:v>20.798437</c:v>
                </c:pt>
                <c:pt idx="4">
                  <c:v>21.336328</c:v>
                </c:pt>
                <c:pt idx="5">
                  <c:v>19.722656</c:v>
                </c:pt>
                <c:pt idx="6">
                  <c:v>20.798437</c:v>
                </c:pt>
                <c:pt idx="7">
                  <c:v>19.543359</c:v>
                </c:pt>
                <c:pt idx="8">
                  <c:v>18.826172</c:v>
                </c:pt>
                <c:pt idx="9">
                  <c:v>19.364062</c:v>
                </c:pt>
                <c:pt idx="10">
                  <c:v>19.005469</c:v>
                </c:pt>
                <c:pt idx="11">
                  <c:v>19.901953</c:v>
                </c:pt>
                <c:pt idx="12">
                  <c:v>20.08125</c:v>
                </c:pt>
                <c:pt idx="13">
                  <c:v>19.184766</c:v>
                </c:pt>
                <c:pt idx="14">
                  <c:v>19.005469</c:v>
                </c:pt>
                <c:pt idx="15">
                  <c:v>18.646875</c:v>
                </c:pt>
                <c:pt idx="16">
                  <c:v>19.543359</c:v>
                </c:pt>
                <c:pt idx="17">
                  <c:v>20.08125</c:v>
                </c:pt>
                <c:pt idx="18">
                  <c:v>20.619141</c:v>
                </c:pt>
                <c:pt idx="19">
                  <c:v>19.364062</c:v>
                </c:pt>
                <c:pt idx="20">
                  <c:v>19.722656</c:v>
                </c:pt>
                <c:pt idx="21">
                  <c:v>18.646875</c:v>
                </c:pt>
                <c:pt idx="22">
                  <c:v>20.439844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"Test1_W"</c:f>
              <c:strCache>
                <c:ptCount val="1"/>
                <c:pt idx="0">
                  <c:v>Test1_W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CompassCapt123_Aligned!$A$64:$A$90</c:f>
              <c:numCache>
                <c:formatCode>General</c:formatCode>
                <c:ptCount val="27"/>
                <c:pt idx="0">
                  <c:v>-21.5436035</c:v>
                </c:pt>
                <c:pt idx="1">
                  <c:v>-21.5436035</c:v>
                </c:pt>
                <c:pt idx="2">
                  <c:v>-21.5436035</c:v>
                </c:pt>
                <c:pt idx="3">
                  <c:v>-19.12207</c:v>
                </c:pt>
                <c:pt idx="4">
                  <c:v>-18.943359</c:v>
                </c:pt>
                <c:pt idx="5">
                  <c:v>-15.905273</c:v>
                </c:pt>
                <c:pt idx="6">
                  <c:v>-3.395508</c:v>
                </c:pt>
                <c:pt idx="7">
                  <c:v>-2.859375</c:v>
                </c:pt>
                <c:pt idx="8">
                  <c:v>-1.96582</c:v>
                </c:pt>
                <c:pt idx="9">
                  <c:v>-3.574219</c:v>
                </c:pt>
                <c:pt idx="10">
                  <c:v>-4.110352</c:v>
                </c:pt>
                <c:pt idx="11">
                  <c:v>-2.680664</c:v>
                </c:pt>
                <c:pt idx="12">
                  <c:v>-3.574219</c:v>
                </c:pt>
                <c:pt idx="13">
                  <c:v>-4.825195</c:v>
                </c:pt>
                <c:pt idx="14">
                  <c:v>-3.931641</c:v>
                </c:pt>
                <c:pt idx="15">
                  <c:v>-2.680664</c:v>
                </c:pt>
                <c:pt idx="16">
                  <c:v>-3.038086</c:v>
                </c:pt>
                <c:pt idx="17">
                  <c:v>-3.395508</c:v>
                </c:pt>
                <c:pt idx="18">
                  <c:v>-1.072266</c:v>
                </c:pt>
                <c:pt idx="19">
                  <c:v>-2.680664</c:v>
                </c:pt>
                <c:pt idx="20">
                  <c:v>-2.323242</c:v>
                </c:pt>
                <c:pt idx="21">
                  <c:v>-2.144531</c:v>
                </c:pt>
                <c:pt idx="22">
                  <c:v>-1.96582</c:v>
                </c:pt>
                <c:pt idx="23">
                  <c:v>-3.038086</c:v>
                </c:pt>
                <c:pt idx="24">
                  <c:v>-1.608398</c:v>
                </c:pt>
                <c:pt idx="25">
                  <c:v>-2.144531</c:v>
                </c:pt>
                <c:pt idx="26">
                  <c:v>-3.216797</c:v>
                </c:pt>
              </c:numCache>
            </c:numRef>
          </c:xVal>
          <c:yVal>
            <c:numRef>
              <c:f>CompassCapt123_Aligned!$B$64:$B$90</c:f>
              <c:numCache>
                <c:formatCode>General</c:formatCode>
                <c:ptCount val="27"/>
                <c:pt idx="0">
                  <c:v>19.731621</c:v>
                </c:pt>
                <c:pt idx="1">
                  <c:v>19.731621</c:v>
                </c:pt>
                <c:pt idx="2">
                  <c:v>19.731621</c:v>
                </c:pt>
                <c:pt idx="3">
                  <c:v>20.619141</c:v>
                </c:pt>
                <c:pt idx="4">
                  <c:v>24.384375</c:v>
                </c:pt>
                <c:pt idx="5">
                  <c:v>36.755859</c:v>
                </c:pt>
                <c:pt idx="6">
                  <c:v>37.114453</c:v>
                </c:pt>
                <c:pt idx="7">
                  <c:v>40.879687</c:v>
                </c:pt>
                <c:pt idx="8">
                  <c:v>40.341797</c:v>
                </c:pt>
                <c:pt idx="9">
                  <c:v>40.521094</c:v>
                </c:pt>
                <c:pt idx="10">
                  <c:v>41.417578</c:v>
                </c:pt>
                <c:pt idx="11">
                  <c:v>41.417578</c:v>
                </c:pt>
                <c:pt idx="12">
                  <c:v>40.879687</c:v>
                </c:pt>
                <c:pt idx="13">
                  <c:v>40.341797</c:v>
                </c:pt>
                <c:pt idx="14">
                  <c:v>40.1625</c:v>
                </c:pt>
                <c:pt idx="15">
                  <c:v>39.983203</c:v>
                </c:pt>
                <c:pt idx="16">
                  <c:v>41.417578</c:v>
                </c:pt>
                <c:pt idx="17">
                  <c:v>41.776172</c:v>
                </c:pt>
                <c:pt idx="18">
                  <c:v>40.1625</c:v>
                </c:pt>
                <c:pt idx="19">
                  <c:v>41.417578</c:v>
                </c:pt>
                <c:pt idx="20">
                  <c:v>40.700391</c:v>
                </c:pt>
                <c:pt idx="21">
                  <c:v>40.521094</c:v>
                </c:pt>
                <c:pt idx="22">
                  <c:v>39.983203</c:v>
                </c:pt>
                <c:pt idx="23">
                  <c:v>42.493359</c:v>
                </c:pt>
                <c:pt idx="24">
                  <c:v>42.134766</c:v>
                </c:pt>
                <c:pt idx="25">
                  <c:v>41.596875</c:v>
                </c:pt>
                <c:pt idx="26">
                  <c:v>40.1625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"Test2_N"</c:f>
              <c:strCache>
                <c:ptCount val="1"/>
                <c:pt idx="0">
                  <c:v>Test2_N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CompassCapt123_Aligned!$T$4:$T$11</c:f>
              <c:numCache>
                <c:formatCode>General</c:formatCode>
                <c:ptCount val="8"/>
                <c:pt idx="0">
                  <c:v>15.726562</c:v>
                </c:pt>
                <c:pt idx="1">
                  <c:v>16.441406</c:v>
                </c:pt>
                <c:pt idx="2">
                  <c:v>15.547852</c:v>
                </c:pt>
                <c:pt idx="3">
                  <c:v>15.369141</c:v>
                </c:pt>
                <c:pt idx="4">
                  <c:v>15.905273</c:v>
                </c:pt>
                <c:pt idx="5">
                  <c:v>17.334961</c:v>
                </c:pt>
                <c:pt idx="6">
                  <c:v>18.764648</c:v>
                </c:pt>
                <c:pt idx="7">
                  <c:v>15.369141</c:v>
                </c:pt>
              </c:numCache>
            </c:numRef>
          </c:xVal>
          <c:yVal>
            <c:numRef>
              <c:f>CompassCapt123_Aligned!$U$4:$U$11</c:f>
              <c:numCache>
                <c:formatCode>General</c:formatCode>
                <c:ptCount val="8"/>
                <c:pt idx="0">
                  <c:v>21.515625</c:v>
                </c:pt>
                <c:pt idx="1">
                  <c:v>20.798437</c:v>
                </c:pt>
                <c:pt idx="2">
                  <c:v>22.053516</c:v>
                </c:pt>
                <c:pt idx="3">
                  <c:v>20.439844</c:v>
                </c:pt>
                <c:pt idx="4">
                  <c:v>21.336328</c:v>
                </c:pt>
                <c:pt idx="5">
                  <c:v>22.770703</c:v>
                </c:pt>
                <c:pt idx="6">
                  <c:v>20.619141</c:v>
                </c:pt>
                <c:pt idx="7">
                  <c:v>20.798437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"Test2_E"</c:f>
              <c:strCache>
                <c:ptCount val="1"/>
                <c:pt idx="0">
                  <c:v>Test2_E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CompassCapt123_Aligned!$T$12:$T$31</c:f>
              <c:numCache>
                <c:formatCode>General</c:formatCode>
                <c:ptCount val="20"/>
                <c:pt idx="0">
                  <c:v>16.307373</c:v>
                </c:pt>
                <c:pt idx="1">
                  <c:v>16.307373</c:v>
                </c:pt>
                <c:pt idx="2">
                  <c:v>16.307373</c:v>
                </c:pt>
                <c:pt idx="3">
                  <c:v>16.307373</c:v>
                </c:pt>
                <c:pt idx="4">
                  <c:v>16.307373</c:v>
                </c:pt>
                <c:pt idx="5">
                  <c:v>16.307373</c:v>
                </c:pt>
                <c:pt idx="6">
                  <c:v>16.307373</c:v>
                </c:pt>
                <c:pt idx="7">
                  <c:v>16.083984</c:v>
                </c:pt>
                <c:pt idx="8">
                  <c:v>3.75293</c:v>
                </c:pt>
                <c:pt idx="9">
                  <c:v>2.859375</c:v>
                </c:pt>
                <c:pt idx="10">
                  <c:v>2.859375</c:v>
                </c:pt>
                <c:pt idx="11">
                  <c:v>2.501953</c:v>
                </c:pt>
                <c:pt idx="12">
                  <c:v>2.323242</c:v>
                </c:pt>
                <c:pt idx="13">
                  <c:v>1.787109</c:v>
                </c:pt>
                <c:pt idx="14">
                  <c:v>2.323242</c:v>
                </c:pt>
                <c:pt idx="15">
                  <c:v>3.216797</c:v>
                </c:pt>
                <c:pt idx="16">
                  <c:v>1.608398</c:v>
                </c:pt>
                <c:pt idx="17">
                  <c:v>1.96582</c:v>
                </c:pt>
                <c:pt idx="18">
                  <c:v>2.323242</c:v>
                </c:pt>
                <c:pt idx="19">
                  <c:v>2.859375</c:v>
                </c:pt>
              </c:numCache>
            </c:numRef>
          </c:xVal>
          <c:yVal>
            <c:numRef>
              <c:f>CompassCapt123_Aligned!$U$12:$U$31</c:f>
              <c:numCache>
                <c:formatCode>General</c:formatCode>
                <c:ptCount val="20"/>
                <c:pt idx="0">
                  <c:v>21.29150388</c:v>
                </c:pt>
                <c:pt idx="1">
                  <c:v>21.29150388</c:v>
                </c:pt>
                <c:pt idx="2">
                  <c:v>21.29150388</c:v>
                </c:pt>
                <c:pt idx="3">
                  <c:v>21.29150388</c:v>
                </c:pt>
                <c:pt idx="4">
                  <c:v>21.29150388</c:v>
                </c:pt>
                <c:pt idx="5">
                  <c:v>21.29150388</c:v>
                </c:pt>
                <c:pt idx="6">
                  <c:v>21.29150388</c:v>
                </c:pt>
                <c:pt idx="7">
                  <c:v>16.495313</c:v>
                </c:pt>
                <c:pt idx="8">
                  <c:v>-1.613672</c:v>
                </c:pt>
                <c:pt idx="9">
                  <c:v>-2.151562</c:v>
                </c:pt>
                <c:pt idx="10">
                  <c:v>-1.434375</c:v>
                </c:pt>
                <c:pt idx="11">
                  <c:v>-1.075781</c:v>
                </c:pt>
                <c:pt idx="12">
                  <c:v>-3.048047</c:v>
                </c:pt>
                <c:pt idx="13">
                  <c:v>-1.075781</c:v>
                </c:pt>
                <c:pt idx="14">
                  <c:v>-0.179297</c:v>
                </c:pt>
                <c:pt idx="15">
                  <c:v>-1.792969</c:v>
                </c:pt>
                <c:pt idx="16">
                  <c:v>-0.179297</c:v>
                </c:pt>
                <c:pt idx="17">
                  <c:v>-0.896484</c:v>
                </c:pt>
                <c:pt idx="18">
                  <c:v>-2.330859</c:v>
                </c:pt>
                <c:pt idx="19">
                  <c:v>-1.075781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"Test2_S"</c:f>
              <c:strCache>
                <c:ptCount val="1"/>
                <c:pt idx="0">
                  <c:v>Test2_S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CompassCapt123_Aligned!$T$32:$T$63</c:f>
              <c:numCache>
                <c:formatCode>General</c:formatCode>
                <c:ptCount val="32"/>
                <c:pt idx="0">
                  <c:v>2.420720727</c:v>
                </c:pt>
                <c:pt idx="1">
                  <c:v>2.420720727</c:v>
                </c:pt>
                <c:pt idx="2">
                  <c:v>2.420720727</c:v>
                </c:pt>
                <c:pt idx="3">
                  <c:v>2.420720727</c:v>
                </c:pt>
                <c:pt idx="4">
                  <c:v>2.420720727</c:v>
                </c:pt>
                <c:pt idx="5">
                  <c:v>2.420720727</c:v>
                </c:pt>
                <c:pt idx="6">
                  <c:v>2.420720727</c:v>
                </c:pt>
                <c:pt idx="7">
                  <c:v>2.420720727</c:v>
                </c:pt>
                <c:pt idx="8">
                  <c:v>2.420720727</c:v>
                </c:pt>
                <c:pt idx="9">
                  <c:v>1.787109</c:v>
                </c:pt>
                <c:pt idx="10">
                  <c:v>2.859375</c:v>
                </c:pt>
                <c:pt idx="11">
                  <c:v>0</c:v>
                </c:pt>
                <c:pt idx="12">
                  <c:v>-20.730469</c:v>
                </c:pt>
                <c:pt idx="13">
                  <c:v>-21.802734</c:v>
                </c:pt>
                <c:pt idx="14">
                  <c:v>-21.802734</c:v>
                </c:pt>
                <c:pt idx="15">
                  <c:v>-21.266602</c:v>
                </c:pt>
                <c:pt idx="16">
                  <c:v>-21.266602</c:v>
                </c:pt>
                <c:pt idx="17">
                  <c:v>-21.981445</c:v>
                </c:pt>
                <c:pt idx="18">
                  <c:v>-21.445312</c:v>
                </c:pt>
                <c:pt idx="19">
                  <c:v>-21.802734</c:v>
                </c:pt>
                <c:pt idx="20">
                  <c:v>-21.981445</c:v>
                </c:pt>
                <c:pt idx="21">
                  <c:v>-22.160156</c:v>
                </c:pt>
                <c:pt idx="22">
                  <c:v>-21.981445</c:v>
                </c:pt>
                <c:pt idx="23">
                  <c:v>-22.338867</c:v>
                </c:pt>
                <c:pt idx="24">
                  <c:v>-21.266602</c:v>
                </c:pt>
                <c:pt idx="25">
                  <c:v>-21.266602</c:v>
                </c:pt>
                <c:pt idx="26">
                  <c:v>-21.087891</c:v>
                </c:pt>
                <c:pt idx="27">
                  <c:v>-21.266602</c:v>
                </c:pt>
                <c:pt idx="28">
                  <c:v>-21.087891</c:v>
                </c:pt>
                <c:pt idx="29">
                  <c:v>-21.445312</c:v>
                </c:pt>
                <c:pt idx="30">
                  <c:v>-22.338867</c:v>
                </c:pt>
                <c:pt idx="31">
                  <c:v>-20.015625</c:v>
                </c:pt>
              </c:numCache>
            </c:numRef>
          </c:xVal>
          <c:yVal>
            <c:numRef>
              <c:f>CompassCapt123_Aligned!$U$32:$U$63</c:f>
              <c:numCache>
                <c:formatCode>General</c:formatCode>
                <c:ptCount val="32"/>
                <c:pt idx="0">
                  <c:v>-1.385475727</c:v>
                </c:pt>
                <c:pt idx="1">
                  <c:v>-1.385475727</c:v>
                </c:pt>
                <c:pt idx="2">
                  <c:v>-1.385475727</c:v>
                </c:pt>
                <c:pt idx="3">
                  <c:v>-1.385475727</c:v>
                </c:pt>
                <c:pt idx="4">
                  <c:v>-1.385475727</c:v>
                </c:pt>
                <c:pt idx="5">
                  <c:v>-1.385475727</c:v>
                </c:pt>
                <c:pt idx="6">
                  <c:v>-1.385475727</c:v>
                </c:pt>
                <c:pt idx="7">
                  <c:v>-1.385475727</c:v>
                </c:pt>
                <c:pt idx="8">
                  <c:v>-1.385475727</c:v>
                </c:pt>
                <c:pt idx="9">
                  <c:v>0.717187</c:v>
                </c:pt>
                <c:pt idx="10">
                  <c:v>0</c:v>
                </c:pt>
                <c:pt idx="11">
                  <c:v>-0.717187</c:v>
                </c:pt>
                <c:pt idx="12">
                  <c:v>15.419531</c:v>
                </c:pt>
                <c:pt idx="13">
                  <c:v>16.495313</c:v>
                </c:pt>
                <c:pt idx="14">
                  <c:v>16.136719</c:v>
                </c:pt>
                <c:pt idx="15">
                  <c:v>15.598828</c:v>
                </c:pt>
                <c:pt idx="16">
                  <c:v>15.598828</c:v>
                </c:pt>
                <c:pt idx="17">
                  <c:v>15.598828</c:v>
                </c:pt>
                <c:pt idx="18">
                  <c:v>16.495313</c:v>
                </c:pt>
                <c:pt idx="19">
                  <c:v>15.060937</c:v>
                </c:pt>
                <c:pt idx="20">
                  <c:v>17.391797</c:v>
                </c:pt>
                <c:pt idx="21">
                  <c:v>15.419531</c:v>
                </c:pt>
                <c:pt idx="22">
                  <c:v>15.957422</c:v>
                </c:pt>
                <c:pt idx="23">
                  <c:v>15.957422</c:v>
                </c:pt>
                <c:pt idx="24">
                  <c:v>15.598828</c:v>
                </c:pt>
                <c:pt idx="25">
                  <c:v>15.598828</c:v>
                </c:pt>
                <c:pt idx="26">
                  <c:v>16.136719</c:v>
                </c:pt>
                <c:pt idx="27">
                  <c:v>15.957422</c:v>
                </c:pt>
                <c:pt idx="28">
                  <c:v>15.060937</c:v>
                </c:pt>
                <c:pt idx="29">
                  <c:v>16.853906</c:v>
                </c:pt>
                <c:pt idx="30">
                  <c:v>15.957422</c:v>
                </c:pt>
                <c:pt idx="31">
                  <c:v>17.571094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"Test2_W"</c:f>
              <c:strCache>
                <c:ptCount val="1"/>
                <c:pt idx="0">
                  <c:v>Test2_W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4">
                  <a:lumMod val="75000"/>
                </a:schemeClr>
              </a:solidFill>
              <a:ln w="12700" cmpd="sng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CompassCapt123_Aligned!$T$64:$T$84</c:f>
              <c:numCache>
                <c:formatCode>General</c:formatCode>
                <c:ptCount val="21"/>
                <c:pt idx="0">
                  <c:v>-21.51679685</c:v>
                </c:pt>
                <c:pt idx="1">
                  <c:v>-21.51679685</c:v>
                </c:pt>
                <c:pt idx="2">
                  <c:v>-21.51679685</c:v>
                </c:pt>
                <c:pt idx="3">
                  <c:v>-20.730469</c:v>
                </c:pt>
                <c:pt idx="4">
                  <c:v>-7.505859</c:v>
                </c:pt>
                <c:pt idx="5">
                  <c:v>-8.399414</c:v>
                </c:pt>
                <c:pt idx="6">
                  <c:v>-5.361328</c:v>
                </c:pt>
                <c:pt idx="7">
                  <c:v>-5.182617</c:v>
                </c:pt>
                <c:pt idx="8">
                  <c:v>-5.540039</c:v>
                </c:pt>
                <c:pt idx="9">
                  <c:v>-6.791016</c:v>
                </c:pt>
                <c:pt idx="10">
                  <c:v>-5.897461</c:v>
                </c:pt>
                <c:pt idx="11">
                  <c:v>-5.182617</c:v>
                </c:pt>
                <c:pt idx="12">
                  <c:v>-6.076172</c:v>
                </c:pt>
                <c:pt idx="13">
                  <c:v>-7.148438</c:v>
                </c:pt>
                <c:pt idx="14">
                  <c:v>-4.289062</c:v>
                </c:pt>
                <c:pt idx="15">
                  <c:v>-4.825195</c:v>
                </c:pt>
                <c:pt idx="16">
                  <c:v>-6.076172</c:v>
                </c:pt>
                <c:pt idx="17">
                  <c:v>-4.825195</c:v>
                </c:pt>
                <c:pt idx="18">
                  <c:v>-5.361328</c:v>
                </c:pt>
                <c:pt idx="19">
                  <c:v>-6.612305</c:v>
                </c:pt>
                <c:pt idx="20">
                  <c:v>-6.969727</c:v>
                </c:pt>
              </c:numCache>
            </c:numRef>
          </c:xVal>
          <c:yVal>
            <c:numRef>
              <c:f>CompassCapt123_Aligned!$U$64:$U$84</c:f>
              <c:numCache>
                <c:formatCode>General</c:formatCode>
                <c:ptCount val="21"/>
                <c:pt idx="0">
                  <c:v>15.99328125</c:v>
                </c:pt>
                <c:pt idx="1">
                  <c:v>15.99328125</c:v>
                </c:pt>
                <c:pt idx="2">
                  <c:v>15.99328125</c:v>
                </c:pt>
                <c:pt idx="3">
                  <c:v>22.591406</c:v>
                </c:pt>
                <c:pt idx="4">
                  <c:v>34.783594</c:v>
                </c:pt>
                <c:pt idx="5">
                  <c:v>39.624609</c:v>
                </c:pt>
                <c:pt idx="6">
                  <c:v>39.086719</c:v>
                </c:pt>
                <c:pt idx="7">
                  <c:v>40.700391</c:v>
                </c:pt>
                <c:pt idx="8">
                  <c:v>40.341797</c:v>
                </c:pt>
                <c:pt idx="9">
                  <c:v>41.596875</c:v>
                </c:pt>
                <c:pt idx="10">
                  <c:v>40.700391</c:v>
                </c:pt>
                <c:pt idx="11">
                  <c:v>42.851953</c:v>
                </c:pt>
                <c:pt idx="12">
                  <c:v>42.672656</c:v>
                </c:pt>
                <c:pt idx="13">
                  <c:v>41.596875</c:v>
                </c:pt>
                <c:pt idx="14">
                  <c:v>41.955469</c:v>
                </c:pt>
                <c:pt idx="15">
                  <c:v>41.417578</c:v>
                </c:pt>
                <c:pt idx="16">
                  <c:v>42.314062</c:v>
                </c:pt>
                <c:pt idx="17">
                  <c:v>42.851953</c:v>
                </c:pt>
                <c:pt idx="18">
                  <c:v>40.879687</c:v>
                </c:pt>
                <c:pt idx="19">
                  <c:v>41.417578</c:v>
                </c:pt>
                <c:pt idx="20">
                  <c:v>40.341797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"Test3_N"</c:f>
              <c:strCache>
                <c:ptCount val="1"/>
                <c:pt idx="0">
                  <c:v>Test3_N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CompassCapt123_Aligned!$AC$4:$AC$18</c:f>
              <c:numCache>
                <c:formatCode>General</c:formatCode>
                <c:ptCount val="15"/>
                <c:pt idx="0">
                  <c:v>20.015625</c:v>
                </c:pt>
                <c:pt idx="1">
                  <c:v>18.228516</c:v>
                </c:pt>
                <c:pt idx="2">
                  <c:v>18.943359</c:v>
                </c:pt>
                <c:pt idx="3">
                  <c:v>19.836914</c:v>
                </c:pt>
                <c:pt idx="4">
                  <c:v>17.15625</c:v>
                </c:pt>
                <c:pt idx="5">
                  <c:v>18.764648</c:v>
                </c:pt>
                <c:pt idx="6">
                  <c:v>17.334961</c:v>
                </c:pt>
                <c:pt idx="7">
                  <c:v>19.836914</c:v>
                </c:pt>
                <c:pt idx="8">
                  <c:v>18.228516</c:v>
                </c:pt>
                <c:pt idx="9">
                  <c:v>19.658203</c:v>
                </c:pt>
                <c:pt idx="10">
                  <c:v>19.658203</c:v>
                </c:pt>
                <c:pt idx="11">
                  <c:v>18.585938</c:v>
                </c:pt>
                <c:pt idx="12">
                  <c:v>19.12207</c:v>
                </c:pt>
                <c:pt idx="13">
                  <c:v>19.836914</c:v>
                </c:pt>
                <c:pt idx="14">
                  <c:v>20.373047</c:v>
                </c:pt>
              </c:numCache>
            </c:numRef>
          </c:xVal>
          <c:yVal>
            <c:numRef>
              <c:f>CompassCapt123_Aligned!$AD$4:$AD$18</c:f>
              <c:numCache>
                <c:formatCode>General</c:formatCode>
                <c:ptCount val="15"/>
                <c:pt idx="0">
                  <c:v>23.308594</c:v>
                </c:pt>
                <c:pt idx="1">
                  <c:v>23.308594</c:v>
                </c:pt>
                <c:pt idx="2">
                  <c:v>24.025781</c:v>
                </c:pt>
                <c:pt idx="3">
                  <c:v>24.205078</c:v>
                </c:pt>
                <c:pt idx="4">
                  <c:v>21.874219</c:v>
                </c:pt>
                <c:pt idx="5">
                  <c:v>24.205078</c:v>
                </c:pt>
                <c:pt idx="6">
                  <c:v>24.563672</c:v>
                </c:pt>
                <c:pt idx="7">
                  <c:v>23.846484</c:v>
                </c:pt>
                <c:pt idx="8">
                  <c:v>23.667188</c:v>
                </c:pt>
                <c:pt idx="9">
                  <c:v>24.742969</c:v>
                </c:pt>
                <c:pt idx="10">
                  <c:v>24.025781</c:v>
                </c:pt>
                <c:pt idx="11">
                  <c:v>24.742969</c:v>
                </c:pt>
                <c:pt idx="12">
                  <c:v>23.487891</c:v>
                </c:pt>
                <c:pt idx="13">
                  <c:v>23.487891</c:v>
                </c:pt>
                <c:pt idx="14">
                  <c:v>22.95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"Test3_E"</c:f>
              <c:strCache>
                <c:ptCount val="1"/>
                <c:pt idx="0">
                  <c:v>Test3_E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CompassCapt123_Aligned!$AC$19:$AC$37</c:f>
              <c:numCache>
                <c:formatCode>General</c:formatCode>
                <c:ptCount val="19"/>
                <c:pt idx="0">
                  <c:v>10.722656</c:v>
                </c:pt>
                <c:pt idx="1">
                  <c:v>3.038086</c:v>
                </c:pt>
                <c:pt idx="2">
                  <c:v>1.072266</c:v>
                </c:pt>
                <c:pt idx="3">
                  <c:v>1.072266</c:v>
                </c:pt>
                <c:pt idx="4">
                  <c:v>1.429688</c:v>
                </c:pt>
                <c:pt idx="5">
                  <c:v>3.931641</c:v>
                </c:pt>
                <c:pt idx="6">
                  <c:v>1.429688</c:v>
                </c:pt>
                <c:pt idx="7">
                  <c:v>3.216797</c:v>
                </c:pt>
                <c:pt idx="8">
                  <c:v>1.250977</c:v>
                </c:pt>
                <c:pt idx="9">
                  <c:v>2.323242</c:v>
                </c:pt>
                <c:pt idx="10">
                  <c:v>2.501953</c:v>
                </c:pt>
                <c:pt idx="11">
                  <c:v>0.714844</c:v>
                </c:pt>
                <c:pt idx="12">
                  <c:v>2.680664</c:v>
                </c:pt>
                <c:pt idx="13">
                  <c:v>0.893555</c:v>
                </c:pt>
                <c:pt idx="14">
                  <c:v>1.072266</c:v>
                </c:pt>
                <c:pt idx="15">
                  <c:v>2.501953</c:v>
                </c:pt>
                <c:pt idx="16">
                  <c:v>1.072266</c:v>
                </c:pt>
                <c:pt idx="17">
                  <c:v>1.96582</c:v>
                </c:pt>
                <c:pt idx="18">
                  <c:v>1.608398</c:v>
                </c:pt>
              </c:numCache>
            </c:numRef>
          </c:xVal>
          <c:yVal>
            <c:numRef>
              <c:f>CompassCapt123_Aligned!$AD$19:$AD$37</c:f>
              <c:numCache>
                <c:formatCode>General</c:formatCode>
                <c:ptCount val="19"/>
                <c:pt idx="0">
                  <c:v>8.60625</c:v>
                </c:pt>
                <c:pt idx="1">
                  <c:v>2.330859</c:v>
                </c:pt>
                <c:pt idx="2">
                  <c:v>3.585938</c:v>
                </c:pt>
                <c:pt idx="3">
                  <c:v>2.86875</c:v>
                </c:pt>
                <c:pt idx="4">
                  <c:v>3.944531</c:v>
                </c:pt>
                <c:pt idx="5">
                  <c:v>4.303125</c:v>
                </c:pt>
                <c:pt idx="6">
                  <c:v>3.227344</c:v>
                </c:pt>
                <c:pt idx="7">
                  <c:v>5.020313</c:v>
                </c:pt>
                <c:pt idx="8">
                  <c:v>3.048047</c:v>
                </c:pt>
                <c:pt idx="9">
                  <c:v>4.482422</c:v>
                </c:pt>
                <c:pt idx="10">
                  <c:v>3.944531</c:v>
                </c:pt>
                <c:pt idx="11">
                  <c:v>2.151562</c:v>
                </c:pt>
                <c:pt idx="12">
                  <c:v>1.972266</c:v>
                </c:pt>
                <c:pt idx="13">
                  <c:v>3.765234</c:v>
                </c:pt>
                <c:pt idx="14">
                  <c:v>3.944531</c:v>
                </c:pt>
                <c:pt idx="15">
                  <c:v>3.944531</c:v>
                </c:pt>
                <c:pt idx="16">
                  <c:v>4.303125</c:v>
                </c:pt>
                <c:pt idx="17">
                  <c:v>2.689453</c:v>
                </c:pt>
                <c:pt idx="18">
                  <c:v>4.482422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"Test3_S"</c:f>
              <c:strCache>
                <c:ptCount val="1"/>
                <c:pt idx="0">
                  <c:v>Test3_S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CompassCapt123_Aligned!$AC$38:$AC$66</c:f>
              <c:numCache>
                <c:formatCode>General</c:formatCode>
                <c:ptCount val="29"/>
                <c:pt idx="0">
                  <c:v>1.808134353</c:v>
                </c:pt>
                <c:pt idx="1">
                  <c:v>1.808134353</c:v>
                </c:pt>
                <c:pt idx="2">
                  <c:v>1.808134353</c:v>
                </c:pt>
                <c:pt idx="3">
                  <c:v>-0.893555</c:v>
                </c:pt>
                <c:pt idx="4">
                  <c:v>-11.973633</c:v>
                </c:pt>
                <c:pt idx="5">
                  <c:v>-18.764648</c:v>
                </c:pt>
                <c:pt idx="6">
                  <c:v>-21.981445</c:v>
                </c:pt>
                <c:pt idx="7">
                  <c:v>-21.624023</c:v>
                </c:pt>
                <c:pt idx="8">
                  <c:v>-21.802734</c:v>
                </c:pt>
                <c:pt idx="9">
                  <c:v>-21.981445</c:v>
                </c:pt>
                <c:pt idx="10">
                  <c:v>-22.338867</c:v>
                </c:pt>
                <c:pt idx="11">
                  <c:v>-20.730469</c:v>
                </c:pt>
                <c:pt idx="12">
                  <c:v>-21.266602</c:v>
                </c:pt>
                <c:pt idx="13">
                  <c:v>-22.338867</c:v>
                </c:pt>
                <c:pt idx="14">
                  <c:v>-21.981445</c:v>
                </c:pt>
                <c:pt idx="15">
                  <c:v>-20.730469</c:v>
                </c:pt>
                <c:pt idx="16">
                  <c:v>-21.087891</c:v>
                </c:pt>
                <c:pt idx="17">
                  <c:v>-21.802734</c:v>
                </c:pt>
                <c:pt idx="18">
                  <c:v>-21.266602</c:v>
                </c:pt>
                <c:pt idx="19">
                  <c:v>-21.445312</c:v>
                </c:pt>
                <c:pt idx="20">
                  <c:v>-20.90918</c:v>
                </c:pt>
                <c:pt idx="21">
                  <c:v>-21.802734</c:v>
                </c:pt>
                <c:pt idx="22">
                  <c:v>-21.981445</c:v>
                </c:pt>
                <c:pt idx="23">
                  <c:v>-21.266602</c:v>
                </c:pt>
                <c:pt idx="24">
                  <c:v>-22.517578</c:v>
                </c:pt>
                <c:pt idx="25">
                  <c:v>-21.445312</c:v>
                </c:pt>
                <c:pt idx="26">
                  <c:v>-21.266602</c:v>
                </c:pt>
                <c:pt idx="27">
                  <c:v>-22.160156</c:v>
                </c:pt>
                <c:pt idx="28">
                  <c:v>-22.696289</c:v>
                </c:pt>
              </c:numCache>
            </c:numRef>
          </c:xVal>
          <c:yVal>
            <c:numRef>
              <c:f>CompassCapt123_Aligned!$AD$38:$AD$66</c:f>
              <c:numCache>
                <c:formatCode>General</c:formatCode>
                <c:ptCount val="29"/>
                <c:pt idx="0">
                  <c:v>3.628125</c:v>
                </c:pt>
                <c:pt idx="1">
                  <c:v>3.628125</c:v>
                </c:pt>
                <c:pt idx="2">
                  <c:v>3.628125</c:v>
                </c:pt>
                <c:pt idx="3">
                  <c:v>8.068359</c:v>
                </c:pt>
                <c:pt idx="4">
                  <c:v>11.654297</c:v>
                </c:pt>
                <c:pt idx="5">
                  <c:v>23.487891</c:v>
                </c:pt>
                <c:pt idx="6">
                  <c:v>22.053516</c:v>
                </c:pt>
                <c:pt idx="7">
                  <c:v>22.412109</c:v>
                </c:pt>
                <c:pt idx="8">
                  <c:v>23.667188</c:v>
                </c:pt>
                <c:pt idx="9">
                  <c:v>22.770703</c:v>
                </c:pt>
                <c:pt idx="10">
                  <c:v>23.487891</c:v>
                </c:pt>
                <c:pt idx="11">
                  <c:v>24.384375</c:v>
                </c:pt>
                <c:pt idx="12">
                  <c:v>21.336328</c:v>
                </c:pt>
                <c:pt idx="13">
                  <c:v>23.846484</c:v>
                </c:pt>
                <c:pt idx="14">
                  <c:v>22.053516</c:v>
                </c:pt>
                <c:pt idx="15">
                  <c:v>23.667188</c:v>
                </c:pt>
                <c:pt idx="16">
                  <c:v>22.232812</c:v>
                </c:pt>
                <c:pt idx="17">
                  <c:v>25.460156</c:v>
                </c:pt>
                <c:pt idx="18">
                  <c:v>22.770703</c:v>
                </c:pt>
                <c:pt idx="19">
                  <c:v>22.95</c:v>
                </c:pt>
                <c:pt idx="20">
                  <c:v>22.770703</c:v>
                </c:pt>
                <c:pt idx="21">
                  <c:v>24.025781</c:v>
                </c:pt>
                <c:pt idx="22">
                  <c:v>23.846484</c:v>
                </c:pt>
                <c:pt idx="23">
                  <c:v>23.487891</c:v>
                </c:pt>
                <c:pt idx="24">
                  <c:v>22.591406</c:v>
                </c:pt>
                <c:pt idx="25">
                  <c:v>24.384375</c:v>
                </c:pt>
                <c:pt idx="26">
                  <c:v>24.922266</c:v>
                </c:pt>
                <c:pt idx="27">
                  <c:v>24.742969</c:v>
                </c:pt>
                <c:pt idx="28">
                  <c:v>24.922266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"Test3_W"</c:f>
              <c:strCache>
                <c:ptCount val="1"/>
                <c:pt idx="0">
                  <c:v>Test3_W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CompassCapt123_Aligned!$AC$67:$AC$84</c:f>
              <c:numCache>
                <c:formatCode>General</c:formatCode>
                <c:ptCount val="18"/>
                <c:pt idx="0">
                  <c:v>-21.266602</c:v>
                </c:pt>
                <c:pt idx="1">
                  <c:v>-9.650391</c:v>
                </c:pt>
                <c:pt idx="2">
                  <c:v>-2.680664</c:v>
                </c:pt>
                <c:pt idx="3">
                  <c:v>-8.220703</c:v>
                </c:pt>
                <c:pt idx="4">
                  <c:v>-8.756836</c:v>
                </c:pt>
                <c:pt idx="5">
                  <c:v>-9.114258</c:v>
                </c:pt>
                <c:pt idx="6">
                  <c:v>-8.399414</c:v>
                </c:pt>
                <c:pt idx="7">
                  <c:v>-10.186523</c:v>
                </c:pt>
                <c:pt idx="8">
                  <c:v>-8.220703</c:v>
                </c:pt>
                <c:pt idx="9">
                  <c:v>-5.897461</c:v>
                </c:pt>
                <c:pt idx="10">
                  <c:v>-4.289062</c:v>
                </c:pt>
                <c:pt idx="11">
                  <c:v>-4.467773</c:v>
                </c:pt>
                <c:pt idx="12">
                  <c:v>-2.501953</c:v>
                </c:pt>
                <c:pt idx="13">
                  <c:v>-4.467773</c:v>
                </c:pt>
                <c:pt idx="14">
                  <c:v>-5.182617</c:v>
                </c:pt>
                <c:pt idx="15">
                  <c:v>-4.289062</c:v>
                </c:pt>
                <c:pt idx="16">
                  <c:v>-5.003906</c:v>
                </c:pt>
                <c:pt idx="17">
                  <c:v>-6.969727</c:v>
                </c:pt>
              </c:numCache>
            </c:numRef>
          </c:xVal>
          <c:yVal>
            <c:numRef>
              <c:f>CompassCapt123_Aligned!$AD$67:$AD$84</c:f>
              <c:numCache>
                <c:formatCode>General</c:formatCode>
                <c:ptCount val="18"/>
                <c:pt idx="0">
                  <c:v>34.245703</c:v>
                </c:pt>
                <c:pt idx="1">
                  <c:v>39.086719</c:v>
                </c:pt>
                <c:pt idx="2">
                  <c:v>41.417578</c:v>
                </c:pt>
                <c:pt idx="3">
                  <c:v>41.596875</c:v>
                </c:pt>
                <c:pt idx="4">
                  <c:v>42.851953</c:v>
                </c:pt>
                <c:pt idx="5">
                  <c:v>42.851953</c:v>
                </c:pt>
                <c:pt idx="6">
                  <c:v>42.493359</c:v>
                </c:pt>
                <c:pt idx="7">
                  <c:v>42.134766</c:v>
                </c:pt>
                <c:pt idx="8">
                  <c:v>43.389844</c:v>
                </c:pt>
                <c:pt idx="9">
                  <c:v>44.286328</c:v>
                </c:pt>
                <c:pt idx="10">
                  <c:v>43.03125</c:v>
                </c:pt>
                <c:pt idx="11">
                  <c:v>43.927734</c:v>
                </c:pt>
                <c:pt idx="12">
                  <c:v>44.107031</c:v>
                </c:pt>
                <c:pt idx="13">
                  <c:v>43.927734</c:v>
                </c:pt>
                <c:pt idx="14">
                  <c:v>43.569141</c:v>
                </c:pt>
                <c:pt idx="15">
                  <c:v>44.107031</c:v>
                </c:pt>
                <c:pt idx="16">
                  <c:v>42.314062</c:v>
                </c:pt>
                <c:pt idx="17">
                  <c:v>43.927734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"Test1_Avg"</c:f>
              <c:strCache>
                <c:ptCount val="1"/>
                <c:pt idx="0">
                  <c:v>Test1_Avg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CompassCapt123_Aligned!$C$2</c:f>
              <c:numCache>
                <c:formatCode>General</c:formatCode>
                <c:ptCount val="1"/>
                <c:pt idx="0">
                  <c:v>-1.01558178954955</c:v>
                </c:pt>
              </c:numCache>
            </c:numRef>
          </c:xVal>
          <c:yVal>
            <c:numRef>
              <c:f>CompassCapt123_Aligned!$D$2</c:f>
              <c:numCache>
                <c:formatCode>General</c:formatCode>
                <c:ptCount val="1"/>
                <c:pt idx="0">
                  <c:v>20.669456776036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"Test2_Avg"</c:f>
              <c:strCache>
                <c:ptCount val="1"/>
                <c:pt idx="0">
                  <c:v>Test2_Avg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CompassCapt123_Aligned!$X$4</c:f>
              <c:numCache>
                <c:formatCode>General</c:formatCode>
                <c:ptCount val="1"/>
                <c:pt idx="0">
                  <c:v>0.665003806981983</c:v>
                </c:pt>
              </c:numCache>
            </c:numRef>
          </c:xVal>
          <c:yVal>
            <c:numRef>
              <c:f>CompassCapt123_Aligned!$Y$4</c:f>
              <c:numCache>
                <c:formatCode>General</c:formatCode>
                <c:ptCount val="1"/>
                <c:pt idx="0">
                  <c:v>20.7269124777207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"Test3_Avg"</c:f>
              <c:strCache>
                <c:ptCount val="1"/>
                <c:pt idx="0">
                  <c:v>Test3_Avg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CompassCapt123_Aligned!$AG$5</c:f>
              <c:numCache>
                <c:formatCode>General</c:formatCode>
                <c:ptCount val="1"/>
                <c:pt idx="0">
                  <c:v>-0.0025597219909901</c:v>
                </c:pt>
              </c:numCache>
            </c:numRef>
          </c:xVal>
          <c:yVal>
            <c:numRef>
              <c:f>CompassCapt123_Aligned!$AH$5</c:f>
              <c:numCache>
                <c:formatCode>General</c:formatCode>
                <c:ptCount val="1"/>
                <c:pt idx="0">
                  <c:v>24.4082676518018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69401353"/>
        <c:axId val="258641133"/>
      </c:scatterChart>
      <c:valAx>
        <c:axId val="769401353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X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890418871919856"/>
              <c:y val="0.689417649525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641133"/>
        <c:crosses val="autoZero"/>
        <c:crossBetween val="midCat"/>
      </c:valAx>
      <c:valAx>
        <c:axId val="258641133"/>
        <c:scaling>
          <c:orientation val="minMax"/>
        </c:scaling>
        <c:delete val="0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Y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55224358974359"/>
              <c:y val="0.11786502655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4013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789987789988"/>
          <c:y val="0.898669504512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NESW Magnetometer Readings Centered </a:t>
            </a: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Around Trial Average as Origin</a:t>
            </a:r>
          </a:p>
        </c:rich>
      </c:tx>
      <c:layout>
        <c:manualLayout>
          <c:xMode val="edge"/>
          <c:yMode val="edge"/>
          <c:x val="0.234532101756511"/>
          <c:y val="0.01726973684210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3428982434888"/>
          <c:y val="0.1515942291753"/>
          <c:w val="0.911214794064204"/>
          <c:h val="0.733489173228347"/>
        </c:manualLayout>
      </c:layout>
      <c:scatterChart>
        <c:scatterStyle val="marker"/>
        <c:varyColors val="0"/>
        <c:ser>
          <c:idx val="0"/>
          <c:order val="0"/>
          <c:tx>
            <c:strRef>
              <c:f>CompassCapt123_Aligned!$F$3</c:f>
              <c:strCache>
                <c:ptCount val="1"/>
                <c:pt idx="0">
                  <c:v>Centered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CompassCapt123_Aligned!$E$4:$E$114</c:f>
              <c:numCache>
                <c:formatCode>General</c:formatCode>
                <c:ptCount val="111"/>
                <c:pt idx="0">
                  <c:v>17.9931207895496</c:v>
                </c:pt>
                <c:pt idx="1">
                  <c:v>17.6356987895496</c:v>
                </c:pt>
                <c:pt idx="2">
                  <c:v>18.5292537895495</c:v>
                </c:pt>
                <c:pt idx="3">
                  <c:v>18.7079647895495</c:v>
                </c:pt>
                <c:pt idx="4">
                  <c:v>17.2782767895496</c:v>
                </c:pt>
                <c:pt idx="5">
                  <c:v>17.4569877895496</c:v>
                </c:pt>
                <c:pt idx="6">
                  <c:v>19.4228087895495</c:v>
                </c:pt>
                <c:pt idx="7">
                  <c:v>18.3505427895496</c:v>
                </c:pt>
                <c:pt idx="8">
                  <c:v>18.5292537895495</c:v>
                </c:pt>
                <c:pt idx="9">
                  <c:v>18.5292537895495</c:v>
                </c:pt>
                <c:pt idx="10">
                  <c:v>19.2440977895495</c:v>
                </c:pt>
                <c:pt idx="11">
                  <c:v>17.6356987895496</c:v>
                </c:pt>
                <c:pt idx="12">
                  <c:v>18.5292537895495</c:v>
                </c:pt>
                <c:pt idx="13">
                  <c:v>18.7079647895495</c:v>
                </c:pt>
                <c:pt idx="14">
                  <c:v>18.3250126495495</c:v>
                </c:pt>
                <c:pt idx="15">
                  <c:v>16.5634337895496</c:v>
                </c:pt>
                <c:pt idx="16">
                  <c:v>9.05757378954955</c:v>
                </c:pt>
                <c:pt idx="17">
                  <c:v>2.44526978954955</c:v>
                </c:pt>
                <c:pt idx="18">
                  <c:v>-2.20121521045045</c:v>
                </c:pt>
                <c:pt idx="19">
                  <c:v>-1.66508221045045</c:v>
                </c:pt>
                <c:pt idx="20">
                  <c:v>-0.0566842104504486</c:v>
                </c:pt>
                <c:pt idx="21">
                  <c:v>-0.235395210450449</c:v>
                </c:pt>
                <c:pt idx="22">
                  <c:v>0.658159789549551</c:v>
                </c:pt>
                <c:pt idx="23">
                  <c:v>-0.414106210450449</c:v>
                </c:pt>
                <c:pt idx="24">
                  <c:v>-1.12894921045045</c:v>
                </c:pt>
                <c:pt idx="25">
                  <c:v>0.479448789549551</c:v>
                </c:pt>
                <c:pt idx="26">
                  <c:v>-0.950238210450449</c:v>
                </c:pt>
                <c:pt idx="27">
                  <c:v>-0.592816210450449</c:v>
                </c:pt>
                <c:pt idx="28">
                  <c:v>-0.771527210450449</c:v>
                </c:pt>
                <c:pt idx="29">
                  <c:v>-0.592816210450449</c:v>
                </c:pt>
                <c:pt idx="30">
                  <c:v>-0.950238210450449</c:v>
                </c:pt>
                <c:pt idx="31">
                  <c:v>0.300737789549551</c:v>
                </c:pt>
                <c:pt idx="32">
                  <c:v>-0.950238210450449</c:v>
                </c:pt>
                <c:pt idx="33">
                  <c:v>-0.592816210450449</c:v>
                </c:pt>
                <c:pt idx="34">
                  <c:v>1.37300378954955</c:v>
                </c:pt>
                <c:pt idx="35">
                  <c:v>-0.235395210450449</c:v>
                </c:pt>
                <c:pt idx="36">
                  <c:v>0.122026789549551</c:v>
                </c:pt>
                <c:pt idx="37">
                  <c:v>-0.771527210450449</c:v>
                </c:pt>
                <c:pt idx="38">
                  <c:v>-11.8516062104504</c:v>
                </c:pt>
                <c:pt idx="39">
                  <c:v>-22.2168402104504</c:v>
                </c:pt>
                <c:pt idx="40">
                  <c:v>-20.0723092104504</c:v>
                </c:pt>
                <c:pt idx="41">
                  <c:v>-19.8935982104504</c:v>
                </c:pt>
                <c:pt idx="42">
                  <c:v>-20.0723092104504</c:v>
                </c:pt>
                <c:pt idx="43">
                  <c:v>-21.5019962104505</c:v>
                </c:pt>
                <c:pt idx="44">
                  <c:v>-19.5361762104504</c:v>
                </c:pt>
                <c:pt idx="45">
                  <c:v>-20.9658632104505</c:v>
                </c:pt>
                <c:pt idx="46">
                  <c:v>-21.5019962104505</c:v>
                </c:pt>
                <c:pt idx="47">
                  <c:v>-21.8594182104504</c:v>
                </c:pt>
                <c:pt idx="48">
                  <c:v>-20.6084412104505</c:v>
                </c:pt>
                <c:pt idx="49">
                  <c:v>-20.7871522104505</c:v>
                </c:pt>
                <c:pt idx="50">
                  <c:v>-20.2510202104504</c:v>
                </c:pt>
                <c:pt idx="51">
                  <c:v>-19.7148872104504</c:v>
                </c:pt>
                <c:pt idx="52">
                  <c:v>-18.6426212104505</c:v>
                </c:pt>
                <c:pt idx="53">
                  <c:v>-20.9658632104505</c:v>
                </c:pt>
                <c:pt idx="54">
                  <c:v>-20.4297302104505</c:v>
                </c:pt>
                <c:pt idx="55">
                  <c:v>-20.2510202104504</c:v>
                </c:pt>
                <c:pt idx="56">
                  <c:v>-20.7871522104505</c:v>
                </c:pt>
                <c:pt idx="57">
                  <c:v>-21.5019962104505</c:v>
                </c:pt>
                <c:pt idx="58">
                  <c:v>-20.0723092104504</c:v>
                </c:pt>
                <c:pt idx="59">
                  <c:v>-21.1445742104505</c:v>
                </c:pt>
                <c:pt idx="60">
                  <c:v>-20.5280217104504</c:v>
                </c:pt>
                <c:pt idx="61">
                  <c:v>-20.5280217104504</c:v>
                </c:pt>
                <c:pt idx="62">
                  <c:v>-20.5280217104504</c:v>
                </c:pt>
                <c:pt idx="63">
                  <c:v>-18.1064882104505</c:v>
                </c:pt>
                <c:pt idx="64">
                  <c:v>-17.9277772104505</c:v>
                </c:pt>
                <c:pt idx="65">
                  <c:v>-14.8896912104504</c:v>
                </c:pt>
                <c:pt idx="66">
                  <c:v>-2.37992621045045</c:v>
                </c:pt>
                <c:pt idx="67">
                  <c:v>-1.84379321045045</c:v>
                </c:pt>
                <c:pt idx="68">
                  <c:v>-0.950238210450449</c:v>
                </c:pt>
                <c:pt idx="69">
                  <c:v>-2.55863721045045</c:v>
                </c:pt>
                <c:pt idx="70">
                  <c:v>-3.09477021045045</c:v>
                </c:pt>
                <c:pt idx="71">
                  <c:v>-1.66508221045045</c:v>
                </c:pt>
                <c:pt idx="72">
                  <c:v>-2.55863721045045</c:v>
                </c:pt>
                <c:pt idx="73">
                  <c:v>-3.80961321045045</c:v>
                </c:pt>
                <c:pt idx="74">
                  <c:v>-2.91605921045045</c:v>
                </c:pt>
                <c:pt idx="75">
                  <c:v>-1.66508221045045</c:v>
                </c:pt>
                <c:pt idx="76">
                  <c:v>-2.02250421045045</c:v>
                </c:pt>
                <c:pt idx="77">
                  <c:v>-2.37992621045045</c:v>
                </c:pt>
                <c:pt idx="78">
                  <c:v>-0.0566842104504486</c:v>
                </c:pt>
                <c:pt idx="79">
                  <c:v>-1.66508221045045</c:v>
                </c:pt>
                <c:pt idx="80">
                  <c:v>-1.30766021045045</c:v>
                </c:pt>
                <c:pt idx="81">
                  <c:v>-1.12894921045045</c:v>
                </c:pt>
                <c:pt idx="82">
                  <c:v>-0.950238210450449</c:v>
                </c:pt>
                <c:pt idx="83">
                  <c:v>-2.02250421045045</c:v>
                </c:pt>
                <c:pt idx="84">
                  <c:v>-0.592816210450449</c:v>
                </c:pt>
                <c:pt idx="85">
                  <c:v>-1.12894921045045</c:v>
                </c:pt>
                <c:pt idx="86">
                  <c:v>-2.20121521045045</c:v>
                </c:pt>
                <c:pt idx="87">
                  <c:v>-7.20512121045045</c:v>
                </c:pt>
                <c:pt idx="88">
                  <c:v>-20.0723092104504</c:v>
                </c:pt>
                <c:pt idx="89">
                  <c:v>-1.48637121045045</c:v>
                </c:pt>
                <c:pt idx="90">
                  <c:v>-2.37992621045045</c:v>
                </c:pt>
                <c:pt idx="91">
                  <c:v>15.1337457895496</c:v>
                </c:pt>
                <c:pt idx="92">
                  <c:v>18.7079647895495</c:v>
                </c:pt>
                <c:pt idx="93">
                  <c:v>18.5292537895495</c:v>
                </c:pt>
                <c:pt idx="94">
                  <c:v>15.6698787895496</c:v>
                </c:pt>
                <c:pt idx="95">
                  <c:v>16.7421437895496</c:v>
                </c:pt>
                <c:pt idx="96">
                  <c:v>17.6356987895496</c:v>
                </c:pt>
                <c:pt idx="97">
                  <c:v>15.6698787895496</c:v>
                </c:pt>
                <c:pt idx="98">
                  <c:v>15.6698787895496</c:v>
                </c:pt>
                <c:pt idx="99">
                  <c:v>15.8485897895496</c:v>
                </c:pt>
                <c:pt idx="100">
                  <c:v>16.3847227895496</c:v>
                </c:pt>
                <c:pt idx="101">
                  <c:v>17.8144097895496</c:v>
                </c:pt>
                <c:pt idx="102">
                  <c:v>16.0273007895495</c:v>
                </c:pt>
                <c:pt idx="103">
                  <c:v>17.8144097895496</c:v>
                </c:pt>
                <c:pt idx="104">
                  <c:v>15.4911677895496</c:v>
                </c:pt>
                <c:pt idx="105">
                  <c:v>17.9931207895496</c:v>
                </c:pt>
                <c:pt idx="106">
                  <c:v>16.3847227895496</c:v>
                </c:pt>
                <c:pt idx="107">
                  <c:v>16.5634337895496</c:v>
                </c:pt>
                <c:pt idx="108">
                  <c:v>16.2060117895495</c:v>
                </c:pt>
                <c:pt idx="109">
                  <c:v>15.8485897895496</c:v>
                </c:pt>
                <c:pt idx="110">
                  <c:v>17.2782767895496</c:v>
                </c:pt>
              </c:numCache>
            </c:numRef>
          </c:xVal>
          <c:yVal>
            <c:numRef>
              <c:f>CompassCapt123_Aligned!$F$4:$F$114</c:f>
              <c:numCache>
                <c:formatCode>General</c:formatCode>
                <c:ptCount val="111"/>
                <c:pt idx="0">
                  <c:v>2.81843422396396</c:v>
                </c:pt>
                <c:pt idx="1">
                  <c:v>3.17702722396396</c:v>
                </c:pt>
                <c:pt idx="2">
                  <c:v>1.56335522396396</c:v>
                </c:pt>
                <c:pt idx="3">
                  <c:v>1.02546522396396</c:v>
                </c:pt>
                <c:pt idx="4">
                  <c:v>3.17702722396396</c:v>
                </c:pt>
                <c:pt idx="5">
                  <c:v>0.487574223963957</c:v>
                </c:pt>
                <c:pt idx="6">
                  <c:v>0.666871223963959</c:v>
                </c:pt>
                <c:pt idx="7">
                  <c:v>2.10124622396396</c:v>
                </c:pt>
                <c:pt idx="8">
                  <c:v>0.846168223963957</c:v>
                </c:pt>
                <c:pt idx="9">
                  <c:v>2.28054322396396</c:v>
                </c:pt>
                <c:pt idx="10">
                  <c:v>2.63913722396396</c:v>
                </c:pt>
                <c:pt idx="11">
                  <c:v>2.81843422396396</c:v>
                </c:pt>
                <c:pt idx="12">
                  <c:v>1.56335522396396</c:v>
                </c:pt>
                <c:pt idx="13">
                  <c:v>1.74265222396396</c:v>
                </c:pt>
                <c:pt idx="14">
                  <c:v>1.92194936396396</c:v>
                </c:pt>
                <c:pt idx="15">
                  <c:v>-4.71203477603604</c:v>
                </c:pt>
                <c:pt idx="16">
                  <c:v>-15.111253776036</c:v>
                </c:pt>
                <c:pt idx="17">
                  <c:v>-21.386643776036</c:v>
                </c:pt>
                <c:pt idx="18">
                  <c:v>-19.593675776036</c:v>
                </c:pt>
                <c:pt idx="19">
                  <c:v>-18.697190776036</c:v>
                </c:pt>
                <c:pt idx="20">
                  <c:v>-18.876487776036</c:v>
                </c:pt>
                <c:pt idx="21">
                  <c:v>-18.697190776036</c:v>
                </c:pt>
                <c:pt idx="22">
                  <c:v>-19.235081776036</c:v>
                </c:pt>
                <c:pt idx="23">
                  <c:v>-17.800706776036</c:v>
                </c:pt>
                <c:pt idx="24">
                  <c:v>-19.235081776036</c:v>
                </c:pt>
                <c:pt idx="25">
                  <c:v>-17.980003776036</c:v>
                </c:pt>
                <c:pt idx="26">
                  <c:v>-17.621409776036</c:v>
                </c:pt>
                <c:pt idx="27">
                  <c:v>-18.697190776036</c:v>
                </c:pt>
                <c:pt idx="28">
                  <c:v>-18.876487776036</c:v>
                </c:pt>
                <c:pt idx="29">
                  <c:v>-18.338597776036</c:v>
                </c:pt>
                <c:pt idx="30">
                  <c:v>-16.904222776036</c:v>
                </c:pt>
                <c:pt idx="31">
                  <c:v>-17.800706776036</c:v>
                </c:pt>
                <c:pt idx="32">
                  <c:v>-18.338597776036</c:v>
                </c:pt>
                <c:pt idx="33">
                  <c:v>-18.338597776036</c:v>
                </c:pt>
                <c:pt idx="34">
                  <c:v>-20.310862776036</c:v>
                </c:pt>
                <c:pt idx="35">
                  <c:v>-19.055784776036</c:v>
                </c:pt>
                <c:pt idx="36">
                  <c:v>-18.697190776036</c:v>
                </c:pt>
                <c:pt idx="37">
                  <c:v>-18.159300776036</c:v>
                </c:pt>
                <c:pt idx="38">
                  <c:v>-12.063206776036</c:v>
                </c:pt>
                <c:pt idx="39">
                  <c:v>-2.02258177603604</c:v>
                </c:pt>
                <c:pt idx="40">
                  <c:v>0.128980223963957</c:v>
                </c:pt>
                <c:pt idx="41">
                  <c:v>0.666871223963959</c:v>
                </c:pt>
                <c:pt idx="42">
                  <c:v>-0.946800776036042</c:v>
                </c:pt>
                <c:pt idx="43">
                  <c:v>0.128980223963957</c:v>
                </c:pt>
                <c:pt idx="44">
                  <c:v>-1.12609777603604</c:v>
                </c:pt>
                <c:pt idx="45">
                  <c:v>-1.84328477603604</c:v>
                </c:pt>
                <c:pt idx="46">
                  <c:v>-1.30539477603604</c:v>
                </c:pt>
                <c:pt idx="47">
                  <c:v>-1.66398777603604</c:v>
                </c:pt>
                <c:pt idx="48">
                  <c:v>-0.767503776036044</c:v>
                </c:pt>
                <c:pt idx="49">
                  <c:v>-0.588206776036042</c:v>
                </c:pt>
                <c:pt idx="50">
                  <c:v>-1.48469077603604</c:v>
                </c:pt>
                <c:pt idx="51">
                  <c:v>-1.66398777603604</c:v>
                </c:pt>
                <c:pt idx="52">
                  <c:v>-2.02258177603604</c:v>
                </c:pt>
                <c:pt idx="53">
                  <c:v>-1.12609777603604</c:v>
                </c:pt>
                <c:pt idx="54">
                  <c:v>-0.588206776036042</c:v>
                </c:pt>
                <c:pt idx="55">
                  <c:v>-0.0503157760360438</c:v>
                </c:pt>
                <c:pt idx="56">
                  <c:v>-1.30539477603604</c:v>
                </c:pt>
                <c:pt idx="57">
                  <c:v>-0.946800776036042</c:v>
                </c:pt>
                <c:pt idx="58">
                  <c:v>-2.02258177603604</c:v>
                </c:pt>
                <c:pt idx="59">
                  <c:v>-0.229612776036042</c:v>
                </c:pt>
                <c:pt idx="60">
                  <c:v>-0.937835776036042</c:v>
                </c:pt>
                <c:pt idx="61">
                  <c:v>-0.937835776036042</c:v>
                </c:pt>
                <c:pt idx="62">
                  <c:v>-0.937835776036042</c:v>
                </c:pt>
                <c:pt idx="63">
                  <c:v>-0.0503157760360438</c:v>
                </c:pt>
                <c:pt idx="64">
                  <c:v>3.71491822396396</c:v>
                </c:pt>
                <c:pt idx="65">
                  <c:v>16.086402223964</c:v>
                </c:pt>
                <c:pt idx="66">
                  <c:v>16.444996223964</c:v>
                </c:pt>
                <c:pt idx="67">
                  <c:v>20.210230223964</c:v>
                </c:pt>
                <c:pt idx="68">
                  <c:v>19.672340223964</c:v>
                </c:pt>
                <c:pt idx="69">
                  <c:v>19.851637223964</c:v>
                </c:pt>
                <c:pt idx="70">
                  <c:v>20.748121223964</c:v>
                </c:pt>
                <c:pt idx="71">
                  <c:v>20.748121223964</c:v>
                </c:pt>
                <c:pt idx="72">
                  <c:v>20.210230223964</c:v>
                </c:pt>
                <c:pt idx="73">
                  <c:v>19.672340223964</c:v>
                </c:pt>
                <c:pt idx="74">
                  <c:v>19.493043223964</c:v>
                </c:pt>
                <c:pt idx="75">
                  <c:v>19.313746223964</c:v>
                </c:pt>
                <c:pt idx="76">
                  <c:v>20.748121223964</c:v>
                </c:pt>
                <c:pt idx="77">
                  <c:v>21.106715223964</c:v>
                </c:pt>
                <c:pt idx="78">
                  <c:v>19.493043223964</c:v>
                </c:pt>
                <c:pt idx="79">
                  <c:v>20.748121223964</c:v>
                </c:pt>
                <c:pt idx="80">
                  <c:v>20.030934223964</c:v>
                </c:pt>
                <c:pt idx="81">
                  <c:v>19.851637223964</c:v>
                </c:pt>
                <c:pt idx="82">
                  <c:v>19.313746223964</c:v>
                </c:pt>
                <c:pt idx="83">
                  <c:v>21.823902223964</c:v>
                </c:pt>
                <c:pt idx="84">
                  <c:v>21.465309223964</c:v>
                </c:pt>
                <c:pt idx="85">
                  <c:v>20.927418223964</c:v>
                </c:pt>
                <c:pt idx="86">
                  <c:v>19.493043223964</c:v>
                </c:pt>
                <c:pt idx="87">
                  <c:v>18.775855223964</c:v>
                </c:pt>
                <c:pt idx="88">
                  <c:v>3.71491822396396</c:v>
                </c:pt>
                <c:pt idx="89">
                  <c:v>-16.366331776036</c:v>
                </c:pt>
                <c:pt idx="90">
                  <c:v>-20.848753776036</c:v>
                </c:pt>
                <c:pt idx="91">
                  <c:v>-12.601097776036</c:v>
                </c:pt>
                <c:pt idx="92">
                  <c:v>-1.12609777603604</c:v>
                </c:pt>
                <c:pt idx="93">
                  <c:v>0.846168223963957</c:v>
                </c:pt>
                <c:pt idx="94">
                  <c:v>1.20476222396396</c:v>
                </c:pt>
                <c:pt idx="95">
                  <c:v>0.487574223963957</c:v>
                </c:pt>
                <c:pt idx="96">
                  <c:v>-0.408909776036044</c:v>
                </c:pt>
                <c:pt idx="97">
                  <c:v>-0.946800776036042</c:v>
                </c:pt>
                <c:pt idx="98">
                  <c:v>1.56335522396396</c:v>
                </c:pt>
                <c:pt idx="99">
                  <c:v>1.02546522396396</c:v>
                </c:pt>
                <c:pt idx="100">
                  <c:v>2.28054322396396</c:v>
                </c:pt>
                <c:pt idx="101">
                  <c:v>0.487574223963957</c:v>
                </c:pt>
                <c:pt idx="102">
                  <c:v>-0.229612776036042</c:v>
                </c:pt>
                <c:pt idx="103">
                  <c:v>-0.588206776036042</c:v>
                </c:pt>
                <c:pt idx="104">
                  <c:v>1.02546522396396</c:v>
                </c:pt>
                <c:pt idx="105">
                  <c:v>-0.767503776036044</c:v>
                </c:pt>
                <c:pt idx="106">
                  <c:v>-0.229612776036042</c:v>
                </c:pt>
                <c:pt idx="107">
                  <c:v>-0.0503157760360438</c:v>
                </c:pt>
                <c:pt idx="108">
                  <c:v>-0.0503157760360438</c:v>
                </c:pt>
                <c:pt idx="109">
                  <c:v>0.308277223963959</c:v>
                </c:pt>
                <c:pt idx="110">
                  <c:v>0.666871223963959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21097930"/>
        <c:axId val="390916545"/>
      </c:scatterChart>
      <c:valAx>
        <c:axId val="52109793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X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916545"/>
        <c:crosses val="autoZero"/>
        <c:crossBetween val="midCat"/>
      </c:valAx>
      <c:valAx>
        <c:axId val="39091654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Y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0979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260350</xdr:colOff>
      <xdr:row>92</xdr:row>
      <xdr:rowOff>73025</xdr:rowOff>
    </xdr:from>
    <xdr:to>
      <xdr:col>15</xdr:col>
      <xdr:colOff>488950</xdr:colOff>
      <xdr:row>106</xdr:row>
      <xdr:rowOff>149225</xdr:rowOff>
    </xdr:to>
    <xdr:graphicFrame>
      <xdr:nvGraphicFramePr>
        <xdr:cNvPr id="12" name="Chart 11"/>
        <xdr:cNvGraphicFramePr/>
      </xdr:nvGraphicFramePr>
      <xdr:xfrm>
        <a:off x="9023350" y="17599025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114</xdr:row>
      <xdr:rowOff>15875</xdr:rowOff>
    </xdr:from>
    <xdr:to>
      <xdr:col>11</xdr:col>
      <xdr:colOff>317500</xdr:colOff>
      <xdr:row>128</xdr:row>
      <xdr:rowOff>92075</xdr:rowOff>
    </xdr:to>
    <xdr:graphicFrame>
      <xdr:nvGraphicFramePr>
        <xdr:cNvPr id="13" name="Chart 12"/>
        <xdr:cNvGraphicFramePr/>
      </xdr:nvGraphicFramePr>
      <xdr:xfrm>
        <a:off x="3251200" y="21732875"/>
        <a:ext cx="6762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591185</xdr:colOff>
      <xdr:row>0</xdr:row>
      <xdr:rowOff>115570</xdr:rowOff>
    </xdr:from>
    <xdr:to>
      <xdr:col>17</xdr:col>
      <xdr:colOff>377825</xdr:colOff>
      <xdr:row>25</xdr:row>
      <xdr:rowOff>66675</xdr:rowOff>
    </xdr:to>
    <xdr:graphicFrame>
      <xdr:nvGraphicFramePr>
        <xdr:cNvPr id="3" name="Chart 2"/>
        <xdr:cNvGraphicFramePr/>
      </xdr:nvGraphicFramePr>
      <xdr:xfrm>
        <a:off x="2419985" y="115570"/>
        <a:ext cx="8321040" cy="4713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1</xdr:row>
      <xdr:rowOff>9525</xdr:rowOff>
    </xdr:from>
    <xdr:to>
      <xdr:col>9</xdr:col>
      <xdr:colOff>101600</xdr:colOff>
      <xdr:row>21</xdr:row>
      <xdr:rowOff>60325</xdr:rowOff>
    </xdr:to>
    <xdr:graphicFrame>
      <xdr:nvGraphicFramePr>
        <xdr:cNvPr id="3" name="Chart 2"/>
        <xdr:cNvGraphicFramePr/>
      </xdr:nvGraphicFramePr>
      <xdr:xfrm>
        <a:off x="304800" y="200025"/>
        <a:ext cx="5283200" cy="386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19"/>
  <sheetViews>
    <sheetView tabSelected="1" workbookViewId="0">
      <selection activeCell="D8" sqref="D8"/>
    </sheetView>
  </sheetViews>
  <sheetFormatPr defaultColWidth="10.2857142857143" defaultRowHeight="15"/>
  <cols>
    <col min="3" max="3" width="14"/>
    <col min="4" max="4" width="12.8571428571429"/>
    <col min="5" max="11" width="14"/>
    <col min="12" max="12" width="12.8571428571429"/>
    <col min="13" max="28" width="14"/>
    <col min="29" max="30" width="12.8571428571429"/>
    <col min="31" max="31" width="14"/>
    <col min="32" max="32" width="12.8571428571429"/>
    <col min="33" max="33" width="14"/>
    <col min="34" max="35" width="12.8571428571429"/>
    <col min="36" max="36" width="14"/>
    <col min="38" max="38" width="14"/>
    <col min="39" max="39" width="12.8571428571429"/>
  </cols>
  <sheetData>
    <row r="1" spans="1:29">
      <c r="A1" t="s">
        <v>0</v>
      </c>
      <c r="C1" t="s">
        <v>1</v>
      </c>
      <c r="D1" t="s">
        <v>2</v>
      </c>
      <c r="G1">
        <f>MOD(-185,360)</f>
        <v>175</v>
      </c>
      <c r="I1" t="s">
        <v>3</v>
      </c>
      <c r="T1" t="s">
        <v>4</v>
      </c>
      <c r="AC1" t="s">
        <v>5</v>
      </c>
    </row>
    <row r="2" spans="3:9">
      <c r="C2">
        <f>AVERAGE(A4:A114)</f>
        <v>-1.01558178954955</v>
      </c>
      <c r="D2">
        <f>AVERAGE(B4:B114)</f>
        <v>20.669456776036</v>
      </c>
      <c r="I2">
        <v>45</v>
      </c>
    </row>
    <row r="3" spans="1:36">
      <c r="A3" t="s">
        <v>6</v>
      </c>
      <c r="B3" t="s">
        <v>7</v>
      </c>
      <c r="E3" t="s">
        <v>8</v>
      </c>
      <c r="F3" t="s">
        <v>9</v>
      </c>
      <c r="G3" t="s">
        <v>10</v>
      </c>
      <c r="H3" t="s">
        <v>11</v>
      </c>
      <c r="L3" t="s">
        <v>12</v>
      </c>
      <c r="M3" t="s">
        <v>13</v>
      </c>
      <c r="T3" t="s">
        <v>6</v>
      </c>
      <c r="U3" t="s">
        <v>7</v>
      </c>
      <c r="X3" t="s">
        <v>1</v>
      </c>
      <c r="Y3" t="s">
        <v>2</v>
      </c>
      <c r="AA3" t="s">
        <v>13</v>
      </c>
      <c r="AC3" t="s">
        <v>6</v>
      </c>
      <c r="AD3" t="s">
        <v>7</v>
      </c>
      <c r="AG3" s="1"/>
      <c r="AJ3" t="s">
        <v>14</v>
      </c>
    </row>
    <row r="4" spans="1:36">
      <c r="A4">
        <v>16.977539</v>
      </c>
      <c r="B4">
        <v>23.487891</v>
      </c>
      <c r="E4">
        <f>A4-$C$2</f>
        <v>17.9931207895496</v>
      </c>
      <c r="F4">
        <f>B4-$D$2</f>
        <v>2.81843422396396</v>
      </c>
      <c r="G4">
        <f>ATAN2(E4,F4)*(180/PI())</f>
        <v>8.90244512921425</v>
      </c>
      <c r="H4">
        <f>MOD(G4,360)</f>
        <v>8.90244512921425</v>
      </c>
      <c r="I4">
        <f>MOD(H4-$I$2,360)</f>
        <v>323.902445129214</v>
      </c>
      <c r="J4" t="str">
        <f>IF(I4&gt;180,"Left","Right")</f>
        <v>Left</v>
      </c>
      <c r="K4">
        <f>G4+IF(G4&lt;0,360,-360)</f>
        <v>-351.097554870786</v>
      </c>
      <c r="L4">
        <f t="shared" ref="L4:L16" si="0">ABS(B4-$M$117)</f>
        <v>2.39392828666667</v>
      </c>
      <c r="M4">
        <f>IF(ABS(B4-$M$117)&lt;$L$119,0,1)</f>
        <v>1</v>
      </c>
      <c r="N4">
        <f>IF(B4&gt;$M$117,360*M4,225*M4)</f>
        <v>360</v>
      </c>
      <c r="O4">
        <f>IF(M4,(ATAN2(A4,B4)*(180/PI())),"")</f>
        <v>54.1398095569458</v>
      </c>
      <c r="P4">
        <f>IF(N4,N4-O4,"")</f>
        <v>305.860190443054</v>
      </c>
      <c r="Q4">
        <v>305.860190443054</v>
      </c>
      <c r="S4">
        <f>ATAN2(A4,B4)*(180/PI())</f>
        <v>54.1398095569458</v>
      </c>
      <c r="T4">
        <v>15.726562</v>
      </c>
      <c r="U4">
        <v>21.515625</v>
      </c>
      <c r="X4">
        <f>AVERAGE(T4:T114)</f>
        <v>0.665003806981983</v>
      </c>
      <c r="Y4">
        <f>AVERAGE(U4:U114)</f>
        <v>20.7269124777207</v>
      </c>
      <c r="AA4">
        <f>IF(ABS(U4-$W$117)&lt;7,0,1)</f>
        <v>0</v>
      </c>
      <c r="AB4" t="str">
        <f>IF(AA4,(ATAN2(T4,U4)*(180/PI())),"")</f>
        <v/>
      </c>
      <c r="AC4">
        <v>20.015625</v>
      </c>
      <c r="AD4">
        <v>23.308594</v>
      </c>
      <c r="AG4" t="s">
        <v>1</v>
      </c>
      <c r="AH4" t="s">
        <v>2</v>
      </c>
      <c r="AJ4">
        <v>-3.292969</v>
      </c>
    </row>
    <row r="5" spans="1:36">
      <c r="A5">
        <v>16.620117</v>
      </c>
      <c r="B5">
        <v>23.846484</v>
      </c>
      <c r="E5">
        <f t="shared" ref="E5:E36" si="1">A5-$C$2</f>
        <v>17.6356987895496</v>
      </c>
      <c r="F5">
        <f t="shared" ref="F5:F36" si="2">B5-$D$2</f>
        <v>3.17702722396396</v>
      </c>
      <c r="G5">
        <f t="shared" ref="G5:G36" si="3">ATAN2(E5,F5)*(180/PI())</f>
        <v>10.2121599700345</v>
      </c>
      <c r="H5">
        <f t="shared" ref="H5:H22" si="4">MOD(G5,360)</f>
        <v>10.2121599700345</v>
      </c>
      <c r="I5">
        <f t="shared" ref="I5:I36" si="5">MOD(H5-$I$2,360)</f>
        <v>325.212159970035</v>
      </c>
      <c r="J5" t="str">
        <f t="shared" ref="J5:J36" si="6">IF(I5&gt;180,"Left","Right")</f>
        <v>Left</v>
      </c>
      <c r="K5">
        <f t="shared" ref="K5:K42" si="7">G5+IF(G5&lt;0,360,-360)</f>
        <v>-349.787840029965</v>
      </c>
      <c r="L5">
        <f t="shared" si="0"/>
        <v>2.75252128666667</v>
      </c>
      <c r="M5">
        <f>IF(ABS(B5-$M$117)&lt;$L$119,0,1)</f>
        <v>1</v>
      </c>
      <c r="N5">
        <f t="shared" ref="N5:N36" si="8">IF(B5&gt;$M$117,360*M5,225*M5)</f>
        <v>360</v>
      </c>
      <c r="O5">
        <f t="shared" ref="O5:O15" si="9">IF(M5,(ATAN2(A5,B5)*(180/PI())),"")</f>
        <v>55.1249299575837</v>
      </c>
      <c r="P5">
        <f t="shared" ref="P5:P36" si="10">IF(N5,N5-O5,"")</f>
        <v>304.875070042416</v>
      </c>
      <c r="Q5">
        <v>304.875070042416</v>
      </c>
      <c r="S5">
        <f t="shared" ref="S5:S36" si="11">ATAN2(A5,B5)*(180/PI())</f>
        <v>55.1249299575837</v>
      </c>
      <c r="T5">
        <v>16.441406</v>
      </c>
      <c r="U5">
        <v>20.798437</v>
      </c>
      <c r="AA5">
        <f t="shared" ref="AA5:AA36" si="12">IF(ABS(U5-$W$117)&lt;7,0,1)</f>
        <v>0</v>
      </c>
      <c r="AB5" t="str">
        <f t="shared" ref="AB5:AB22" si="13">IF(AA5,(ATAN2(T5,U5)*(180/PI())),"")</f>
        <v/>
      </c>
      <c r="AC5">
        <v>18.228516</v>
      </c>
      <c r="AD5">
        <v>23.308594</v>
      </c>
      <c r="AG5">
        <f>AVERAGE(AC4:AC114)</f>
        <v>-0.0025597219909901</v>
      </c>
      <c r="AH5">
        <f>AVERAGE(AD4:AD114)</f>
        <v>24.4082676518018</v>
      </c>
      <c r="AJ5">
        <v>-5.080078</v>
      </c>
    </row>
    <row r="6" spans="1:36">
      <c r="A6">
        <v>17.513672</v>
      </c>
      <c r="B6">
        <v>22.232812</v>
      </c>
      <c r="E6">
        <f t="shared" si="1"/>
        <v>18.5292537895495</v>
      </c>
      <c r="F6">
        <f t="shared" si="2"/>
        <v>1.56335522396396</v>
      </c>
      <c r="G6">
        <f t="shared" si="3"/>
        <v>4.82275280706865</v>
      </c>
      <c r="H6">
        <f t="shared" si="4"/>
        <v>4.82275280706865</v>
      </c>
      <c r="I6">
        <f t="shared" si="5"/>
        <v>319.822752807069</v>
      </c>
      <c r="J6" t="str">
        <f t="shared" si="6"/>
        <v>Left</v>
      </c>
      <c r="K6">
        <f t="shared" si="7"/>
        <v>-355.177247192931</v>
      </c>
      <c r="L6">
        <f t="shared" si="0"/>
        <v>1.13884928666667</v>
      </c>
      <c r="M6">
        <f t="shared" ref="M5:M36" si="14">IF(ABS(B6-$M$117)&lt;$L$119,0,1)</f>
        <v>0</v>
      </c>
      <c r="N6">
        <f t="shared" si="8"/>
        <v>0</v>
      </c>
      <c r="O6" t="str">
        <f t="shared" si="9"/>
        <v/>
      </c>
      <c r="P6" t="str">
        <f t="shared" si="10"/>
        <v/>
      </c>
      <c r="Q6">
        <v>304.292992249905</v>
      </c>
      <c r="S6">
        <f t="shared" si="11"/>
        <v>51.7710867776375</v>
      </c>
      <c r="T6">
        <v>15.547852</v>
      </c>
      <c r="U6">
        <v>22.053516</v>
      </c>
      <c r="AA6">
        <f t="shared" si="12"/>
        <v>0</v>
      </c>
      <c r="AB6" t="str">
        <f t="shared" si="13"/>
        <v/>
      </c>
      <c r="AC6">
        <v>18.943359</v>
      </c>
      <c r="AD6">
        <v>24.025781</v>
      </c>
      <c r="AJ6">
        <v>-5.082422</v>
      </c>
    </row>
    <row r="7" spans="1:36">
      <c r="A7">
        <v>17.692383</v>
      </c>
      <c r="B7">
        <v>21.694922</v>
      </c>
      <c r="E7">
        <f t="shared" si="1"/>
        <v>18.7079647895495</v>
      </c>
      <c r="F7">
        <f t="shared" si="2"/>
        <v>1.02546522396396</v>
      </c>
      <c r="G7">
        <f t="shared" si="3"/>
        <v>3.13749200836175</v>
      </c>
      <c r="H7">
        <f t="shared" si="4"/>
        <v>3.13749200836175</v>
      </c>
      <c r="I7">
        <f t="shared" si="5"/>
        <v>318.137492008362</v>
      </c>
      <c r="J7" t="str">
        <f t="shared" si="6"/>
        <v>Left</v>
      </c>
      <c r="K7">
        <f t="shared" si="7"/>
        <v>-356.862507991638</v>
      </c>
      <c r="L7">
        <f t="shared" si="0"/>
        <v>0.600959286666665</v>
      </c>
      <c r="M7">
        <f t="shared" si="14"/>
        <v>0</v>
      </c>
      <c r="N7">
        <f t="shared" si="8"/>
        <v>0</v>
      </c>
      <c r="O7" t="str">
        <f t="shared" si="9"/>
        <v/>
      </c>
      <c r="P7" t="str">
        <f t="shared" si="10"/>
        <v/>
      </c>
      <c r="Q7">
        <v>307.281420561101</v>
      </c>
      <c r="S7">
        <f t="shared" si="11"/>
        <v>50.80248001656</v>
      </c>
      <c r="T7">
        <v>15.369141</v>
      </c>
      <c r="U7">
        <v>20.439844</v>
      </c>
      <c r="AA7">
        <f t="shared" si="12"/>
        <v>0</v>
      </c>
      <c r="AB7" t="str">
        <f t="shared" si="13"/>
        <v/>
      </c>
      <c r="AC7">
        <v>19.836914</v>
      </c>
      <c r="AD7">
        <v>24.205078</v>
      </c>
      <c r="AJ7">
        <v>-4.368164</v>
      </c>
    </row>
    <row r="8" spans="1:36">
      <c r="A8">
        <v>16.262695</v>
      </c>
      <c r="B8">
        <v>23.846484</v>
      </c>
      <c r="E8">
        <f t="shared" si="1"/>
        <v>17.2782767895496</v>
      </c>
      <c r="F8">
        <f t="shared" si="2"/>
        <v>3.17702722396396</v>
      </c>
      <c r="G8">
        <f t="shared" si="3"/>
        <v>10.4188298672331</v>
      </c>
      <c r="H8">
        <f t="shared" si="4"/>
        <v>10.4188298672331</v>
      </c>
      <c r="I8">
        <f t="shared" si="5"/>
        <v>325.418829867233</v>
      </c>
      <c r="J8" t="str">
        <f t="shared" si="6"/>
        <v>Left</v>
      </c>
      <c r="K8">
        <f t="shared" si="7"/>
        <v>-349.581170132767</v>
      </c>
      <c r="L8">
        <f t="shared" si="0"/>
        <v>2.75252128666667</v>
      </c>
      <c r="M8">
        <f t="shared" si="14"/>
        <v>1</v>
      </c>
      <c r="N8">
        <f t="shared" si="8"/>
        <v>360</v>
      </c>
      <c r="O8">
        <f t="shared" si="9"/>
        <v>55.7070077500949</v>
      </c>
      <c r="P8">
        <f t="shared" si="10"/>
        <v>304.292992249905</v>
      </c>
      <c r="Q8">
        <v>307.34808421633</v>
      </c>
      <c r="S8">
        <f t="shared" si="11"/>
        <v>55.7070077500949</v>
      </c>
      <c r="T8">
        <v>15.905273</v>
      </c>
      <c r="U8">
        <v>21.336328</v>
      </c>
      <c r="AA8">
        <f t="shared" si="12"/>
        <v>0</v>
      </c>
      <c r="AB8" t="str">
        <f t="shared" si="13"/>
        <v/>
      </c>
      <c r="AC8">
        <v>17.15625</v>
      </c>
      <c r="AD8">
        <v>21.874219</v>
      </c>
      <c r="AJ8">
        <v>-4.717969</v>
      </c>
    </row>
    <row r="9" spans="1:36">
      <c r="A9">
        <v>16.441406</v>
      </c>
      <c r="B9">
        <v>21.157031</v>
      </c>
      <c r="E9">
        <f t="shared" si="1"/>
        <v>17.4569877895496</v>
      </c>
      <c r="F9">
        <f t="shared" si="2"/>
        <v>0.487574223963957</v>
      </c>
      <c r="G9">
        <f t="shared" si="3"/>
        <v>1.59985702083398</v>
      </c>
      <c r="H9">
        <f t="shared" si="4"/>
        <v>1.59985702083398</v>
      </c>
      <c r="I9">
        <f t="shared" si="5"/>
        <v>316.599857020834</v>
      </c>
      <c r="J9" t="str">
        <f t="shared" si="6"/>
        <v>Left</v>
      </c>
      <c r="K9">
        <f t="shared" si="7"/>
        <v>-358.400142979166</v>
      </c>
      <c r="L9">
        <f t="shared" si="0"/>
        <v>0.0630682866666668</v>
      </c>
      <c r="M9">
        <f t="shared" si="14"/>
        <v>0</v>
      </c>
      <c r="N9">
        <f t="shared" si="8"/>
        <v>0</v>
      </c>
      <c r="O9" t="str">
        <f t="shared" si="9"/>
        <v/>
      </c>
      <c r="P9" t="str">
        <f t="shared" si="10"/>
        <v/>
      </c>
      <c r="Q9">
        <v>308.027230987741</v>
      </c>
      <c r="S9">
        <f t="shared" si="11"/>
        <v>52.1487526868611</v>
      </c>
      <c r="T9">
        <v>17.334961</v>
      </c>
      <c r="U9">
        <v>22.770703</v>
      </c>
      <c r="V9" t="s">
        <v>15</v>
      </c>
      <c r="AA9">
        <f t="shared" si="12"/>
        <v>0</v>
      </c>
      <c r="AB9" t="str">
        <f t="shared" si="13"/>
        <v/>
      </c>
      <c r="AC9">
        <v>18.764648</v>
      </c>
      <c r="AD9">
        <v>24.205078</v>
      </c>
      <c r="AJ9">
        <v>-5.44043</v>
      </c>
    </row>
    <row r="10" spans="1:36">
      <c r="A10">
        <v>18.407227</v>
      </c>
      <c r="B10">
        <v>21.336328</v>
      </c>
      <c r="E10">
        <f t="shared" si="1"/>
        <v>19.4228087895495</v>
      </c>
      <c r="F10">
        <f t="shared" si="2"/>
        <v>0.666871223963959</v>
      </c>
      <c r="G10">
        <f t="shared" si="3"/>
        <v>1.96644591420344</v>
      </c>
      <c r="H10">
        <f t="shared" si="4"/>
        <v>1.96644591420344</v>
      </c>
      <c r="I10">
        <f t="shared" si="5"/>
        <v>316.966445914203</v>
      </c>
      <c r="J10" t="str">
        <f t="shared" si="6"/>
        <v>Left</v>
      </c>
      <c r="K10">
        <f t="shared" si="7"/>
        <v>-358.033554085797</v>
      </c>
      <c r="L10">
        <f t="shared" si="0"/>
        <v>0.242365286666669</v>
      </c>
      <c r="M10">
        <f t="shared" si="14"/>
        <v>0</v>
      </c>
      <c r="N10">
        <f t="shared" si="8"/>
        <v>0</v>
      </c>
      <c r="O10" t="str">
        <f t="shared" si="9"/>
        <v/>
      </c>
      <c r="P10" t="str">
        <f t="shared" si="10"/>
        <v/>
      </c>
      <c r="Q10">
        <v>305.28336357428</v>
      </c>
      <c r="S10">
        <f t="shared" si="11"/>
        <v>49.215079735467</v>
      </c>
      <c r="T10">
        <v>18.764648</v>
      </c>
      <c r="U10">
        <v>20.619141</v>
      </c>
      <c r="V10" t="s">
        <v>1</v>
      </c>
      <c r="W10" t="s">
        <v>2</v>
      </c>
      <c r="AA10">
        <f t="shared" si="12"/>
        <v>0</v>
      </c>
      <c r="AB10" t="str">
        <f t="shared" si="13"/>
        <v/>
      </c>
      <c r="AC10">
        <v>17.334961</v>
      </c>
      <c r="AD10">
        <v>24.563672</v>
      </c>
      <c r="AJ10">
        <v>-7.228711</v>
      </c>
    </row>
    <row r="11" spans="1:36">
      <c r="A11">
        <v>17.334961</v>
      </c>
      <c r="B11">
        <v>22.770703</v>
      </c>
      <c r="E11">
        <f t="shared" si="1"/>
        <v>18.3505427895496</v>
      </c>
      <c r="F11">
        <f t="shared" si="2"/>
        <v>2.10124622396396</v>
      </c>
      <c r="G11">
        <f t="shared" si="3"/>
        <v>6.53225698716821</v>
      </c>
      <c r="H11">
        <f t="shared" si="4"/>
        <v>6.53225698716821</v>
      </c>
      <c r="I11">
        <f t="shared" si="5"/>
        <v>321.532256987168</v>
      </c>
      <c r="J11" t="str">
        <f t="shared" si="6"/>
        <v>Left</v>
      </c>
      <c r="K11">
        <f t="shared" si="7"/>
        <v>-353.467743012832</v>
      </c>
      <c r="L11">
        <f t="shared" si="0"/>
        <v>1.67674028666667</v>
      </c>
      <c r="M11">
        <f t="shared" si="14"/>
        <v>1</v>
      </c>
      <c r="N11">
        <f t="shared" si="8"/>
        <v>360</v>
      </c>
      <c r="O11">
        <f t="shared" si="9"/>
        <v>52.7185794388989</v>
      </c>
      <c r="P11">
        <f t="shared" si="10"/>
        <v>307.281420561101</v>
      </c>
      <c r="Q11">
        <v>308.287978343285</v>
      </c>
      <c r="S11">
        <f t="shared" si="11"/>
        <v>52.7185794388989</v>
      </c>
      <c r="T11">
        <v>15.369141</v>
      </c>
      <c r="U11">
        <v>20.798437</v>
      </c>
      <c r="V11">
        <v>16.307373</v>
      </c>
      <c r="W11">
        <v>21.29150388</v>
      </c>
      <c r="AA11">
        <f t="shared" si="12"/>
        <v>0</v>
      </c>
      <c r="AB11" t="str">
        <f t="shared" si="13"/>
        <v/>
      </c>
      <c r="AC11">
        <v>19.836914</v>
      </c>
      <c r="AD11">
        <v>23.846484</v>
      </c>
      <c r="AJ11">
        <v>-4.00957</v>
      </c>
    </row>
    <row r="12" spans="1:36">
      <c r="A12">
        <v>17.513672</v>
      </c>
      <c r="B12">
        <v>21.515625</v>
      </c>
      <c r="E12">
        <f t="shared" si="1"/>
        <v>18.5292537895495</v>
      </c>
      <c r="F12">
        <f t="shared" si="2"/>
        <v>0.846168223963957</v>
      </c>
      <c r="G12">
        <f t="shared" si="3"/>
        <v>2.6146874909446</v>
      </c>
      <c r="H12">
        <f t="shared" si="4"/>
        <v>2.6146874909446</v>
      </c>
      <c r="I12">
        <f t="shared" si="5"/>
        <v>317.614687490945</v>
      </c>
      <c r="J12" t="str">
        <f t="shared" si="6"/>
        <v>Left</v>
      </c>
      <c r="K12">
        <f t="shared" si="7"/>
        <v>-357.385312509055</v>
      </c>
      <c r="L12">
        <f t="shared" si="0"/>
        <v>0.421662286666667</v>
      </c>
      <c r="M12">
        <f t="shared" si="14"/>
        <v>0</v>
      </c>
      <c r="N12">
        <f t="shared" si="8"/>
        <v>0</v>
      </c>
      <c r="O12" t="str">
        <f t="shared" si="9"/>
        <v/>
      </c>
      <c r="P12" t="str">
        <f t="shared" si="10"/>
        <v/>
      </c>
      <c r="Q12">
        <v>307.459168825437</v>
      </c>
      <c r="S12">
        <f t="shared" si="11"/>
        <v>50.8544855617854</v>
      </c>
      <c r="T12">
        <v>16.307373</v>
      </c>
      <c r="U12">
        <v>21.29150388</v>
      </c>
      <c r="AA12">
        <f t="shared" si="12"/>
        <v>0</v>
      </c>
      <c r="AB12" t="str">
        <f t="shared" si="13"/>
        <v/>
      </c>
      <c r="AC12">
        <v>18.228516</v>
      </c>
      <c r="AD12">
        <v>23.667188</v>
      </c>
      <c r="AJ12">
        <v>-5.438672</v>
      </c>
    </row>
    <row r="13" spans="1:36">
      <c r="A13">
        <v>17.513672</v>
      </c>
      <c r="B13">
        <v>22.95</v>
      </c>
      <c r="E13">
        <f t="shared" si="1"/>
        <v>18.5292537895495</v>
      </c>
      <c r="F13">
        <f t="shared" si="2"/>
        <v>2.28054322396396</v>
      </c>
      <c r="G13">
        <f t="shared" si="3"/>
        <v>7.01656169268388</v>
      </c>
      <c r="H13">
        <f t="shared" si="4"/>
        <v>7.01656169268388</v>
      </c>
      <c r="I13">
        <f t="shared" si="5"/>
        <v>322.016561692684</v>
      </c>
      <c r="J13" t="str">
        <f t="shared" si="6"/>
        <v>Left</v>
      </c>
      <c r="K13">
        <f t="shared" si="7"/>
        <v>-352.983438307316</v>
      </c>
      <c r="L13">
        <f t="shared" si="0"/>
        <v>1.85603728666667</v>
      </c>
      <c r="M13">
        <f t="shared" si="14"/>
        <v>1</v>
      </c>
      <c r="N13">
        <f t="shared" si="8"/>
        <v>360</v>
      </c>
      <c r="O13">
        <f t="shared" si="9"/>
        <v>52.6519157836702</v>
      </c>
      <c r="P13">
        <f t="shared" si="10"/>
        <v>307.34808421633</v>
      </c>
      <c r="Q13">
        <v>134.255194206967</v>
      </c>
      <c r="S13">
        <f t="shared" si="11"/>
        <v>52.6519157836702</v>
      </c>
      <c r="T13">
        <v>16.307373</v>
      </c>
      <c r="U13">
        <v>21.29150388</v>
      </c>
      <c r="AA13">
        <f t="shared" si="12"/>
        <v>0</v>
      </c>
      <c r="AB13" t="str">
        <f t="shared" si="13"/>
        <v/>
      </c>
      <c r="AC13">
        <v>19.658203</v>
      </c>
      <c r="AD13">
        <v>24.742969</v>
      </c>
      <c r="AJ13">
        <v>-5.084766</v>
      </c>
    </row>
    <row r="14" spans="1:36">
      <c r="A14">
        <v>18.228516</v>
      </c>
      <c r="B14">
        <v>23.308594</v>
      </c>
      <c r="E14">
        <f t="shared" si="1"/>
        <v>19.2440977895495</v>
      </c>
      <c r="F14">
        <f t="shared" si="2"/>
        <v>2.63913722396396</v>
      </c>
      <c r="G14">
        <f t="shared" si="3"/>
        <v>7.80883661106511</v>
      </c>
      <c r="H14">
        <f t="shared" si="4"/>
        <v>7.80883661106511</v>
      </c>
      <c r="I14">
        <f t="shared" si="5"/>
        <v>322.808836611065</v>
      </c>
      <c r="J14" t="str">
        <f t="shared" si="6"/>
        <v>Left</v>
      </c>
      <c r="K14">
        <f t="shared" si="7"/>
        <v>-352.191163388935</v>
      </c>
      <c r="L14">
        <f t="shared" si="0"/>
        <v>2.21463128666667</v>
      </c>
      <c r="M14">
        <f t="shared" si="14"/>
        <v>1</v>
      </c>
      <c r="N14">
        <f t="shared" si="8"/>
        <v>360</v>
      </c>
      <c r="O14">
        <f t="shared" si="9"/>
        <v>51.9727690122591</v>
      </c>
      <c r="P14">
        <f t="shared" si="10"/>
        <v>308.027230987741</v>
      </c>
      <c r="Q14">
        <v>145.349805767652</v>
      </c>
      <c r="S14">
        <f t="shared" si="11"/>
        <v>51.9727690122591</v>
      </c>
      <c r="T14">
        <v>16.307373</v>
      </c>
      <c r="U14">
        <v>21.29150388</v>
      </c>
      <c r="AA14">
        <f t="shared" si="12"/>
        <v>0</v>
      </c>
      <c r="AB14" t="str">
        <f t="shared" si="13"/>
        <v/>
      </c>
      <c r="AC14">
        <v>19.658203</v>
      </c>
      <c r="AD14">
        <v>24.025781</v>
      </c>
      <c r="AJ14">
        <v>-4.367578</v>
      </c>
    </row>
    <row r="15" spans="1:39">
      <c r="A15">
        <v>16.620117</v>
      </c>
      <c r="B15">
        <v>23.487891</v>
      </c>
      <c r="C15" t="s">
        <v>15</v>
      </c>
      <c r="E15">
        <f t="shared" si="1"/>
        <v>17.6356987895496</v>
      </c>
      <c r="F15">
        <f t="shared" si="2"/>
        <v>2.81843422396396</v>
      </c>
      <c r="G15">
        <f t="shared" si="3"/>
        <v>9.07989403331045</v>
      </c>
      <c r="H15">
        <f t="shared" si="4"/>
        <v>9.07989403331045</v>
      </c>
      <c r="I15">
        <f t="shared" si="5"/>
        <v>324.07989403331</v>
      </c>
      <c r="J15" t="str">
        <f t="shared" si="6"/>
        <v>Left</v>
      </c>
      <c r="K15">
        <f t="shared" si="7"/>
        <v>-350.92010596669</v>
      </c>
      <c r="L15">
        <f t="shared" si="0"/>
        <v>2.39392828666667</v>
      </c>
      <c r="M15">
        <f t="shared" si="14"/>
        <v>1</v>
      </c>
      <c r="N15">
        <f t="shared" si="8"/>
        <v>360</v>
      </c>
      <c r="O15">
        <f t="shared" si="9"/>
        <v>54.71663642572</v>
      </c>
      <c r="P15">
        <f t="shared" si="10"/>
        <v>305.28336357428</v>
      </c>
      <c r="Q15">
        <v>206.640119858706</v>
      </c>
      <c r="S15">
        <f t="shared" si="11"/>
        <v>54.71663642572</v>
      </c>
      <c r="T15">
        <v>16.307373</v>
      </c>
      <c r="U15">
        <v>21.29150388</v>
      </c>
      <c r="AA15">
        <f t="shared" si="12"/>
        <v>0</v>
      </c>
      <c r="AB15" t="str">
        <f t="shared" si="13"/>
        <v/>
      </c>
      <c r="AC15">
        <v>18.585938</v>
      </c>
      <c r="AD15">
        <v>24.742969</v>
      </c>
      <c r="AJ15">
        <v>-6.157031</v>
      </c>
      <c r="AL15" t="s">
        <v>16</v>
      </c>
      <c r="AM15" t="s">
        <v>17</v>
      </c>
    </row>
    <row r="16" spans="1:39">
      <c r="A16">
        <v>17.513672</v>
      </c>
      <c r="B16">
        <v>22.232812</v>
      </c>
      <c r="C16" t="s">
        <v>18</v>
      </c>
      <c r="D16" t="s">
        <v>19</v>
      </c>
      <c r="E16">
        <f t="shared" si="1"/>
        <v>18.5292537895495</v>
      </c>
      <c r="F16">
        <f t="shared" si="2"/>
        <v>1.56335522396396</v>
      </c>
      <c r="G16">
        <f t="shared" si="3"/>
        <v>4.82275280706865</v>
      </c>
      <c r="H16">
        <f t="shared" si="4"/>
        <v>4.82275280706865</v>
      </c>
      <c r="I16">
        <f t="shared" si="5"/>
        <v>319.822752807069</v>
      </c>
      <c r="J16" t="str">
        <f t="shared" si="6"/>
        <v>Left</v>
      </c>
      <c r="K16">
        <f t="shared" si="7"/>
        <v>-355.177247192931</v>
      </c>
      <c r="L16">
        <f t="shared" si="0"/>
        <v>1.13884928666667</v>
      </c>
      <c r="M16">
        <f t="shared" si="14"/>
        <v>0</v>
      </c>
      <c r="N16">
        <f t="shared" si="8"/>
        <v>0</v>
      </c>
      <c r="O16" t="str">
        <f t="shared" ref="O16:O47" si="15">IF(M16,(ATAN2(A16,B16)*(180/PI())),"")</f>
        <v/>
      </c>
      <c r="P16" t="str">
        <f t="shared" si="10"/>
        <v/>
      </c>
      <c r="Q16">
        <v>18.491282163096</v>
      </c>
      <c r="S16">
        <f t="shared" si="11"/>
        <v>51.7710867776375</v>
      </c>
      <c r="T16">
        <v>16.307373</v>
      </c>
      <c r="U16">
        <v>21.29150388</v>
      </c>
      <c r="AA16">
        <f t="shared" si="12"/>
        <v>0</v>
      </c>
      <c r="AB16" t="str">
        <f t="shared" si="13"/>
        <v/>
      </c>
      <c r="AC16">
        <v>19.12207</v>
      </c>
      <c r="AD16">
        <v>23.487891</v>
      </c>
      <c r="AE16" t="s">
        <v>15</v>
      </c>
      <c r="AJ16">
        <v>-4.365821</v>
      </c>
      <c r="AL16">
        <v>17.55182524</v>
      </c>
      <c r="AM16">
        <v>22.54857421</v>
      </c>
    </row>
    <row r="17" spans="1:39">
      <c r="A17">
        <v>17.692383</v>
      </c>
      <c r="B17">
        <v>22.412109</v>
      </c>
      <c r="C17">
        <v>17.30943086</v>
      </c>
      <c r="D17">
        <v>22.59140614</v>
      </c>
      <c r="E17">
        <f t="shared" si="1"/>
        <v>18.7079647895495</v>
      </c>
      <c r="F17">
        <f t="shared" si="2"/>
        <v>1.74265222396396</v>
      </c>
      <c r="G17">
        <f t="shared" si="3"/>
        <v>5.32176129610312</v>
      </c>
      <c r="H17">
        <f t="shared" si="4"/>
        <v>5.32176129610312</v>
      </c>
      <c r="I17">
        <f t="shared" si="5"/>
        <v>320.321761296103</v>
      </c>
      <c r="J17" t="str">
        <f t="shared" si="6"/>
        <v>Left</v>
      </c>
      <c r="K17">
        <f t="shared" si="7"/>
        <v>-354.678238703897</v>
      </c>
      <c r="M17">
        <f t="shared" si="14"/>
        <v>1</v>
      </c>
      <c r="N17">
        <f t="shared" si="8"/>
        <v>360</v>
      </c>
      <c r="O17">
        <f t="shared" si="15"/>
        <v>51.7120216567154</v>
      </c>
      <c r="P17">
        <f t="shared" si="10"/>
        <v>308.287978343285</v>
      </c>
      <c r="Q17">
        <v>36.3433249425994</v>
      </c>
      <c r="S17">
        <f t="shared" si="11"/>
        <v>51.7120216567154</v>
      </c>
      <c r="T17">
        <v>16.307373</v>
      </c>
      <c r="U17">
        <v>21.29150388</v>
      </c>
      <c r="AA17">
        <f t="shared" si="12"/>
        <v>0</v>
      </c>
      <c r="AB17" t="str">
        <f t="shared" si="13"/>
        <v/>
      </c>
      <c r="AC17">
        <v>19.836914</v>
      </c>
      <c r="AD17">
        <v>23.487891</v>
      </c>
      <c r="AE17" t="s">
        <v>18</v>
      </c>
      <c r="AF17" t="s">
        <v>19</v>
      </c>
      <c r="AJ17">
        <v>-3.650977</v>
      </c>
      <c r="AL17" t="s">
        <v>20</v>
      </c>
      <c r="AM17" t="s">
        <v>21</v>
      </c>
    </row>
    <row r="18" spans="1:39">
      <c r="A18">
        <v>17.30943086</v>
      </c>
      <c r="B18">
        <v>22.59140614</v>
      </c>
      <c r="E18">
        <f t="shared" si="1"/>
        <v>18.3250126495495</v>
      </c>
      <c r="F18">
        <f t="shared" si="2"/>
        <v>1.92194936396396</v>
      </c>
      <c r="G18">
        <f t="shared" si="3"/>
        <v>5.98736049958859</v>
      </c>
      <c r="H18">
        <f t="shared" si="4"/>
        <v>5.98736049958859</v>
      </c>
      <c r="I18">
        <f t="shared" si="5"/>
        <v>320.987360499589</v>
      </c>
      <c r="J18" t="str">
        <f t="shared" si="6"/>
        <v>Left</v>
      </c>
      <c r="K18">
        <f t="shared" si="7"/>
        <v>-354.012639500411</v>
      </c>
      <c r="M18">
        <f t="shared" si="14"/>
        <v>1</v>
      </c>
      <c r="N18">
        <f t="shared" si="8"/>
        <v>360</v>
      </c>
      <c r="O18">
        <f t="shared" si="15"/>
        <v>52.5408311745631</v>
      </c>
      <c r="P18">
        <f t="shared" si="10"/>
        <v>307.459168825437</v>
      </c>
      <c r="Q18">
        <v>59.118915995564</v>
      </c>
      <c r="S18">
        <f t="shared" si="11"/>
        <v>52.5408311745631</v>
      </c>
      <c r="T18">
        <v>16.307373</v>
      </c>
      <c r="U18">
        <v>21.29150388</v>
      </c>
      <c r="AA18">
        <f t="shared" si="12"/>
        <v>0</v>
      </c>
      <c r="AB18" t="str">
        <f t="shared" si="13"/>
        <v/>
      </c>
      <c r="AC18">
        <v>20.373047</v>
      </c>
      <c r="AD18">
        <v>22.95</v>
      </c>
      <c r="AE18">
        <v>19.03867187</v>
      </c>
      <c r="AF18">
        <v>23.7628126</v>
      </c>
      <c r="AJ18">
        <v>-2.576953</v>
      </c>
      <c r="AL18">
        <v>1.398943736</v>
      </c>
      <c r="AM18">
        <v>1.257221338</v>
      </c>
    </row>
    <row r="19" spans="1:36">
      <c r="A19">
        <v>15.547852</v>
      </c>
      <c r="B19">
        <v>15.957422</v>
      </c>
      <c r="C19" t="s">
        <v>22</v>
      </c>
      <c r="D19" t="s">
        <v>22</v>
      </c>
      <c r="E19">
        <f t="shared" si="1"/>
        <v>16.5634337895496</v>
      </c>
      <c r="F19">
        <f t="shared" si="2"/>
        <v>-4.71203477603604</v>
      </c>
      <c r="G19">
        <f t="shared" si="3"/>
        <v>-15.8802137872164</v>
      </c>
      <c r="H19">
        <f t="shared" si="4"/>
        <v>344.119786212784</v>
      </c>
      <c r="I19">
        <f t="shared" si="5"/>
        <v>299.119786212784</v>
      </c>
      <c r="J19" t="str">
        <f t="shared" si="6"/>
        <v>Left</v>
      </c>
      <c r="K19">
        <f t="shared" si="7"/>
        <v>344.119786212784</v>
      </c>
      <c r="M19">
        <f t="shared" si="14"/>
        <v>1</v>
      </c>
      <c r="N19">
        <f t="shared" si="8"/>
        <v>225</v>
      </c>
      <c r="O19">
        <f t="shared" si="15"/>
        <v>45.7448057930331</v>
      </c>
      <c r="P19">
        <f t="shared" si="10"/>
        <v>179.255194206967</v>
      </c>
      <c r="Q19">
        <v>57.6136926805654</v>
      </c>
      <c r="S19">
        <f t="shared" si="11"/>
        <v>45.7448057930331</v>
      </c>
      <c r="T19">
        <v>16.083984</v>
      </c>
      <c r="U19">
        <v>16.495313</v>
      </c>
      <c r="V19" t="s">
        <v>22</v>
      </c>
      <c r="W19" t="s">
        <v>22</v>
      </c>
      <c r="AA19">
        <f t="shared" si="12"/>
        <v>0</v>
      </c>
      <c r="AB19" t="str">
        <f t="shared" si="13"/>
        <v/>
      </c>
      <c r="AC19">
        <v>10.722656</v>
      </c>
      <c r="AD19">
        <v>8.60625</v>
      </c>
      <c r="AE19" t="s">
        <v>22</v>
      </c>
      <c r="AF19" t="s">
        <v>22</v>
      </c>
      <c r="AJ19">
        <v>2.116406</v>
      </c>
    </row>
    <row r="20" spans="1:36">
      <c r="A20">
        <v>8.041992</v>
      </c>
      <c r="B20">
        <v>5.558203</v>
      </c>
      <c r="C20" t="s">
        <v>22</v>
      </c>
      <c r="D20" t="s">
        <v>22</v>
      </c>
      <c r="E20">
        <f t="shared" si="1"/>
        <v>9.05757378954955</v>
      </c>
      <c r="F20">
        <f t="shared" si="2"/>
        <v>-15.111253776036</v>
      </c>
      <c r="G20">
        <f t="shared" si="3"/>
        <v>-59.0618393540067</v>
      </c>
      <c r="H20">
        <f t="shared" si="4"/>
        <v>300.938160645993</v>
      </c>
      <c r="I20">
        <f t="shared" si="5"/>
        <v>255.938160645993</v>
      </c>
      <c r="J20" t="str">
        <f t="shared" si="6"/>
        <v>Left</v>
      </c>
      <c r="K20">
        <f t="shared" si="7"/>
        <v>300.938160645993</v>
      </c>
      <c r="M20">
        <f t="shared" si="14"/>
        <v>1</v>
      </c>
      <c r="N20">
        <f t="shared" si="8"/>
        <v>225</v>
      </c>
      <c r="O20">
        <f t="shared" si="15"/>
        <v>34.6501942323482</v>
      </c>
      <c r="P20">
        <f t="shared" si="10"/>
        <v>190.349805767652</v>
      </c>
      <c r="Q20">
        <v>76.0078170246675</v>
      </c>
      <c r="S20">
        <f t="shared" si="11"/>
        <v>34.6501942323482</v>
      </c>
      <c r="T20">
        <v>3.75293</v>
      </c>
      <c r="U20">
        <v>-1.613672</v>
      </c>
      <c r="V20" t="s">
        <v>22</v>
      </c>
      <c r="W20" t="s">
        <v>22</v>
      </c>
      <c r="AA20">
        <f t="shared" si="12"/>
        <v>1</v>
      </c>
      <c r="AB20">
        <f t="shared" si="13"/>
        <v>-23.2665722453203</v>
      </c>
      <c r="AC20">
        <v>3.038086</v>
      </c>
      <c r="AD20">
        <v>2.330859</v>
      </c>
      <c r="AE20" t="s">
        <v>22</v>
      </c>
      <c r="AF20" t="s">
        <v>22</v>
      </c>
      <c r="AJ20">
        <v>0.707227</v>
      </c>
    </row>
    <row r="21" spans="1:36">
      <c r="A21">
        <v>1.429688</v>
      </c>
      <c r="B21">
        <v>-0.717187</v>
      </c>
      <c r="E21">
        <f t="shared" si="1"/>
        <v>2.44526978954955</v>
      </c>
      <c r="F21">
        <f t="shared" si="2"/>
        <v>-21.386643776036</v>
      </c>
      <c r="G21">
        <f t="shared" si="3"/>
        <v>-83.4773370974675</v>
      </c>
      <c r="H21">
        <f t="shared" si="4"/>
        <v>276.522662902532</v>
      </c>
      <c r="I21">
        <f t="shared" si="5"/>
        <v>231.522662902532</v>
      </c>
      <c r="J21" t="str">
        <f t="shared" si="6"/>
        <v>Left</v>
      </c>
      <c r="K21">
        <f t="shared" si="7"/>
        <v>276.522662902532</v>
      </c>
      <c r="M21">
        <f t="shared" si="14"/>
        <v>1</v>
      </c>
      <c r="N21">
        <f t="shared" si="8"/>
        <v>225</v>
      </c>
      <c r="O21">
        <f t="shared" si="15"/>
        <v>-26.6401198587057</v>
      </c>
      <c r="P21">
        <f t="shared" si="10"/>
        <v>251.640119858706</v>
      </c>
      <c r="Q21">
        <v>63.5098862085332</v>
      </c>
      <c r="R21">
        <f t="shared" ref="R21:R40" si="16">IF(B21&lt;20,270,90)</f>
        <v>270</v>
      </c>
      <c r="S21">
        <f t="shared" si="11"/>
        <v>-26.6401198587057</v>
      </c>
      <c r="T21">
        <v>2.859375</v>
      </c>
      <c r="U21">
        <v>-2.151562</v>
      </c>
      <c r="AA21">
        <f t="shared" si="12"/>
        <v>1</v>
      </c>
      <c r="AB21">
        <f t="shared" si="13"/>
        <v>-36.9599552766044</v>
      </c>
      <c r="AC21">
        <v>1.072266</v>
      </c>
      <c r="AD21">
        <v>3.585938</v>
      </c>
      <c r="AJ21">
        <v>-2.513672</v>
      </c>
    </row>
    <row r="22" spans="1:36">
      <c r="A22">
        <v>-3.216797</v>
      </c>
      <c r="B22">
        <v>1.075781</v>
      </c>
      <c r="E22">
        <f t="shared" si="1"/>
        <v>-2.20121521045045</v>
      </c>
      <c r="F22">
        <f t="shared" si="2"/>
        <v>-19.593675776036</v>
      </c>
      <c r="G22">
        <f t="shared" si="3"/>
        <v>-96.4099119171293</v>
      </c>
      <c r="H22">
        <f t="shared" si="4"/>
        <v>263.590088082871</v>
      </c>
      <c r="I22">
        <f t="shared" si="5"/>
        <v>218.590088082871</v>
      </c>
      <c r="J22" t="str">
        <f t="shared" si="6"/>
        <v>Left</v>
      </c>
      <c r="K22">
        <f t="shared" si="7"/>
        <v>263.590088082871</v>
      </c>
      <c r="M22">
        <f t="shared" si="14"/>
        <v>1</v>
      </c>
      <c r="N22">
        <f t="shared" si="8"/>
        <v>225</v>
      </c>
      <c r="O22">
        <f t="shared" si="15"/>
        <v>161.508717836904</v>
      </c>
      <c r="P22">
        <f t="shared" si="10"/>
        <v>63.491282163096</v>
      </c>
      <c r="Q22">
        <v>33.7766854816346</v>
      </c>
      <c r="R22">
        <f t="shared" si="16"/>
        <v>270</v>
      </c>
      <c r="S22">
        <f t="shared" si="11"/>
        <v>161.508717836904</v>
      </c>
      <c r="T22">
        <v>2.859375</v>
      </c>
      <c r="U22">
        <v>-1.434375</v>
      </c>
      <c r="AA22">
        <f t="shared" si="12"/>
        <v>1</v>
      </c>
      <c r="AB22">
        <f t="shared" si="13"/>
        <v>-26.6401438988436</v>
      </c>
      <c r="AC22">
        <v>1.072266</v>
      </c>
      <c r="AD22">
        <v>2.86875</v>
      </c>
      <c r="AJ22">
        <v>-1.796484</v>
      </c>
    </row>
    <row r="23" spans="1:36">
      <c r="A23">
        <v>-2.680664</v>
      </c>
      <c r="B23">
        <v>1.972266</v>
      </c>
      <c r="E23">
        <f t="shared" si="1"/>
        <v>-1.66508221045045</v>
      </c>
      <c r="F23">
        <f t="shared" si="2"/>
        <v>-18.697190776036</v>
      </c>
      <c r="G23">
        <f t="shared" si="3"/>
        <v>-95.0890623912267</v>
      </c>
      <c r="H23">
        <f t="shared" ref="H23:H38" si="17">MOD(G23,360)</f>
        <v>264.910937608773</v>
      </c>
      <c r="I23">
        <f t="shared" si="5"/>
        <v>219.910937608773</v>
      </c>
      <c r="J23" t="str">
        <f t="shared" si="6"/>
        <v>Left</v>
      </c>
      <c r="K23">
        <f t="shared" si="7"/>
        <v>264.910937608773</v>
      </c>
      <c r="M23">
        <f t="shared" si="14"/>
        <v>1</v>
      </c>
      <c r="N23">
        <f t="shared" si="8"/>
        <v>225</v>
      </c>
      <c r="O23">
        <f t="shared" si="15"/>
        <v>143.656675057401</v>
      </c>
      <c r="P23">
        <f t="shared" si="10"/>
        <v>81.3433249425994</v>
      </c>
      <c r="Q23">
        <v>78.7260756009893</v>
      </c>
      <c r="R23">
        <f t="shared" si="16"/>
        <v>270</v>
      </c>
      <c r="S23">
        <f t="shared" si="11"/>
        <v>143.656675057401</v>
      </c>
      <c r="T23">
        <v>2.501953</v>
      </c>
      <c r="U23">
        <v>-1.075781</v>
      </c>
      <c r="AA23">
        <f t="shared" si="12"/>
        <v>1</v>
      </c>
      <c r="AB23">
        <f t="shared" ref="AB23:AB54" si="18">IF(AA23,(ATAN2(T23,U23)*(180/PI())),"")</f>
        <v>-23.2665685729994</v>
      </c>
      <c r="AC23">
        <v>1.429688</v>
      </c>
      <c r="AD23">
        <v>3.944531</v>
      </c>
      <c r="AJ23">
        <v>-2.514843</v>
      </c>
    </row>
    <row r="24" spans="1:36">
      <c r="A24">
        <v>-1.072266</v>
      </c>
      <c r="B24">
        <v>1.792969</v>
      </c>
      <c r="E24">
        <f t="shared" si="1"/>
        <v>-0.0566842104504486</v>
      </c>
      <c r="F24">
        <f t="shared" si="2"/>
        <v>-18.876487776036</v>
      </c>
      <c r="G24">
        <f t="shared" si="3"/>
        <v>-90.1720529952543</v>
      </c>
      <c r="H24">
        <f t="shared" si="17"/>
        <v>269.827947004746</v>
      </c>
      <c r="I24">
        <f t="shared" si="5"/>
        <v>224.827947004746</v>
      </c>
      <c r="J24" t="str">
        <f t="shared" si="6"/>
        <v>Left</v>
      </c>
      <c r="K24">
        <f t="shared" si="7"/>
        <v>269.827947004746</v>
      </c>
      <c r="M24">
        <f t="shared" si="14"/>
        <v>1</v>
      </c>
      <c r="N24">
        <f t="shared" si="8"/>
        <v>225</v>
      </c>
      <c r="O24">
        <f t="shared" si="15"/>
        <v>120.881084004436</v>
      </c>
      <c r="P24">
        <f t="shared" si="10"/>
        <v>104.118915995564</v>
      </c>
      <c r="Q24">
        <v>57.1802448896248</v>
      </c>
      <c r="R24">
        <f t="shared" si="16"/>
        <v>270</v>
      </c>
      <c r="S24">
        <f t="shared" si="11"/>
        <v>120.881084004436</v>
      </c>
      <c r="T24">
        <v>2.323242</v>
      </c>
      <c r="U24">
        <v>-3.048047</v>
      </c>
      <c r="AA24">
        <f t="shared" si="12"/>
        <v>1</v>
      </c>
      <c r="AB24">
        <f t="shared" si="18"/>
        <v>-52.6851057049985</v>
      </c>
      <c r="AC24">
        <v>3.931641</v>
      </c>
      <c r="AD24">
        <v>4.303125</v>
      </c>
      <c r="AJ24">
        <v>-0.371484</v>
      </c>
    </row>
    <row r="25" spans="1:36">
      <c r="A25">
        <v>-1.250977</v>
      </c>
      <c r="B25">
        <v>1.972266</v>
      </c>
      <c r="E25">
        <f t="shared" si="1"/>
        <v>-0.235395210450449</v>
      </c>
      <c r="F25">
        <f t="shared" si="2"/>
        <v>-18.697190776036</v>
      </c>
      <c r="G25">
        <f t="shared" si="3"/>
        <v>-90.7213083351803</v>
      </c>
      <c r="H25">
        <f t="shared" si="17"/>
        <v>269.27869166482</v>
      </c>
      <c r="I25">
        <f t="shared" si="5"/>
        <v>224.27869166482</v>
      </c>
      <c r="J25" t="str">
        <f t="shared" si="6"/>
        <v>Left</v>
      </c>
      <c r="K25">
        <f t="shared" si="7"/>
        <v>269.27869166482</v>
      </c>
      <c r="M25">
        <f t="shared" si="14"/>
        <v>1</v>
      </c>
      <c r="N25">
        <f t="shared" si="8"/>
        <v>225</v>
      </c>
      <c r="O25">
        <f t="shared" si="15"/>
        <v>122.386307319435</v>
      </c>
      <c r="P25">
        <f t="shared" si="10"/>
        <v>102.613692680565</v>
      </c>
      <c r="Q25">
        <v>50.8024931211449</v>
      </c>
      <c r="R25">
        <f t="shared" si="16"/>
        <v>270</v>
      </c>
      <c r="S25">
        <f t="shared" si="11"/>
        <v>122.386307319435</v>
      </c>
      <c r="T25">
        <v>1.787109</v>
      </c>
      <c r="U25">
        <v>-1.075781</v>
      </c>
      <c r="AA25">
        <f t="shared" si="12"/>
        <v>1</v>
      </c>
      <c r="AB25">
        <f t="shared" si="18"/>
        <v>-31.0465612500888</v>
      </c>
      <c r="AC25">
        <v>1.429688</v>
      </c>
      <c r="AD25">
        <v>3.227344</v>
      </c>
      <c r="AJ25">
        <v>-1.797656</v>
      </c>
    </row>
    <row r="26" spans="1:36">
      <c r="A26">
        <v>-0.357422</v>
      </c>
      <c r="B26">
        <v>1.434375</v>
      </c>
      <c r="E26">
        <f t="shared" si="1"/>
        <v>0.658159789549551</v>
      </c>
      <c r="F26">
        <f t="shared" si="2"/>
        <v>-19.235081776036</v>
      </c>
      <c r="G26">
        <f t="shared" si="3"/>
        <v>-88.0402957284228</v>
      </c>
      <c r="H26">
        <f t="shared" si="17"/>
        <v>271.959704271577</v>
      </c>
      <c r="I26">
        <f t="shared" si="5"/>
        <v>226.959704271577</v>
      </c>
      <c r="J26" t="str">
        <f t="shared" si="6"/>
        <v>Left</v>
      </c>
      <c r="K26">
        <f t="shared" si="7"/>
        <v>271.959704271577</v>
      </c>
      <c r="M26">
        <f t="shared" si="14"/>
        <v>1</v>
      </c>
      <c r="N26">
        <f t="shared" si="8"/>
        <v>225</v>
      </c>
      <c r="O26">
        <f t="shared" si="15"/>
        <v>103.992182975332</v>
      </c>
      <c r="P26">
        <f t="shared" si="10"/>
        <v>121.007817024668</v>
      </c>
      <c r="Q26">
        <v>45.0937837019455</v>
      </c>
      <c r="R26">
        <f t="shared" si="16"/>
        <v>270</v>
      </c>
      <c r="S26">
        <f t="shared" si="11"/>
        <v>103.992182975332</v>
      </c>
      <c r="T26">
        <v>2.323242</v>
      </c>
      <c r="U26">
        <v>-0.179297</v>
      </c>
      <c r="AA26">
        <f t="shared" si="12"/>
        <v>1</v>
      </c>
      <c r="AB26">
        <f t="shared" si="18"/>
        <v>-4.41307388037989</v>
      </c>
      <c r="AC26">
        <v>3.216797</v>
      </c>
      <c r="AD26">
        <v>5.020313</v>
      </c>
      <c r="AJ26">
        <v>-1.803516</v>
      </c>
    </row>
    <row r="27" spans="1:36">
      <c r="A27">
        <v>-1.429688</v>
      </c>
      <c r="B27">
        <v>2.86875</v>
      </c>
      <c r="E27">
        <f t="shared" si="1"/>
        <v>-0.414106210450449</v>
      </c>
      <c r="F27">
        <f t="shared" si="2"/>
        <v>-17.800706776036</v>
      </c>
      <c r="G27">
        <f t="shared" si="3"/>
        <v>-91.3326582835115</v>
      </c>
      <c r="H27">
        <f t="shared" si="17"/>
        <v>268.667341716489</v>
      </c>
      <c r="I27">
        <f t="shared" si="5"/>
        <v>223.667341716489</v>
      </c>
      <c r="J27" t="str">
        <f t="shared" si="6"/>
        <v>Left</v>
      </c>
      <c r="K27">
        <f t="shared" si="7"/>
        <v>268.667341716489</v>
      </c>
      <c r="M27">
        <f t="shared" si="14"/>
        <v>1</v>
      </c>
      <c r="N27">
        <f t="shared" si="8"/>
        <v>225</v>
      </c>
      <c r="O27">
        <f t="shared" si="15"/>
        <v>116.490113791467</v>
      </c>
      <c r="P27">
        <f t="shared" si="10"/>
        <v>108.509886208533</v>
      </c>
      <c r="Q27">
        <v>55.3925710976062</v>
      </c>
      <c r="R27">
        <f t="shared" si="16"/>
        <v>270</v>
      </c>
      <c r="S27">
        <f t="shared" si="11"/>
        <v>116.490113791467</v>
      </c>
      <c r="T27">
        <v>3.216797</v>
      </c>
      <c r="U27">
        <v>-1.792969</v>
      </c>
      <c r="AA27">
        <f t="shared" si="12"/>
        <v>1</v>
      </c>
      <c r="AB27">
        <f t="shared" si="18"/>
        <v>-29.1342946478053</v>
      </c>
      <c r="AC27">
        <v>1.250977</v>
      </c>
      <c r="AD27">
        <v>3.048047</v>
      </c>
      <c r="AJ27">
        <v>-1.79707</v>
      </c>
    </row>
    <row r="28" spans="1:36">
      <c r="A28">
        <v>-2.144531</v>
      </c>
      <c r="B28">
        <v>1.434375</v>
      </c>
      <c r="E28">
        <f t="shared" si="1"/>
        <v>-1.12894921045045</v>
      </c>
      <c r="F28">
        <f t="shared" si="2"/>
        <v>-19.235081776036</v>
      </c>
      <c r="G28">
        <f t="shared" si="3"/>
        <v>-93.3589617649666</v>
      </c>
      <c r="H28">
        <f t="shared" si="17"/>
        <v>266.641038235033</v>
      </c>
      <c r="I28">
        <f t="shared" si="5"/>
        <v>221.641038235033</v>
      </c>
      <c r="J28" t="str">
        <f t="shared" si="6"/>
        <v>Left</v>
      </c>
      <c r="K28">
        <f t="shared" si="7"/>
        <v>266.641038235033</v>
      </c>
      <c r="M28">
        <f t="shared" si="14"/>
        <v>1</v>
      </c>
      <c r="N28">
        <f t="shared" si="8"/>
        <v>225</v>
      </c>
      <c r="O28">
        <f t="shared" si="15"/>
        <v>146.223314518365</v>
      </c>
      <c r="P28">
        <f t="shared" si="10"/>
        <v>78.7766854816346</v>
      </c>
      <c r="Q28">
        <v>62.4310422674251</v>
      </c>
      <c r="R28">
        <f t="shared" si="16"/>
        <v>270</v>
      </c>
      <c r="S28">
        <f t="shared" si="11"/>
        <v>146.223314518365</v>
      </c>
      <c r="T28">
        <v>1.608398</v>
      </c>
      <c r="U28">
        <v>-0.179297</v>
      </c>
      <c r="AA28">
        <f t="shared" si="12"/>
        <v>1</v>
      </c>
      <c r="AB28">
        <f t="shared" si="18"/>
        <v>-6.36081526821116</v>
      </c>
      <c r="AC28">
        <v>2.323242</v>
      </c>
      <c r="AD28">
        <v>4.482422</v>
      </c>
      <c r="AJ28">
        <v>-2.15918</v>
      </c>
    </row>
    <row r="29" spans="1:36">
      <c r="A29">
        <v>-0.536133</v>
      </c>
      <c r="B29">
        <v>2.689453</v>
      </c>
      <c r="E29">
        <f t="shared" si="1"/>
        <v>0.479448789549551</v>
      </c>
      <c r="F29">
        <f t="shared" si="2"/>
        <v>-17.980003776036</v>
      </c>
      <c r="G29">
        <f t="shared" si="3"/>
        <v>-88.4725318058721</v>
      </c>
      <c r="H29">
        <f t="shared" si="17"/>
        <v>271.527468194128</v>
      </c>
      <c r="I29">
        <f t="shared" si="5"/>
        <v>226.527468194128</v>
      </c>
      <c r="J29" t="str">
        <f t="shared" si="6"/>
        <v>Left</v>
      </c>
      <c r="K29">
        <f t="shared" si="7"/>
        <v>271.527468194128</v>
      </c>
      <c r="M29">
        <f t="shared" si="14"/>
        <v>1</v>
      </c>
      <c r="N29">
        <f t="shared" si="8"/>
        <v>225</v>
      </c>
      <c r="O29">
        <f t="shared" si="15"/>
        <v>101.273924399011</v>
      </c>
      <c r="P29">
        <f t="shared" si="10"/>
        <v>123.726075600989</v>
      </c>
      <c r="Q29">
        <v>76.0078170246675</v>
      </c>
      <c r="R29">
        <f t="shared" si="16"/>
        <v>270</v>
      </c>
      <c r="S29">
        <f t="shared" si="11"/>
        <v>101.273924399011</v>
      </c>
      <c r="T29">
        <v>1.96582</v>
      </c>
      <c r="U29">
        <v>-0.896484</v>
      </c>
      <c r="V29" t="s">
        <v>23</v>
      </c>
      <c r="AA29">
        <f t="shared" si="12"/>
        <v>1</v>
      </c>
      <c r="AB29">
        <f t="shared" si="18"/>
        <v>-24.5146767272378</v>
      </c>
      <c r="AC29">
        <v>2.501953</v>
      </c>
      <c r="AD29">
        <v>3.944531</v>
      </c>
      <c r="AJ29">
        <v>-1.442578</v>
      </c>
    </row>
    <row r="30" spans="1:36">
      <c r="A30">
        <v>-1.96582</v>
      </c>
      <c r="B30">
        <v>3.048047</v>
      </c>
      <c r="E30">
        <f t="shared" si="1"/>
        <v>-0.950238210450449</v>
      </c>
      <c r="F30">
        <f t="shared" si="2"/>
        <v>-17.621409776036</v>
      </c>
      <c r="G30">
        <f t="shared" si="3"/>
        <v>-93.0866972545506</v>
      </c>
      <c r="H30">
        <f t="shared" si="17"/>
        <v>266.913302745449</v>
      </c>
      <c r="I30">
        <f t="shared" si="5"/>
        <v>221.913302745449</v>
      </c>
      <c r="J30" t="str">
        <f t="shared" si="6"/>
        <v>Left</v>
      </c>
      <c r="K30">
        <f t="shared" si="7"/>
        <v>266.913302745449</v>
      </c>
      <c r="M30">
        <f t="shared" si="14"/>
        <v>1</v>
      </c>
      <c r="N30">
        <f t="shared" si="8"/>
        <v>225</v>
      </c>
      <c r="O30">
        <f t="shared" si="15"/>
        <v>122.819755110375</v>
      </c>
      <c r="P30">
        <f t="shared" si="10"/>
        <v>102.180244889625</v>
      </c>
      <c r="Q30">
        <v>49.8560968590204</v>
      </c>
      <c r="R30">
        <f t="shared" si="16"/>
        <v>270</v>
      </c>
      <c r="S30">
        <f t="shared" si="11"/>
        <v>122.819755110375</v>
      </c>
      <c r="T30">
        <v>2.323242</v>
      </c>
      <c r="U30">
        <v>-2.330859</v>
      </c>
      <c r="V30" t="s">
        <v>1</v>
      </c>
      <c r="W30" t="s">
        <v>2</v>
      </c>
      <c r="AA30">
        <f t="shared" si="12"/>
        <v>1</v>
      </c>
      <c r="AB30">
        <f t="shared" si="18"/>
        <v>-45.0937713992231</v>
      </c>
      <c r="AC30">
        <v>0.714844</v>
      </c>
      <c r="AD30">
        <v>2.151562</v>
      </c>
      <c r="AJ30">
        <v>-1.436718</v>
      </c>
    </row>
    <row r="31" spans="1:36">
      <c r="A31">
        <v>-1.608398</v>
      </c>
      <c r="B31">
        <v>1.972266</v>
      </c>
      <c r="E31">
        <f t="shared" si="1"/>
        <v>-0.592816210450449</v>
      </c>
      <c r="F31">
        <f t="shared" si="2"/>
        <v>-18.697190776036</v>
      </c>
      <c r="G31">
        <f t="shared" si="3"/>
        <v>-91.8160210486768</v>
      </c>
      <c r="H31">
        <f t="shared" si="17"/>
        <v>268.183978951323</v>
      </c>
      <c r="I31">
        <f t="shared" si="5"/>
        <v>223.183978951323</v>
      </c>
      <c r="J31" t="str">
        <f t="shared" si="6"/>
        <v>Left</v>
      </c>
      <c r="K31">
        <f t="shared" si="7"/>
        <v>268.183978951323</v>
      </c>
      <c r="M31">
        <f t="shared" si="14"/>
        <v>1</v>
      </c>
      <c r="N31">
        <f t="shared" si="8"/>
        <v>225</v>
      </c>
      <c r="O31">
        <f t="shared" si="15"/>
        <v>129.197506878855</v>
      </c>
      <c r="P31">
        <f t="shared" si="10"/>
        <v>95.8024931211449</v>
      </c>
      <c r="Q31">
        <v>55.3925710976062</v>
      </c>
      <c r="R31">
        <f t="shared" si="16"/>
        <v>270</v>
      </c>
      <c r="S31">
        <f t="shared" si="11"/>
        <v>129.197506878855</v>
      </c>
      <c r="T31">
        <v>2.859375</v>
      </c>
      <c r="U31">
        <v>-1.075781</v>
      </c>
      <c r="V31">
        <v>2.420720727</v>
      </c>
      <c r="W31">
        <v>-1.385475727</v>
      </c>
      <c r="AA31">
        <f t="shared" si="12"/>
        <v>1</v>
      </c>
      <c r="AB31">
        <f t="shared" si="18"/>
        <v>-20.617776405315</v>
      </c>
      <c r="AC31">
        <v>2.680664</v>
      </c>
      <c r="AD31">
        <v>1.972266</v>
      </c>
      <c r="AJ31">
        <v>0.708398</v>
      </c>
    </row>
    <row r="32" spans="1:36">
      <c r="A32">
        <v>-1.787109</v>
      </c>
      <c r="B32">
        <v>1.792969</v>
      </c>
      <c r="E32">
        <f t="shared" si="1"/>
        <v>-0.771527210450449</v>
      </c>
      <c r="F32">
        <f t="shared" si="2"/>
        <v>-18.876487776036</v>
      </c>
      <c r="G32">
        <f t="shared" si="3"/>
        <v>-92.3405128313694</v>
      </c>
      <c r="H32">
        <f t="shared" si="17"/>
        <v>267.659487168631</v>
      </c>
      <c r="I32">
        <f t="shared" si="5"/>
        <v>222.659487168631</v>
      </c>
      <c r="J32" t="str">
        <f t="shared" si="6"/>
        <v>Left</v>
      </c>
      <c r="K32">
        <f t="shared" si="7"/>
        <v>267.659487168631</v>
      </c>
      <c r="M32">
        <f t="shared" si="14"/>
        <v>1</v>
      </c>
      <c r="N32">
        <f t="shared" si="8"/>
        <v>225</v>
      </c>
      <c r="O32">
        <f t="shared" si="15"/>
        <v>134.906216298055</v>
      </c>
      <c r="P32">
        <f t="shared" si="10"/>
        <v>90.0937837019455</v>
      </c>
      <c r="Q32">
        <v>134.906216350446</v>
      </c>
      <c r="R32">
        <f t="shared" si="16"/>
        <v>270</v>
      </c>
      <c r="S32">
        <f t="shared" si="11"/>
        <v>134.906216298055</v>
      </c>
      <c r="T32">
        <v>2.420720727</v>
      </c>
      <c r="U32">
        <v>-1.385475727</v>
      </c>
      <c r="AA32">
        <f t="shared" si="12"/>
        <v>1</v>
      </c>
      <c r="AB32">
        <f t="shared" si="18"/>
        <v>-29.7842400457407</v>
      </c>
      <c r="AC32">
        <v>0.893555</v>
      </c>
      <c r="AD32">
        <v>3.765234</v>
      </c>
      <c r="AJ32">
        <v>-2.871679</v>
      </c>
    </row>
    <row r="33" spans="1:36">
      <c r="A33">
        <v>-1.608398</v>
      </c>
      <c r="B33">
        <v>2.330859</v>
      </c>
      <c r="E33">
        <f t="shared" si="1"/>
        <v>-0.592816210450449</v>
      </c>
      <c r="F33">
        <f t="shared" si="2"/>
        <v>-18.338597776036</v>
      </c>
      <c r="G33">
        <f t="shared" si="3"/>
        <v>-91.8515070507624</v>
      </c>
      <c r="H33">
        <f t="shared" si="17"/>
        <v>268.148492949238</v>
      </c>
      <c r="I33">
        <f t="shared" si="5"/>
        <v>223.148492949238</v>
      </c>
      <c r="J33" t="str">
        <f t="shared" si="6"/>
        <v>Left</v>
      </c>
      <c r="K33">
        <f t="shared" si="7"/>
        <v>268.148492949238</v>
      </c>
      <c r="M33">
        <f t="shared" si="14"/>
        <v>1</v>
      </c>
      <c r="N33">
        <f t="shared" si="8"/>
        <v>225</v>
      </c>
      <c r="O33">
        <f t="shared" si="15"/>
        <v>124.607428902394</v>
      </c>
      <c r="P33">
        <f t="shared" si="10"/>
        <v>100.392571097606</v>
      </c>
      <c r="Q33">
        <v>52.2158605503978</v>
      </c>
      <c r="R33">
        <f t="shared" si="16"/>
        <v>270</v>
      </c>
      <c r="S33">
        <f t="shared" si="11"/>
        <v>124.607428902394</v>
      </c>
      <c r="T33">
        <v>2.420720727</v>
      </c>
      <c r="U33">
        <v>-1.385475727</v>
      </c>
      <c r="AA33">
        <f t="shared" si="12"/>
        <v>1</v>
      </c>
      <c r="AB33">
        <f t="shared" si="18"/>
        <v>-29.7842400457407</v>
      </c>
      <c r="AC33">
        <v>1.072266</v>
      </c>
      <c r="AD33">
        <v>3.944531</v>
      </c>
      <c r="AJ33">
        <v>-2.872265</v>
      </c>
    </row>
    <row r="34" spans="1:36">
      <c r="A34">
        <v>-1.96582</v>
      </c>
      <c r="B34">
        <v>3.765234</v>
      </c>
      <c r="E34">
        <f t="shared" si="1"/>
        <v>-0.950238210450449</v>
      </c>
      <c r="F34">
        <f t="shared" si="2"/>
        <v>-16.904222776036</v>
      </c>
      <c r="G34">
        <f t="shared" si="3"/>
        <v>-93.217385471826</v>
      </c>
      <c r="H34">
        <f t="shared" si="17"/>
        <v>266.782614528174</v>
      </c>
      <c r="I34">
        <f t="shared" si="5"/>
        <v>221.782614528174</v>
      </c>
      <c r="J34" t="str">
        <f t="shared" si="6"/>
        <v>Left</v>
      </c>
      <c r="K34">
        <f t="shared" si="7"/>
        <v>266.782614528174</v>
      </c>
      <c r="M34">
        <f t="shared" si="14"/>
        <v>1</v>
      </c>
      <c r="N34">
        <f t="shared" si="8"/>
        <v>225</v>
      </c>
      <c r="O34">
        <f t="shared" si="15"/>
        <v>117.568957732575</v>
      </c>
      <c r="P34">
        <f t="shared" si="10"/>
        <v>107.431042267425</v>
      </c>
      <c r="Q34">
        <v>65.6266172740932</v>
      </c>
      <c r="R34">
        <f t="shared" si="16"/>
        <v>270</v>
      </c>
      <c r="S34">
        <f t="shared" si="11"/>
        <v>117.568957732575</v>
      </c>
      <c r="T34">
        <v>2.420720727</v>
      </c>
      <c r="U34">
        <v>-1.385475727</v>
      </c>
      <c r="AA34">
        <f t="shared" si="12"/>
        <v>1</v>
      </c>
      <c r="AB34">
        <f t="shared" si="18"/>
        <v>-29.7842400457407</v>
      </c>
      <c r="AC34">
        <v>2.501953</v>
      </c>
      <c r="AD34">
        <v>3.944531</v>
      </c>
      <c r="AJ34">
        <v>-1.442578</v>
      </c>
    </row>
    <row r="35" spans="1:36">
      <c r="A35">
        <v>-0.714844</v>
      </c>
      <c r="B35">
        <v>2.86875</v>
      </c>
      <c r="E35">
        <f t="shared" si="1"/>
        <v>0.300737789549551</v>
      </c>
      <c r="F35">
        <f t="shared" si="2"/>
        <v>-17.800706776036</v>
      </c>
      <c r="G35">
        <f t="shared" si="3"/>
        <v>-89.0320964691879</v>
      </c>
      <c r="H35">
        <f t="shared" si="17"/>
        <v>270.967903530812</v>
      </c>
      <c r="I35">
        <f t="shared" si="5"/>
        <v>225.967903530812</v>
      </c>
      <c r="J35" t="str">
        <f t="shared" si="6"/>
        <v>Left</v>
      </c>
      <c r="K35">
        <f t="shared" si="7"/>
        <v>270.967903530812</v>
      </c>
      <c r="M35">
        <f t="shared" si="14"/>
        <v>1</v>
      </c>
      <c r="N35">
        <f t="shared" si="8"/>
        <v>225</v>
      </c>
      <c r="O35">
        <f t="shared" si="15"/>
        <v>103.992182975332</v>
      </c>
      <c r="P35">
        <f t="shared" si="10"/>
        <v>121.007817024668</v>
      </c>
      <c r="Q35">
        <v>54.5509829880598</v>
      </c>
      <c r="R35">
        <f t="shared" si="16"/>
        <v>270</v>
      </c>
      <c r="S35">
        <f t="shared" si="11"/>
        <v>103.992182975332</v>
      </c>
      <c r="T35">
        <v>2.420720727</v>
      </c>
      <c r="U35">
        <v>-1.385475727</v>
      </c>
      <c r="AA35">
        <f t="shared" si="12"/>
        <v>1</v>
      </c>
      <c r="AB35">
        <f t="shared" si="18"/>
        <v>-29.7842400457407</v>
      </c>
      <c r="AC35">
        <v>1.072266</v>
      </c>
      <c r="AD35">
        <v>4.303125</v>
      </c>
      <c r="AE35" t="s">
        <v>23</v>
      </c>
      <c r="AJ35">
        <v>-3.230859</v>
      </c>
    </row>
    <row r="36" spans="1:36">
      <c r="A36">
        <v>-1.96582</v>
      </c>
      <c r="B36">
        <v>2.330859</v>
      </c>
      <c r="E36">
        <f t="shared" si="1"/>
        <v>-0.950238210450449</v>
      </c>
      <c r="F36">
        <f t="shared" si="2"/>
        <v>-18.338597776036</v>
      </c>
      <c r="G36">
        <f t="shared" si="3"/>
        <v>-92.9662022880195</v>
      </c>
      <c r="H36">
        <f t="shared" si="17"/>
        <v>267.03379771198</v>
      </c>
      <c r="I36">
        <f t="shared" si="5"/>
        <v>222.03379771198</v>
      </c>
      <c r="J36" t="str">
        <f t="shared" si="6"/>
        <v>Left</v>
      </c>
      <c r="K36">
        <f t="shared" si="7"/>
        <v>267.03379771198</v>
      </c>
      <c r="M36">
        <f t="shared" si="14"/>
        <v>1</v>
      </c>
      <c r="N36">
        <f t="shared" si="8"/>
        <v>225</v>
      </c>
      <c r="O36">
        <f t="shared" si="15"/>
        <v>130.14390314098</v>
      </c>
      <c r="P36">
        <f t="shared" si="10"/>
        <v>94.8560968590204</v>
      </c>
      <c r="Q36">
        <v>33.7766813661432</v>
      </c>
      <c r="R36">
        <f t="shared" si="16"/>
        <v>270</v>
      </c>
      <c r="S36">
        <f t="shared" si="11"/>
        <v>130.14390314098</v>
      </c>
      <c r="T36">
        <v>2.420720727</v>
      </c>
      <c r="U36">
        <v>-1.385475727</v>
      </c>
      <c r="AA36">
        <f t="shared" si="12"/>
        <v>1</v>
      </c>
      <c r="AB36">
        <f t="shared" si="18"/>
        <v>-29.7842400457407</v>
      </c>
      <c r="AC36">
        <v>1.96582</v>
      </c>
      <c r="AD36">
        <v>2.689453</v>
      </c>
      <c r="AE36" t="s">
        <v>18</v>
      </c>
      <c r="AF36" t="s">
        <v>19</v>
      </c>
      <c r="AJ36">
        <v>-0.723633</v>
      </c>
    </row>
    <row r="37" spans="1:39">
      <c r="A37">
        <v>-1.608398</v>
      </c>
      <c r="B37">
        <v>2.330859</v>
      </c>
      <c r="E37">
        <f t="shared" ref="E37:E68" si="19">A37-$C$2</f>
        <v>-0.592816210450449</v>
      </c>
      <c r="F37">
        <f t="shared" ref="F37:F68" si="20">B37-$D$2</f>
        <v>-18.338597776036</v>
      </c>
      <c r="G37">
        <f t="shared" ref="G37:G68" si="21">ATAN2(E37,F37)*(180/PI())</f>
        <v>-91.8515070507624</v>
      </c>
      <c r="H37">
        <f t="shared" si="17"/>
        <v>268.148492949238</v>
      </c>
      <c r="I37">
        <f t="shared" ref="I37:I68" si="22">MOD(H37-$I$2,360)</f>
        <v>223.148492949238</v>
      </c>
      <c r="J37" t="str">
        <f t="shared" ref="J37:J68" si="23">IF(I37&gt;180,"Left","Right")</f>
        <v>Left</v>
      </c>
      <c r="K37">
        <f t="shared" si="7"/>
        <v>268.148492949238</v>
      </c>
      <c r="M37">
        <f t="shared" ref="M37:M68" si="24">IF(ABS(B37-$M$117)&lt;$L$119,0,1)</f>
        <v>1</v>
      </c>
      <c r="N37">
        <f t="shared" ref="N37:N68" si="25">IF(B37&gt;$M$117,360*M37,225*M37)</f>
        <v>225</v>
      </c>
      <c r="O37">
        <f t="shared" si="15"/>
        <v>124.607428902394</v>
      </c>
      <c r="P37">
        <f t="shared" ref="P37:P68" si="26">IF(N37,N37-O37,"")</f>
        <v>100.392571097606</v>
      </c>
      <c r="Q37">
        <v>38.7513275202402</v>
      </c>
      <c r="R37">
        <f t="shared" si="16"/>
        <v>270</v>
      </c>
      <c r="S37">
        <f t="shared" ref="S37:S68" si="27">ATAN2(A37,B37)*(180/PI())</f>
        <v>124.607428902394</v>
      </c>
      <c r="T37">
        <v>2.420720727</v>
      </c>
      <c r="U37">
        <v>-1.385475727</v>
      </c>
      <c r="AA37">
        <f t="shared" ref="AA37:AA68" si="28">IF(ABS(U37-$W$117)&lt;7,0,1)</f>
        <v>1</v>
      </c>
      <c r="AB37">
        <f t="shared" si="18"/>
        <v>-29.7842400457407</v>
      </c>
      <c r="AC37">
        <v>1.608398</v>
      </c>
      <c r="AD37">
        <v>4.482422</v>
      </c>
      <c r="AE37">
        <v>1.808134353</v>
      </c>
      <c r="AF37">
        <v>3.628125</v>
      </c>
      <c r="AJ37">
        <v>-2.874024</v>
      </c>
      <c r="AL37" t="s">
        <v>16</v>
      </c>
      <c r="AM37" t="s">
        <v>17</v>
      </c>
    </row>
    <row r="38" spans="1:39">
      <c r="A38">
        <v>0.357422</v>
      </c>
      <c r="B38">
        <v>0.358594</v>
      </c>
      <c r="C38" t="s">
        <v>23</v>
      </c>
      <c r="E38">
        <f t="shared" si="19"/>
        <v>1.37300378954955</v>
      </c>
      <c r="F38">
        <f t="shared" si="20"/>
        <v>-20.310862776036</v>
      </c>
      <c r="G38">
        <f t="shared" si="21"/>
        <v>-86.1327186186482</v>
      </c>
      <c r="H38">
        <f t="shared" si="17"/>
        <v>273.867281381352</v>
      </c>
      <c r="I38">
        <f t="shared" si="22"/>
        <v>228.867281381352</v>
      </c>
      <c r="J38" t="str">
        <f t="shared" si="23"/>
        <v>Left</v>
      </c>
      <c r="K38">
        <f t="shared" si="7"/>
        <v>273.867281381352</v>
      </c>
      <c r="M38">
        <f t="shared" si="24"/>
        <v>1</v>
      </c>
      <c r="N38">
        <f t="shared" si="25"/>
        <v>225</v>
      </c>
      <c r="O38">
        <f t="shared" si="15"/>
        <v>45.0937836495536</v>
      </c>
      <c r="P38">
        <f t="shared" si="26"/>
        <v>179.906216350446</v>
      </c>
      <c r="Q38">
        <v>43.0839991299888</v>
      </c>
      <c r="R38">
        <f t="shared" si="16"/>
        <v>270</v>
      </c>
      <c r="S38">
        <f t="shared" si="27"/>
        <v>45.0937836495536</v>
      </c>
      <c r="T38">
        <v>2.420720727</v>
      </c>
      <c r="U38">
        <v>-1.385475727</v>
      </c>
      <c r="AA38">
        <f t="shared" si="28"/>
        <v>1</v>
      </c>
      <c r="AB38">
        <f t="shared" si="18"/>
        <v>-29.7842400457407</v>
      </c>
      <c r="AC38">
        <v>1.808134353</v>
      </c>
      <c r="AD38">
        <v>3.628125</v>
      </c>
      <c r="AJ38">
        <v>-1.819990647</v>
      </c>
      <c r="AL38">
        <v>0.971776577</v>
      </c>
      <c r="AM38">
        <v>1.396006808</v>
      </c>
    </row>
    <row r="39" spans="1:39">
      <c r="A39">
        <v>-1.250977</v>
      </c>
      <c r="B39">
        <v>1.613672</v>
      </c>
      <c r="C39" t="s">
        <v>18</v>
      </c>
      <c r="D39" t="s">
        <v>19</v>
      </c>
      <c r="E39">
        <f t="shared" si="19"/>
        <v>-0.235395210450449</v>
      </c>
      <c r="F39">
        <f t="shared" si="20"/>
        <v>-19.055784776036</v>
      </c>
      <c r="G39">
        <f t="shared" si="21"/>
        <v>-90.7077360639686</v>
      </c>
      <c r="H39">
        <f t="shared" ref="H39:H47" si="29">MOD(G39,360)</f>
        <v>269.292263936031</v>
      </c>
      <c r="I39">
        <f t="shared" si="22"/>
        <v>224.292263936031</v>
      </c>
      <c r="J39" t="str">
        <f t="shared" si="23"/>
        <v>Left</v>
      </c>
      <c r="K39">
        <f t="shared" si="7"/>
        <v>269.292263936031</v>
      </c>
      <c r="M39">
        <f t="shared" si="24"/>
        <v>1</v>
      </c>
      <c r="N39">
        <f t="shared" si="25"/>
        <v>225</v>
      </c>
      <c r="O39">
        <f t="shared" si="15"/>
        <v>127.784139449602</v>
      </c>
      <c r="P39">
        <f t="shared" si="26"/>
        <v>97.2158605503978</v>
      </c>
      <c r="Q39">
        <v>43.5593051276129</v>
      </c>
      <c r="R39">
        <f t="shared" si="16"/>
        <v>270</v>
      </c>
      <c r="S39">
        <f t="shared" si="27"/>
        <v>127.784139449602</v>
      </c>
      <c r="T39">
        <v>2.420720727</v>
      </c>
      <c r="U39">
        <v>-1.385475727</v>
      </c>
      <c r="AA39">
        <f t="shared" si="28"/>
        <v>1</v>
      </c>
      <c r="AB39">
        <f t="shared" si="18"/>
        <v>-29.7842400457407</v>
      </c>
      <c r="AC39">
        <v>1.808134353</v>
      </c>
      <c r="AD39">
        <v>3.628125</v>
      </c>
      <c r="AJ39">
        <v>-1.819990647</v>
      </c>
      <c r="AL39" t="s">
        <v>20</v>
      </c>
      <c r="AM39" t="s">
        <v>21</v>
      </c>
    </row>
    <row r="40" spans="1:39">
      <c r="A40">
        <v>-0.893555</v>
      </c>
      <c r="B40">
        <v>1.972266</v>
      </c>
      <c r="C40">
        <v>-1.31352535</v>
      </c>
      <c r="D40">
        <v>1.94537115</v>
      </c>
      <c r="E40">
        <f t="shared" si="19"/>
        <v>0.122026789549551</v>
      </c>
      <c r="F40">
        <f t="shared" si="20"/>
        <v>-18.697190776036</v>
      </c>
      <c r="G40">
        <f t="shared" si="21"/>
        <v>-89.6260657097702</v>
      </c>
      <c r="H40">
        <f t="shared" si="29"/>
        <v>270.37393429023</v>
      </c>
      <c r="I40">
        <f t="shared" si="22"/>
        <v>225.37393429023</v>
      </c>
      <c r="J40" t="str">
        <f t="shared" si="23"/>
        <v>Left</v>
      </c>
      <c r="K40">
        <f t="shared" si="7"/>
        <v>270.37393429023</v>
      </c>
      <c r="M40">
        <f t="shared" si="24"/>
        <v>1</v>
      </c>
      <c r="N40">
        <f t="shared" si="25"/>
        <v>225</v>
      </c>
      <c r="O40">
        <f t="shared" si="15"/>
        <v>114.373382725907</v>
      </c>
      <c r="P40">
        <f t="shared" si="26"/>
        <v>110.626617274093</v>
      </c>
      <c r="Q40">
        <v>40.5786479374435</v>
      </c>
      <c r="R40">
        <f t="shared" si="16"/>
        <v>270</v>
      </c>
      <c r="S40">
        <f t="shared" si="27"/>
        <v>114.373382725907</v>
      </c>
      <c r="T40">
        <v>2.420720727</v>
      </c>
      <c r="U40">
        <v>-1.385475727</v>
      </c>
      <c r="AA40">
        <f t="shared" si="28"/>
        <v>1</v>
      </c>
      <c r="AB40">
        <f t="shared" si="18"/>
        <v>-29.7842400457407</v>
      </c>
      <c r="AC40">
        <v>1.808134353</v>
      </c>
      <c r="AD40">
        <v>3.628125</v>
      </c>
      <c r="AJ40">
        <v>-1.819990647</v>
      </c>
      <c r="AL40">
        <v>1.825809694</v>
      </c>
      <c r="AM40">
        <v>2.24797549</v>
      </c>
    </row>
    <row r="41" spans="1:36">
      <c r="A41">
        <v>-1.787109</v>
      </c>
      <c r="B41">
        <v>2.510156</v>
      </c>
      <c r="C41" t="s">
        <v>22</v>
      </c>
      <c r="D41" t="s">
        <v>22</v>
      </c>
      <c r="E41">
        <f t="shared" si="19"/>
        <v>-0.771527210450449</v>
      </c>
      <c r="F41">
        <f t="shared" si="20"/>
        <v>-18.159300776036</v>
      </c>
      <c r="G41">
        <f t="shared" si="21"/>
        <v>-92.4328405465906</v>
      </c>
      <c r="H41">
        <f t="shared" si="29"/>
        <v>267.567159453409</v>
      </c>
      <c r="I41">
        <f t="shared" si="22"/>
        <v>222.567159453409</v>
      </c>
      <c r="J41" t="str">
        <f t="shared" si="23"/>
        <v>Left</v>
      </c>
      <c r="K41">
        <f t="shared" si="7"/>
        <v>267.567159453409</v>
      </c>
      <c r="M41">
        <f t="shared" si="24"/>
        <v>1</v>
      </c>
      <c r="N41">
        <f t="shared" si="25"/>
        <v>225</v>
      </c>
      <c r="O41">
        <f t="shared" si="15"/>
        <v>125.44901701194</v>
      </c>
      <c r="P41">
        <f t="shared" si="26"/>
        <v>99.5509829880598</v>
      </c>
      <c r="Q41">
        <v>40.693987751389</v>
      </c>
      <c r="S41">
        <f t="shared" si="27"/>
        <v>125.44901701194</v>
      </c>
      <c r="T41">
        <v>1.787109</v>
      </c>
      <c r="U41">
        <v>0.717187</v>
      </c>
      <c r="V41" t="s">
        <v>22</v>
      </c>
      <c r="W41" t="s">
        <v>22</v>
      </c>
      <c r="AA41">
        <f t="shared" si="28"/>
        <v>1</v>
      </c>
      <c r="AB41">
        <f t="shared" si="18"/>
        <v>21.8661481176624</v>
      </c>
      <c r="AC41">
        <v>-0.893555</v>
      </c>
      <c r="AD41">
        <v>8.068359</v>
      </c>
      <c r="AE41" t="s">
        <v>22</v>
      </c>
      <c r="AF41" t="s">
        <v>22</v>
      </c>
      <c r="AJ41">
        <v>-8.961914</v>
      </c>
    </row>
    <row r="42" spans="1:36">
      <c r="A42">
        <v>-12.867188</v>
      </c>
      <c r="B42">
        <v>8.60625</v>
      </c>
      <c r="C42" t="s">
        <v>22</v>
      </c>
      <c r="D42" t="s">
        <v>22</v>
      </c>
      <c r="E42">
        <f t="shared" si="19"/>
        <v>-11.8516062104504</v>
      </c>
      <c r="F42">
        <f t="shared" si="20"/>
        <v>-12.063206776036</v>
      </c>
      <c r="G42">
        <f t="shared" si="21"/>
        <v>-134.493054660896</v>
      </c>
      <c r="H42">
        <f t="shared" si="29"/>
        <v>225.506945339104</v>
      </c>
      <c r="I42">
        <f t="shared" si="22"/>
        <v>180.506945339104</v>
      </c>
      <c r="J42" t="str">
        <f t="shared" si="23"/>
        <v>Left</v>
      </c>
      <c r="K42">
        <f t="shared" si="7"/>
        <v>225.506945339104</v>
      </c>
      <c r="M42">
        <f t="shared" si="24"/>
        <v>1</v>
      </c>
      <c r="N42">
        <f t="shared" si="25"/>
        <v>225</v>
      </c>
      <c r="O42">
        <f t="shared" si="15"/>
        <v>146.223318633857</v>
      </c>
      <c r="P42">
        <f t="shared" si="26"/>
        <v>78.7766813661432</v>
      </c>
      <c r="Q42">
        <v>39.721164240511</v>
      </c>
      <c r="S42">
        <f t="shared" si="27"/>
        <v>146.223318633857</v>
      </c>
      <c r="T42">
        <v>2.859375</v>
      </c>
      <c r="U42">
        <v>0</v>
      </c>
      <c r="V42" t="s">
        <v>22</v>
      </c>
      <c r="W42" t="s">
        <v>22</v>
      </c>
      <c r="AA42">
        <f t="shared" si="28"/>
        <v>1</v>
      </c>
      <c r="AB42">
        <f t="shared" si="18"/>
        <v>0</v>
      </c>
      <c r="AC42">
        <v>-11.973633</v>
      </c>
      <c r="AD42">
        <v>11.654297</v>
      </c>
      <c r="AE42" t="s">
        <v>22</v>
      </c>
      <c r="AF42" t="s">
        <v>22</v>
      </c>
      <c r="AJ42">
        <v>-23.62793</v>
      </c>
    </row>
    <row r="43" spans="1:36">
      <c r="A43">
        <v>-23.232422</v>
      </c>
      <c r="B43">
        <v>18.646875</v>
      </c>
      <c r="C43" t="s">
        <v>22</v>
      </c>
      <c r="D43" t="s">
        <v>22</v>
      </c>
      <c r="E43">
        <f t="shared" si="19"/>
        <v>-22.2168402104504</v>
      </c>
      <c r="F43">
        <f t="shared" si="20"/>
        <v>-2.02258177603604</v>
      </c>
      <c r="G43">
        <f t="shared" si="21"/>
        <v>-174.798232785628</v>
      </c>
      <c r="H43">
        <f t="shared" si="29"/>
        <v>185.201767214372</v>
      </c>
      <c r="I43">
        <f t="shared" si="22"/>
        <v>140.201767214372</v>
      </c>
      <c r="J43" t="str">
        <f t="shared" si="23"/>
        <v>Right</v>
      </c>
      <c r="K43">
        <f t="shared" ref="K43:K63" si="30">G43+IF(G43&lt;0,360,-360)</f>
        <v>185.201767214372</v>
      </c>
      <c r="M43">
        <f t="shared" si="24"/>
        <v>1</v>
      </c>
      <c r="N43">
        <f t="shared" si="25"/>
        <v>225</v>
      </c>
      <c r="O43">
        <f t="shared" si="15"/>
        <v>141.24867247976</v>
      </c>
      <c r="P43">
        <f t="shared" si="26"/>
        <v>83.7513275202402</v>
      </c>
      <c r="Q43">
        <v>42.6253215407566</v>
      </c>
      <c r="S43">
        <f t="shared" si="27"/>
        <v>141.24867247976</v>
      </c>
      <c r="T43">
        <v>0</v>
      </c>
      <c r="U43">
        <v>-0.717187</v>
      </c>
      <c r="V43" t="s">
        <v>22</v>
      </c>
      <c r="W43" t="s">
        <v>22</v>
      </c>
      <c r="AA43">
        <f t="shared" si="28"/>
        <v>1</v>
      </c>
      <c r="AB43">
        <f t="shared" si="18"/>
        <v>-90</v>
      </c>
      <c r="AC43">
        <v>-18.764648</v>
      </c>
      <c r="AD43">
        <v>23.487891</v>
      </c>
      <c r="AE43" t="s">
        <v>22</v>
      </c>
      <c r="AF43" t="s">
        <v>22</v>
      </c>
      <c r="AJ43">
        <v>-42.252539</v>
      </c>
    </row>
    <row r="44" spans="1:36">
      <c r="A44">
        <v>-21.087891</v>
      </c>
      <c r="B44">
        <v>20.798437</v>
      </c>
      <c r="E44">
        <f t="shared" si="19"/>
        <v>-20.0723092104504</v>
      </c>
      <c r="F44">
        <f t="shared" si="20"/>
        <v>0.128980223963957</v>
      </c>
      <c r="G44">
        <f t="shared" si="21"/>
        <v>179.631835047681</v>
      </c>
      <c r="H44">
        <f t="shared" si="29"/>
        <v>179.631835047681</v>
      </c>
      <c r="I44">
        <f t="shared" si="22"/>
        <v>134.631835047681</v>
      </c>
      <c r="J44" t="str">
        <f t="shared" si="23"/>
        <v>Right</v>
      </c>
      <c r="K44">
        <f t="shared" si="30"/>
        <v>-180.368164952319</v>
      </c>
      <c r="L44">
        <f t="shared" ref="L37:L68" si="31">ABS(B44-$M$117)</f>
        <v>0.295525713333333</v>
      </c>
      <c r="M44">
        <f t="shared" si="24"/>
        <v>0</v>
      </c>
      <c r="N44">
        <f t="shared" si="25"/>
        <v>0</v>
      </c>
      <c r="O44" t="str">
        <f t="shared" si="15"/>
        <v/>
      </c>
      <c r="P44" t="str">
        <f t="shared" si="26"/>
        <v/>
      </c>
      <c r="Q44">
        <v>42.0538629917513</v>
      </c>
      <c r="S44">
        <f t="shared" si="27"/>
        <v>135.395934171548</v>
      </c>
      <c r="T44">
        <v>-20.730469</v>
      </c>
      <c r="U44">
        <v>15.419531</v>
      </c>
      <c r="AA44">
        <f t="shared" si="28"/>
        <v>0</v>
      </c>
      <c r="AB44" t="str">
        <f t="shared" si="18"/>
        <v/>
      </c>
      <c r="AC44">
        <v>-21.981445</v>
      </c>
      <c r="AD44">
        <v>22.053516</v>
      </c>
      <c r="AJ44">
        <v>-44.034961</v>
      </c>
    </row>
    <row r="45" spans="1:36">
      <c r="A45">
        <v>-20.90918</v>
      </c>
      <c r="B45">
        <v>21.336328</v>
      </c>
      <c r="E45">
        <f t="shared" si="19"/>
        <v>-19.8935982104504</v>
      </c>
      <c r="F45">
        <f t="shared" si="20"/>
        <v>0.666871223963959</v>
      </c>
      <c r="G45">
        <f t="shared" si="21"/>
        <v>178.080055511335</v>
      </c>
      <c r="H45">
        <f t="shared" si="29"/>
        <v>178.080055511335</v>
      </c>
      <c r="I45">
        <f t="shared" si="22"/>
        <v>133.080055511335</v>
      </c>
      <c r="J45" t="str">
        <f t="shared" si="23"/>
        <v>Right</v>
      </c>
      <c r="K45">
        <f t="shared" si="30"/>
        <v>-181.919944488665</v>
      </c>
      <c r="L45">
        <f t="shared" si="31"/>
        <v>0.242365286666669</v>
      </c>
      <c r="M45">
        <f t="shared" si="24"/>
        <v>0</v>
      </c>
      <c r="N45">
        <f t="shared" si="25"/>
        <v>0</v>
      </c>
      <c r="O45" t="str">
        <f t="shared" si="15"/>
        <v/>
      </c>
      <c r="P45" t="str">
        <f t="shared" si="26"/>
        <v/>
      </c>
      <c r="Q45">
        <v>42.5142601989586</v>
      </c>
      <c r="S45">
        <f t="shared" si="27"/>
        <v>134.420697138721</v>
      </c>
      <c r="T45">
        <v>-21.802734</v>
      </c>
      <c r="U45">
        <v>16.495313</v>
      </c>
      <c r="AA45">
        <f t="shared" si="28"/>
        <v>0</v>
      </c>
      <c r="AB45" t="str">
        <f t="shared" si="18"/>
        <v/>
      </c>
      <c r="AC45">
        <v>-21.624023</v>
      </c>
      <c r="AD45">
        <v>22.412109</v>
      </c>
      <c r="AJ45">
        <v>-44.036132</v>
      </c>
    </row>
    <row r="46" spans="1:36">
      <c r="A46">
        <v>-21.087891</v>
      </c>
      <c r="B46">
        <v>19.722656</v>
      </c>
      <c r="E46">
        <f t="shared" si="19"/>
        <v>-20.0723092104504</v>
      </c>
      <c r="F46">
        <f t="shared" si="20"/>
        <v>-0.946800776036042</v>
      </c>
      <c r="G46">
        <f t="shared" si="21"/>
        <v>-177.299388498155</v>
      </c>
      <c r="H46">
        <f t="shared" si="29"/>
        <v>182.700611501845</v>
      </c>
      <c r="I46">
        <f t="shared" si="22"/>
        <v>137.700611501845</v>
      </c>
      <c r="J46" t="str">
        <f t="shared" si="23"/>
        <v>Right</v>
      </c>
      <c r="K46">
        <f t="shared" si="30"/>
        <v>182.700611501845</v>
      </c>
      <c r="L46">
        <f t="shared" si="31"/>
        <v>1.37130671333333</v>
      </c>
      <c r="M46">
        <f t="shared" si="24"/>
        <v>1</v>
      </c>
      <c r="N46">
        <f t="shared" si="25"/>
        <v>225</v>
      </c>
      <c r="O46">
        <f t="shared" si="15"/>
        <v>136.916000870011</v>
      </c>
      <c r="P46">
        <f t="shared" si="26"/>
        <v>88.0839991299888</v>
      </c>
      <c r="Q46">
        <v>43.4876321614339</v>
      </c>
      <c r="S46">
        <f t="shared" si="27"/>
        <v>136.916000870011</v>
      </c>
      <c r="T46">
        <v>-21.802734</v>
      </c>
      <c r="U46">
        <v>16.136719</v>
      </c>
      <c r="AA46">
        <f t="shared" si="28"/>
        <v>0</v>
      </c>
      <c r="AB46" t="str">
        <f t="shared" si="18"/>
        <v/>
      </c>
      <c r="AC46">
        <v>-21.802734</v>
      </c>
      <c r="AD46">
        <v>23.667188</v>
      </c>
      <c r="AJ46">
        <v>-45.469922</v>
      </c>
    </row>
    <row r="47" spans="1:36">
      <c r="A47">
        <v>-22.517578</v>
      </c>
      <c r="B47">
        <v>20.798437</v>
      </c>
      <c r="E47">
        <f t="shared" si="19"/>
        <v>-21.5019962104505</v>
      </c>
      <c r="F47">
        <f t="shared" si="20"/>
        <v>0.128980223963957</v>
      </c>
      <c r="G47">
        <f t="shared" si="21"/>
        <v>179.656314057228</v>
      </c>
      <c r="H47">
        <f t="shared" si="29"/>
        <v>179.656314057228</v>
      </c>
      <c r="I47">
        <f t="shared" si="22"/>
        <v>134.656314057228</v>
      </c>
      <c r="J47" t="str">
        <f t="shared" si="23"/>
        <v>Right</v>
      </c>
      <c r="K47">
        <f t="shared" si="30"/>
        <v>-180.343685942772</v>
      </c>
      <c r="L47">
        <f t="shared" si="31"/>
        <v>0.295525713333333</v>
      </c>
      <c r="M47">
        <f t="shared" si="24"/>
        <v>0</v>
      </c>
      <c r="N47">
        <f t="shared" si="25"/>
        <v>0</v>
      </c>
      <c r="O47" t="str">
        <f t="shared" si="15"/>
        <v/>
      </c>
      <c r="P47" t="str">
        <f t="shared" si="26"/>
        <v/>
      </c>
      <c r="Q47">
        <v>41.6397951552223</v>
      </c>
      <c r="S47">
        <f t="shared" si="27"/>
        <v>137.27278189948</v>
      </c>
      <c r="T47">
        <v>-21.266602</v>
      </c>
      <c r="U47">
        <v>15.598828</v>
      </c>
      <c r="AA47">
        <f t="shared" si="28"/>
        <v>0</v>
      </c>
      <c r="AB47" t="str">
        <f t="shared" si="18"/>
        <v/>
      </c>
      <c r="AC47">
        <v>-21.981445</v>
      </c>
      <c r="AD47">
        <v>22.770703</v>
      </c>
      <c r="AJ47">
        <v>-44.752148</v>
      </c>
    </row>
    <row r="48" spans="1:36">
      <c r="A48">
        <v>-20.551758</v>
      </c>
      <c r="B48">
        <v>19.543359</v>
      </c>
      <c r="E48">
        <f t="shared" si="19"/>
        <v>-19.5361762104504</v>
      </c>
      <c r="F48">
        <f t="shared" si="20"/>
        <v>-1.12609777603604</v>
      </c>
      <c r="G48">
        <f t="shared" si="21"/>
        <v>-176.701026170187</v>
      </c>
      <c r="H48">
        <f t="shared" ref="H48:H56" si="32">MOD(G48,360)</f>
        <v>183.298973829813</v>
      </c>
      <c r="I48">
        <f t="shared" si="22"/>
        <v>138.298973829813</v>
      </c>
      <c r="J48" t="str">
        <f t="shared" si="23"/>
        <v>Right</v>
      </c>
      <c r="K48">
        <f t="shared" si="30"/>
        <v>183.298973829813</v>
      </c>
      <c r="L48">
        <f t="shared" si="31"/>
        <v>1.55060371333333</v>
      </c>
      <c r="M48">
        <f t="shared" si="24"/>
        <v>1</v>
      </c>
      <c r="N48">
        <f t="shared" si="25"/>
        <v>225</v>
      </c>
      <c r="O48">
        <f t="shared" ref="O48:O79" si="33">IF(M48,(ATAN2(A48,B48)*(180/PI())),"")</f>
        <v>136.440694872387</v>
      </c>
      <c r="P48">
        <f t="shared" si="26"/>
        <v>88.5593051276129</v>
      </c>
      <c r="Q48">
        <v>41.6098281468912</v>
      </c>
      <c r="S48">
        <f t="shared" si="27"/>
        <v>136.440694872387</v>
      </c>
      <c r="T48">
        <v>-21.266602</v>
      </c>
      <c r="U48">
        <v>15.598828</v>
      </c>
      <c r="AA48">
        <f t="shared" si="28"/>
        <v>0</v>
      </c>
      <c r="AB48" t="str">
        <f t="shared" si="18"/>
        <v/>
      </c>
      <c r="AC48">
        <v>-22.338867</v>
      </c>
      <c r="AD48">
        <v>23.487891</v>
      </c>
      <c r="AJ48">
        <v>-45.826758</v>
      </c>
    </row>
    <row r="49" spans="1:36">
      <c r="A49">
        <v>-21.981445</v>
      </c>
      <c r="B49">
        <v>18.826172</v>
      </c>
      <c r="E49">
        <f t="shared" si="19"/>
        <v>-20.9658632104505</v>
      </c>
      <c r="F49">
        <f t="shared" si="20"/>
        <v>-1.84328477603604</v>
      </c>
      <c r="G49">
        <f t="shared" si="21"/>
        <v>-174.975566868228</v>
      </c>
      <c r="H49">
        <f t="shared" si="32"/>
        <v>185.024433131772</v>
      </c>
      <c r="I49">
        <f t="shared" si="22"/>
        <v>140.024433131772</v>
      </c>
      <c r="J49" t="str">
        <f t="shared" si="23"/>
        <v>Right</v>
      </c>
      <c r="K49">
        <f t="shared" si="30"/>
        <v>185.024433131772</v>
      </c>
      <c r="L49">
        <f t="shared" si="31"/>
        <v>2.26779071333333</v>
      </c>
      <c r="M49">
        <f t="shared" si="24"/>
        <v>1</v>
      </c>
      <c r="N49">
        <f t="shared" si="25"/>
        <v>225</v>
      </c>
      <c r="O49">
        <f t="shared" si="33"/>
        <v>139.421352062557</v>
      </c>
      <c r="P49">
        <f t="shared" si="26"/>
        <v>85.5786479374435</v>
      </c>
      <c r="Q49">
        <v>41.2144114274849</v>
      </c>
      <c r="S49">
        <f t="shared" si="27"/>
        <v>139.421352062557</v>
      </c>
      <c r="T49">
        <v>-21.981445</v>
      </c>
      <c r="U49">
        <v>15.598828</v>
      </c>
      <c r="AA49">
        <f t="shared" si="28"/>
        <v>0</v>
      </c>
      <c r="AB49" t="str">
        <f t="shared" si="18"/>
        <v/>
      </c>
      <c r="AC49">
        <v>-20.730469</v>
      </c>
      <c r="AD49">
        <v>24.384375</v>
      </c>
      <c r="AJ49">
        <v>-45.114844</v>
      </c>
    </row>
    <row r="50" spans="1:36">
      <c r="A50">
        <v>-22.517578</v>
      </c>
      <c r="B50">
        <v>19.364062</v>
      </c>
      <c r="E50">
        <f t="shared" si="19"/>
        <v>-21.5019962104505</v>
      </c>
      <c r="F50">
        <f t="shared" si="20"/>
        <v>-1.30539477603604</v>
      </c>
      <c r="G50">
        <f t="shared" si="21"/>
        <v>-176.525814488905</v>
      </c>
      <c r="H50">
        <f t="shared" si="32"/>
        <v>183.474185511095</v>
      </c>
      <c r="I50">
        <f t="shared" si="22"/>
        <v>138.474185511095</v>
      </c>
      <c r="J50" t="str">
        <f t="shared" si="23"/>
        <v>Right</v>
      </c>
      <c r="K50">
        <f t="shared" si="30"/>
        <v>183.474185511095</v>
      </c>
      <c r="L50">
        <f t="shared" si="31"/>
        <v>1.72990071333333</v>
      </c>
      <c r="M50">
        <f t="shared" si="24"/>
        <v>1</v>
      </c>
      <c r="N50">
        <f t="shared" si="25"/>
        <v>225</v>
      </c>
      <c r="O50">
        <f t="shared" si="33"/>
        <v>139.306012248611</v>
      </c>
      <c r="P50">
        <f t="shared" si="26"/>
        <v>85.693987751389</v>
      </c>
      <c r="Q50">
        <v>41.4845805590139</v>
      </c>
      <c r="S50">
        <f t="shared" si="27"/>
        <v>139.306012248611</v>
      </c>
      <c r="T50">
        <v>-21.445312</v>
      </c>
      <c r="U50">
        <v>16.495313</v>
      </c>
      <c r="AA50">
        <f t="shared" si="28"/>
        <v>0</v>
      </c>
      <c r="AB50" t="str">
        <f t="shared" si="18"/>
        <v/>
      </c>
      <c r="AC50">
        <v>-21.266602</v>
      </c>
      <c r="AD50">
        <v>21.336328</v>
      </c>
      <c r="AJ50">
        <v>-42.60293</v>
      </c>
    </row>
    <row r="51" spans="1:36">
      <c r="A51">
        <v>-22.875</v>
      </c>
      <c r="B51">
        <v>19.005469</v>
      </c>
      <c r="E51">
        <f t="shared" si="19"/>
        <v>-21.8594182104504</v>
      </c>
      <c r="F51">
        <f t="shared" si="20"/>
        <v>-1.66398777603604</v>
      </c>
      <c r="G51">
        <f t="shared" si="21"/>
        <v>-175.646912364546</v>
      </c>
      <c r="H51">
        <f t="shared" si="32"/>
        <v>184.353087635454</v>
      </c>
      <c r="I51">
        <f t="shared" si="22"/>
        <v>139.353087635454</v>
      </c>
      <c r="J51" t="str">
        <f t="shared" si="23"/>
        <v>Right</v>
      </c>
      <c r="K51">
        <f t="shared" si="30"/>
        <v>184.353087635454</v>
      </c>
      <c r="L51">
        <f t="shared" si="31"/>
        <v>2.08849371333333</v>
      </c>
      <c r="M51">
        <f t="shared" si="24"/>
        <v>1</v>
      </c>
      <c r="N51">
        <f t="shared" si="25"/>
        <v>225</v>
      </c>
      <c r="O51">
        <f t="shared" si="33"/>
        <v>140.278835759489</v>
      </c>
      <c r="P51">
        <f t="shared" si="26"/>
        <v>84.721164240511</v>
      </c>
      <c r="Q51">
        <v>42.4863290406785</v>
      </c>
      <c r="S51">
        <f t="shared" si="27"/>
        <v>140.278835759489</v>
      </c>
      <c r="T51">
        <v>-21.802734</v>
      </c>
      <c r="U51">
        <v>15.060937</v>
      </c>
      <c r="AA51">
        <f t="shared" si="28"/>
        <v>0</v>
      </c>
      <c r="AB51" t="str">
        <f t="shared" si="18"/>
        <v/>
      </c>
      <c r="AC51">
        <v>-22.338867</v>
      </c>
      <c r="AD51">
        <v>23.846484</v>
      </c>
      <c r="AJ51">
        <v>-46.185351</v>
      </c>
    </row>
    <row r="52" spans="1:36">
      <c r="A52">
        <v>-21.624023</v>
      </c>
      <c r="B52">
        <v>19.901953</v>
      </c>
      <c r="E52">
        <f t="shared" si="19"/>
        <v>-20.6084412104505</v>
      </c>
      <c r="F52">
        <f t="shared" si="20"/>
        <v>-0.767503776036044</v>
      </c>
      <c r="G52">
        <f t="shared" si="21"/>
        <v>-177.867164582435</v>
      </c>
      <c r="H52">
        <f t="shared" si="32"/>
        <v>182.132835417565</v>
      </c>
      <c r="I52">
        <f t="shared" si="22"/>
        <v>137.132835417565</v>
      </c>
      <c r="J52" t="str">
        <f t="shared" si="23"/>
        <v>Right</v>
      </c>
      <c r="K52">
        <f t="shared" si="30"/>
        <v>182.132835417565</v>
      </c>
      <c r="L52">
        <f t="shared" si="31"/>
        <v>1.19200971333333</v>
      </c>
      <c r="M52">
        <f t="shared" si="24"/>
        <v>1</v>
      </c>
      <c r="N52">
        <f t="shared" si="25"/>
        <v>225</v>
      </c>
      <c r="O52">
        <f t="shared" si="33"/>
        <v>137.374678459243</v>
      </c>
      <c r="P52">
        <f t="shared" si="26"/>
        <v>87.6253215407566</v>
      </c>
      <c r="Q52">
        <v>42.4863290406785</v>
      </c>
      <c r="S52">
        <f t="shared" si="27"/>
        <v>137.374678459243</v>
      </c>
      <c r="T52">
        <v>-21.981445</v>
      </c>
      <c r="U52">
        <v>17.391797</v>
      </c>
      <c r="AA52">
        <f t="shared" si="28"/>
        <v>0</v>
      </c>
      <c r="AB52" t="str">
        <f t="shared" si="18"/>
        <v/>
      </c>
      <c r="AC52">
        <v>-21.981445</v>
      </c>
      <c r="AD52">
        <v>22.053516</v>
      </c>
      <c r="AJ52">
        <v>-44.034961</v>
      </c>
    </row>
    <row r="53" spans="1:36">
      <c r="A53">
        <v>-21.802734</v>
      </c>
      <c r="B53">
        <v>20.08125</v>
      </c>
      <c r="E53">
        <f t="shared" si="19"/>
        <v>-20.7871522104505</v>
      </c>
      <c r="F53">
        <f t="shared" si="20"/>
        <v>-0.588206776036042</v>
      </c>
      <c r="G53">
        <f t="shared" si="21"/>
        <v>-178.37915387737</v>
      </c>
      <c r="H53">
        <f t="shared" si="32"/>
        <v>181.62084612263</v>
      </c>
      <c r="I53">
        <f t="shared" si="22"/>
        <v>136.62084612263</v>
      </c>
      <c r="J53" t="str">
        <f t="shared" si="23"/>
        <v>Right</v>
      </c>
      <c r="K53">
        <f t="shared" si="30"/>
        <v>181.62084612263</v>
      </c>
      <c r="L53">
        <f t="shared" si="31"/>
        <v>1.01271271333333</v>
      </c>
      <c r="M53">
        <f t="shared" si="24"/>
        <v>0</v>
      </c>
      <c r="N53">
        <f t="shared" si="25"/>
        <v>0</v>
      </c>
      <c r="O53" t="str">
        <f t="shared" si="33"/>
        <v/>
      </c>
      <c r="P53" t="str">
        <f t="shared" si="26"/>
        <v/>
      </c>
      <c r="Q53">
        <v>42.4863290406785</v>
      </c>
      <c r="S53">
        <f t="shared" si="27"/>
        <v>137.353603297138</v>
      </c>
      <c r="T53">
        <v>-22.160156</v>
      </c>
      <c r="U53">
        <v>15.419531</v>
      </c>
      <c r="AA53">
        <f t="shared" si="28"/>
        <v>0</v>
      </c>
      <c r="AB53" t="str">
        <f t="shared" si="18"/>
        <v/>
      </c>
      <c r="AC53">
        <v>-20.730469</v>
      </c>
      <c r="AD53">
        <v>23.667188</v>
      </c>
      <c r="AJ53">
        <v>-44.397657</v>
      </c>
    </row>
    <row r="54" spans="1:36">
      <c r="A54">
        <v>-21.266602</v>
      </c>
      <c r="B54">
        <v>19.184766</v>
      </c>
      <c r="E54">
        <f t="shared" si="19"/>
        <v>-20.2510202104504</v>
      </c>
      <c r="F54">
        <f t="shared" si="20"/>
        <v>-1.48469077603604</v>
      </c>
      <c r="G54">
        <f t="shared" si="21"/>
        <v>-175.806897955585</v>
      </c>
      <c r="H54">
        <f t="shared" si="32"/>
        <v>184.193102044415</v>
      </c>
      <c r="I54">
        <f t="shared" si="22"/>
        <v>139.193102044415</v>
      </c>
      <c r="J54" t="str">
        <f t="shared" si="23"/>
        <v>Right</v>
      </c>
      <c r="K54">
        <f t="shared" si="30"/>
        <v>184.193102044415</v>
      </c>
      <c r="L54">
        <f t="shared" si="31"/>
        <v>1.90919671333333</v>
      </c>
      <c r="M54">
        <f t="shared" si="24"/>
        <v>1</v>
      </c>
      <c r="N54">
        <f t="shared" si="25"/>
        <v>225</v>
      </c>
      <c r="O54">
        <f t="shared" si="33"/>
        <v>137.946137008249</v>
      </c>
      <c r="P54">
        <f t="shared" si="26"/>
        <v>87.0538629917513</v>
      </c>
      <c r="Q54">
        <v>232.157629071205</v>
      </c>
      <c r="S54">
        <f t="shared" si="27"/>
        <v>137.946137008249</v>
      </c>
      <c r="T54">
        <v>-21.981445</v>
      </c>
      <c r="U54">
        <v>15.957422</v>
      </c>
      <c r="AA54">
        <f t="shared" si="28"/>
        <v>0</v>
      </c>
      <c r="AB54" t="str">
        <f t="shared" si="18"/>
        <v/>
      </c>
      <c r="AC54">
        <v>-21.087891</v>
      </c>
      <c r="AD54">
        <v>22.232812</v>
      </c>
      <c r="AJ54">
        <v>-43.320703</v>
      </c>
    </row>
    <row r="55" spans="1:36">
      <c r="A55">
        <v>-20.730469</v>
      </c>
      <c r="B55">
        <v>19.005469</v>
      </c>
      <c r="E55">
        <f t="shared" si="19"/>
        <v>-19.7148872104504</v>
      </c>
      <c r="F55">
        <f t="shared" si="20"/>
        <v>-1.66398777603604</v>
      </c>
      <c r="G55">
        <f t="shared" si="21"/>
        <v>-175.175521655922</v>
      </c>
      <c r="H55">
        <f t="shared" si="32"/>
        <v>184.824478344078</v>
      </c>
      <c r="I55">
        <f t="shared" si="22"/>
        <v>139.824478344078</v>
      </c>
      <c r="J55" t="str">
        <f t="shared" si="23"/>
        <v>Right</v>
      </c>
      <c r="K55">
        <f t="shared" si="30"/>
        <v>184.824478344078</v>
      </c>
      <c r="L55">
        <f t="shared" si="31"/>
        <v>2.08849371333333</v>
      </c>
      <c r="M55">
        <f t="shared" si="24"/>
        <v>1</v>
      </c>
      <c r="N55">
        <f t="shared" si="25"/>
        <v>225</v>
      </c>
      <c r="O55">
        <f t="shared" si="33"/>
        <v>137.485739801041</v>
      </c>
      <c r="P55">
        <f t="shared" si="26"/>
        <v>87.5142601989586</v>
      </c>
      <c r="Q55">
        <v>246.600535054583</v>
      </c>
      <c r="S55">
        <f t="shared" si="27"/>
        <v>137.485739801041</v>
      </c>
      <c r="T55">
        <v>-22.338867</v>
      </c>
      <c r="U55">
        <v>15.957422</v>
      </c>
      <c r="AA55">
        <f t="shared" si="28"/>
        <v>0</v>
      </c>
      <c r="AB55" t="str">
        <f t="shared" ref="AB55:AB86" si="34">IF(AA55,(ATAN2(T55,U55)*(180/PI())),"")</f>
        <v/>
      </c>
      <c r="AC55">
        <v>-21.802734</v>
      </c>
      <c r="AD55">
        <v>25.460156</v>
      </c>
      <c r="AJ55">
        <v>-47.26289</v>
      </c>
    </row>
    <row r="56" spans="1:36">
      <c r="A56">
        <v>-19.658203</v>
      </c>
      <c r="B56">
        <v>18.646875</v>
      </c>
      <c r="E56">
        <f t="shared" si="19"/>
        <v>-18.6426212104505</v>
      </c>
      <c r="F56">
        <f t="shared" si="20"/>
        <v>-2.02258177603604</v>
      </c>
      <c r="G56">
        <f t="shared" si="21"/>
        <v>-173.808064718831</v>
      </c>
      <c r="H56">
        <f t="shared" si="32"/>
        <v>186.191935281169</v>
      </c>
      <c r="I56">
        <f t="shared" si="22"/>
        <v>141.191935281169</v>
      </c>
      <c r="J56" t="str">
        <f t="shared" si="23"/>
        <v>Right</v>
      </c>
      <c r="K56">
        <f t="shared" si="30"/>
        <v>186.191935281169</v>
      </c>
      <c r="L56">
        <f t="shared" si="31"/>
        <v>2.44708771333333</v>
      </c>
      <c r="M56">
        <f t="shared" si="24"/>
        <v>1</v>
      </c>
      <c r="N56">
        <f t="shared" si="25"/>
        <v>225</v>
      </c>
      <c r="O56">
        <f t="shared" si="33"/>
        <v>136.512367838566</v>
      </c>
      <c r="P56">
        <f t="shared" si="26"/>
        <v>88.4876321614339</v>
      </c>
      <c r="Q56">
        <v>264.772704847132</v>
      </c>
      <c r="S56">
        <f t="shared" si="27"/>
        <v>136.512367838566</v>
      </c>
      <c r="T56">
        <v>-21.266602</v>
      </c>
      <c r="U56">
        <v>15.598828</v>
      </c>
      <c r="AA56">
        <f t="shared" si="28"/>
        <v>0</v>
      </c>
      <c r="AB56" t="str">
        <f t="shared" si="34"/>
        <v/>
      </c>
      <c r="AC56">
        <v>-21.266602</v>
      </c>
      <c r="AD56">
        <v>22.770703</v>
      </c>
      <c r="AJ56">
        <v>-44.037305</v>
      </c>
    </row>
    <row r="57" spans="1:36">
      <c r="A57">
        <v>-21.981445</v>
      </c>
      <c r="B57">
        <v>19.543359</v>
      </c>
      <c r="E57">
        <f t="shared" si="19"/>
        <v>-20.9658632104505</v>
      </c>
      <c r="F57">
        <f t="shared" si="20"/>
        <v>-1.12609777603604</v>
      </c>
      <c r="G57">
        <f t="shared" si="21"/>
        <v>-176.925539779366</v>
      </c>
      <c r="H57">
        <f t="shared" ref="H57:H64" si="35">MOD(G57,360)</f>
        <v>183.074460220634</v>
      </c>
      <c r="I57">
        <f t="shared" si="22"/>
        <v>138.074460220634</v>
      </c>
      <c r="J57" t="str">
        <f t="shared" si="23"/>
        <v>Right</v>
      </c>
      <c r="K57">
        <f t="shared" si="30"/>
        <v>183.074460220634</v>
      </c>
      <c r="L57">
        <f t="shared" si="31"/>
        <v>1.55060371333333</v>
      </c>
      <c r="M57">
        <f t="shared" si="24"/>
        <v>1</v>
      </c>
      <c r="N57">
        <f t="shared" si="25"/>
        <v>225</v>
      </c>
      <c r="O57">
        <f t="shared" si="33"/>
        <v>138.360204844778</v>
      </c>
      <c r="P57">
        <f t="shared" si="26"/>
        <v>86.6397951552223</v>
      </c>
      <c r="Q57">
        <v>265.998899801268</v>
      </c>
      <c r="S57">
        <f t="shared" si="27"/>
        <v>138.360204844778</v>
      </c>
      <c r="T57">
        <v>-21.266602</v>
      </c>
      <c r="U57">
        <v>15.598828</v>
      </c>
      <c r="AA57">
        <f t="shared" si="28"/>
        <v>0</v>
      </c>
      <c r="AB57" t="str">
        <f t="shared" si="34"/>
        <v/>
      </c>
      <c r="AC57">
        <v>-21.445312</v>
      </c>
      <c r="AD57">
        <v>22.95</v>
      </c>
      <c r="AJ57">
        <v>-44.395312</v>
      </c>
    </row>
    <row r="58" spans="1:36">
      <c r="A58">
        <v>-21.445312</v>
      </c>
      <c r="B58">
        <v>20.08125</v>
      </c>
      <c r="E58">
        <f t="shared" si="19"/>
        <v>-20.4297302104505</v>
      </c>
      <c r="F58">
        <f t="shared" si="20"/>
        <v>-0.588206776036042</v>
      </c>
      <c r="G58">
        <f t="shared" si="21"/>
        <v>-178.350812392917</v>
      </c>
      <c r="H58">
        <f t="shared" si="35"/>
        <v>181.649187607083</v>
      </c>
      <c r="I58">
        <f t="shared" si="22"/>
        <v>136.649187607083</v>
      </c>
      <c r="J58" t="str">
        <f t="shared" si="23"/>
        <v>Right</v>
      </c>
      <c r="K58">
        <f t="shared" si="30"/>
        <v>181.649187607083</v>
      </c>
      <c r="L58">
        <f t="shared" si="31"/>
        <v>1.01271271333333</v>
      </c>
      <c r="M58">
        <f t="shared" si="24"/>
        <v>0</v>
      </c>
      <c r="N58">
        <f t="shared" si="25"/>
        <v>0</v>
      </c>
      <c r="O58" t="str">
        <f t="shared" si="33"/>
        <v/>
      </c>
      <c r="P58" t="str">
        <f t="shared" si="26"/>
        <v/>
      </c>
      <c r="Q58">
        <v>267.210234191671</v>
      </c>
      <c r="S58">
        <f t="shared" si="27"/>
        <v>136.881371840182</v>
      </c>
      <c r="T58">
        <v>-21.087891</v>
      </c>
      <c r="U58">
        <v>16.136719</v>
      </c>
      <c r="AA58">
        <f t="shared" si="28"/>
        <v>0</v>
      </c>
      <c r="AB58" t="str">
        <f t="shared" si="34"/>
        <v/>
      </c>
      <c r="AC58">
        <v>-20.90918</v>
      </c>
      <c r="AD58">
        <v>22.770703</v>
      </c>
      <c r="AJ58">
        <v>-43.679883</v>
      </c>
    </row>
    <row r="59" spans="1:36">
      <c r="A59">
        <v>-21.266602</v>
      </c>
      <c r="B59">
        <v>20.619141</v>
      </c>
      <c r="E59">
        <f t="shared" si="19"/>
        <v>-20.2510202104504</v>
      </c>
      <c r="F59">
        <f t="shared" si="20"/>
        <v>-0.0503157760360438</v>
      </c>
      <c r="G59">
        <f t="shared" si="21"/>
        <v>-179.857642941067</v>
      </c>
      <c r="H59">
        <f t="shared" si="35"/>
        <v>180.142357058933</v>
      </c>
      <c r="I59">
        <f t="shared" si="22"/>
        <v>135.142357058933</v>
      </c>
      <c r="J59" t="str">
        <f t="shared" si="23"/>
        <v>Right</v>
      </c>
      <c r="K59">
        <f t="shared" si="30"/>
        <v>180.142357058933</v>
      </c>
      <c r="L59">
        <f t="shared" si="31"/>
        <v>0.474821713333334</v>
      </c>
      <c r="M59">
        <f t="shared" si="24"/>
        <v>0</v>
      </c>
      <c r="N59">
        <f t="shared" si="25"/>
        <v>0</v>
      </c>
      <c r="O59" t="str">
        <f t="shared" si="33"/>
        <v/>
      </c>
      <c r="P59" t="str">
        <f t="shared" si="26"/>
        <v/>
      </c>
      <c r="Q59">
        <v>264.95919281527</v>
      </c>
      <c r="S59">
        <f t="shared" si="27"/>
        <v>135.885595570012</v>
      </c>
      <c r="T59">
        <v>-21.266602</v>
      </c>
      <c r="U59">
        <v>15.957422</v>
      </c>
      <c r="AA59">
        <f t="shared" si="28"/>
        <v>0</v>
      </c>
      <c r="AB59" t="str">
        <f t="shared" si="34"/>
        <v/>
      </c>
      <c r="AC59">
        <v>-21.802734</v>
      </c>
      <c r="AD59">
        <v>24.025781</v>
      </c>
      <c r="AJ59">
        <v>-45.828515</v>
      </c>
    </row>
    <row r="60" spans="1:36">
      <c r="A60">
        <v>-21.802734</v>
      </c>
      <c r="B60">
        <v>19.364062</v>
      </c>
      <c r="E60">
        <f t="shared" si="19"/>
        <v>-20.7871522104505</v>
      </c>
      <c r="F60">
        <f t="shared" si="20"/>
        <v>-1.30539477603604</v>
      </c>
      <c r="G60">
        <f t="shared" si="21"/>
        <v>-176.406649472822</v>
      </c>
      <c r="H60">
        <f t="shared" si="35"/>
        <v>183.593350527178</v>
      </c>
      <c r="I60">
        <f t="shared" si="22"/>
        <v>138.593350527178</v>
      </c>
      <c r="J60" t="str">
        <f t="shared" si="23"/>
        <v>Right</v>
      </c>
      <c r="K60">
        <f t="shared" si="30"/>
        <v>183.593350527178</v>
      </c>
      <c r="L60">
        <f t="shared" si="31"/>
        <v>1.72990071333333</v>
      </c>
      <c r="M60">
        <f t="shared" si="24"/>
        <v>1</v>
      </c>
      <c r="N60">
        <f t="shared" si="25"/>
        <v>225</v>
      </c>
      <c r="O60">
        <f t="shared" si="33"/>
        <v>138.390171853109</v>
      </c>
      <c r="P60">
        <f t="shared" si="26"/>
        <v>86.6098281468912</v>
      </c>
      <c r="Q60">
        <v>264.332425727254</v>
      </c>
      <c r="S60">
        <f t="shared" si="27"/>
        <v>138.390171853109</v>
      </c>
      <c r="T60">
        <v>-21.087891</v>
      </c>
      <c r="U60">
        <v>15.060937</v>
      </c>
      <c r="AA60">
        <f t="shared" si="28"/>
        <v>0</v>
      </c>
      <c r="AB60" t="str">
        <f t="shared" si="34"/>
        <v/>
      </c>
      <c r="AC60">
        <v>-21.981445</v>
      </c>
      <c r="AD60">
        <v>23.846484</v>
      </c>
      <c r="AJ60">
        <v>-45.827929</v>
      </c>
    </row>
    <row r="61" spans="1:36">
      <c r="A61">
        <v>-22.517578</v>
      </c>
      <c r="B61">
        <v>19.722656</v>
      </c>
      <c r="C61" t="s">
        <v>24</v>
      </c>
      <c r="E61">
        <f t="shared" si="19"/>
        <v>-21.5019962104505</v>
      </c>
      <c r="F61">
        <f t="shared" si="20"/>
        <v>-0.946800776036042</v>
      </c>
      <c r="G61">
        <f t="shared" si="21"/>
        <v>-177.478714623322</v>
      </c>
      <c r="H61">
        <f t="shared" si="35"/>
        <v>182.521285376678</v>
      </c>
      <c r="I61">
        <f t="shared" si="22"/>
        <v>137.521285376678</v>
      </c>
      <c r="J61" t="str">
        <f t="shared" si="23"/>
        <v>Right</v>
      </c>
      <c r="K61">
        <f t="shared" si="30"/>
        <v>182.521285376678</v>
      </c>
      <c r="L61">
        <f t="shared" si="31"/>
        <v>1.37130671333333</v>
      </c>
      <c r="M61">
        <f t="shared" si="24"/>
        <v>1</v>
      </c>
      <c r="N61">
        <f t="shared" si="25"/>
        <v>225</v>
      </c>
      <c r="O61">
        <f t="shared" si="33"/>
        <v>138.785588572515</v>
      </c>
      <c r="P61">
        <f t="shared" si="26"/>
        <v>86.2144114274849</v>
      </c>
      <c r="Q61">
        <v>266.296818597218</v>
      </c>
      <c r="S61">
        <f t="shared" si="27"/>
        <v>138.785588572515</v>
      </c>
      <c r="T61">
        <v>-21.445312</v>
      </c>
      <c r="U61">
        <v>16.853906</v>
      </c>
      <c r="V61" t="s">
        <v>24</v>
      </c>
      <c r="AA61">
        <f t="shared" si="28"/>
        <v>0</v>
      </c>
      <c r="AB61" t="str">
        <f t="shared" si="34"/>
        <v/>
      </c>
      <c r="AC61">
        <v>-21.266602</v>
      </c>
      <c r="AD61">
        <v>23.487891</v>
      </c>
      <c r="AJ61">
        <v>-44.754493</v>
      </c>
    </row>
    <row r="62" spans="1:36">
      <c r="A62">
        <v>-21.087891</v>
      </c>
      <c r="B62">
        <v>18.646875</v>
      </c>
      <c r="C62" t="s">
        <v>18</v>
      </c>
      <c r="D62" t="s">
        <v>19</v>
      </c>
      <c r="E62">
        <f t="shared" si="19"/>
        <v>-20.0723092104504</v>
      </c>
      <c r="F62">
        <f t="shared" si="20"/>
        <v>-2.02258177603604</v>
      </c>
      <c r="G62">
        <f t="shared" si="21"/>
        <v>-174.246025466587</v>
      </c>
      <c r="H62">
        <f t="shared" si="35"/>
        <v>185.753974533413</v>
      </c>
      <c r="I62">
        <f t="shared" si="22"/>
        <v>140.753974533413</v>
      </c>
      <c r="J62" t="str">
        <f t="shared" si="23"/>
        <v>Right</v>
      </c>
      <c r="K62">
        <f t="shared" si="30"/>
        <v>185.753974533413</v>
      </c>
      <c r="L62">
        <f t="shared" si="31"/>
        <v>2.44708771333333</v>
      </c>
      <c r="M62">
        <f t="shared" si="24"/>
        <v>1</v>
      </c>
      <c r="N62">
        <f t="shared" si="25"/>
        <v>225</v>
      </c>
      <c r="O62">
        <f t="shared" si="33"/>
        <v>138.515419440986</v>
      </c>
      <c r="P62">
        <f t="shared" si="26"/>
        <v>86.4845805590139</v>
      </c>
      <c r="Q62">
        <v>265.003185484085</v>
      </c>
      <c r="S62">
        <f t="shared" si="27"/>
        <v>138.515419440986</v>
      </c>
      <c r="T62">
        <v>-22.338867</v>
      </c>
      <c r="U62">
        <v>15.957422</v>
      </c>
      <c r="V62" t="s">
        <v>1</v>
      </c>
      <c r="W62" t="s">
        <v>2</v>
      </c>
      <c r="AA62">
        <f t="shared" si="28"/>
        <v>0</v>
      </c>
      <c r="AB62" t="str">
        <f t="shared" si="34"/>
        <v/>
      </c>
      <c r="AC62">
        <v>-22.517578</v>
      </c>
      <c r="AD62">
        <v>22.591406</v>
      </c>
      <c r="AJ62">
        <v>-45.108984</v>
      </c>
    </row>
    <row r="63" spans="1:39">
      <c r="A63">
        <v>-22.160156</v>
      </c>
      <c r="B63">
        <v>20.439844</v>
      </c>
      <c r="C63">
        <v>-21.5436035</v>
      </c>
      <c r="D63">
        <v>19.731621</v>
      </c>
      <c r="E63">
        <f t="shared" si="19"/>
        <v>-21.1445742104505</v>
      </c>
      <c r="F63">
        <f t="shared" si="20"/>
        <v>-0.229612776036042</v>
      </c>
      <c r="G63">
        <f t="shared" si="21"/>
        <v>-179.377839166945</v>
      </c>
      <c r="H63">
        <f t="shared" si="35"/>
        <v>180.622160833055</v>
      </c>
      <c r="I63">
        <f t="shared" si="22"/>
        <v>135.622160833055</v>
      </c>
      <c r="J63" t="str">
        <f t="shared" si="23"/>
        <v>Right</v>
      </c>
      <c r="K63">
        <f t="shared" si="30"/>
        <v>180.622160833055</v>
      </c>
      <c r="L63">
        <f t="shared" si="31"/>
        <v>0.654118713333332</v>
      </c>
      <c r="M63">
        <f t="shared" si="24"/>
        <v>0</v>
      </c>
      <c r="N63">
        <f t="shared" si="25"/>
        <v>0</v>
      </c>
      <c r="O63" t="str">
        <f t="shared" si="33"/>
        <v/>
      </c>
      <c r="P63" t="str">
        <f t="shared" si="26"/>
        <v/>
      </c>
      <c r="Q63">
        <v>263.179378045897</v>
      </c>
      <c r="S63">
        <f t="shared" si="27"/>
        <v>137.31251383268</v>
      </c>
      <c r="T63">
        <v>-20.015625</v>
      </c>
      <c r="U63">
        <v>17.571094</v>
      </c>
      <c r="V63">
        <v>-21.51679685</v>
      </c>
      <c r="W63">
        <v>15.99328125</v>
      </c>
      <c r="AA63">
        <f t="shared" si="28"/>
        <v>0</v>
      </c>
      <c r="AB63" t="str">
        <f t="shared" si="34"/>
        <v/>
      </c>
      <c r="AC63">
        <v>-21.445312</v>
      </c>
      <c r="AD63">
        <v>24.384375</v>
      </c>
      <c r="AJ63">
        <v>-45.829687</v>
      </c>
      <c r="AL63" t="s">
        <v>16</v>
      </c>
      <c r="AM63" t="s">
        <v>17</v>
      </c>
    </row>
    <row r="64" spans="1:39">
      <c r="A64">
        <v>-21.5436035</v>
      </c>
      <c r="B64">
        <v>19.731621</v>
      </c>
      <c r="E64">
        <f t="shared" si="19"/>
        <v>-20.5280217104504</v>
      </c>
      <c r="F64">
        <f t="shared" si="20"/>
        <v>-0.937835776036042</v>
      </c>
      <c r="G64">
        <f t="shared" si="21"/>
        <v>-177.384224588596</v>
      </c>
      <c r="H64">
        <f t="shared" si="35"/>
        <v>182.615775411404</v>
      </c>
      <c r="I64">
        <f t="shared" si="22"/>
        <v>137.615775411404</v>
      </c>
      <c r="J64" t="str">
        <f t="shared" si="23"/>
        <v>Right</v>
      </c>
      <c r="K64">
        <f t="shared" ref="K64:K89" si="36">G64+IF(G64&lt;0,360,-360)</f>
        <v>182.615775411404</v>
      </c>
      <c r="M64">
        <f t="shared" si="24"/>
        <v>1</v>
      </c>
      <c r="N64">
        <f t="shared" si="25"/>
        <v>225</v>
      </c>
      <c r="O64">
        <f t="shared" si="33"/>
        <v>137.513670959322</v>
      </c>
      <c r="P64">
        <f t="shared" si="26"/>
        <v>87.4863290406785</v>
      </c>
      <c r="Q64">
        <v>264.408939649925</v>
      </c>
      <c r="S64">
        <f t="shared" si="27"/>
        <v>137.513670959322</v>
      </c>
      <c r="T64">
        <v>-21.51679685</v>
      </c>
      <c r="U64">
        <v>15.99328125</v>
      </c>
      <c r="AA64">
        <f t="shared" si="28"/>
        <v>0</v>
      </c>
      <c r="AB64" t="str">
        <f t="shared" si="34"/>
        <v/>
      </c>
      <c r="AC64">
        <v>-21.266602</v>
      </c>
      <c r="AD64">
        <v>24.922266</v>
      </c>
      <c r="AE64" t="s">
        <v>24</v>
      </c>
      <c r="AJ64">
        <v>-46.188868</v>
      </c>
      <c r="AL64">
        <v>-21.57701465</v>
      </c>
      <c r="AM64">
        <v>19.71680959</v>
      </c>
    </row>
    <row r="65" spans="1:39">
      <c r="A65">
        <v>-21.5436035</v>
      </c>
      <c r="B65">
        <v>19.731621</v>
      </c>
      <c r="E65">
        <f t="shared" si="19"/>
        <v>-20.5280217104504</v>
      </c>
      <c r="F65">
        <f t="shared" si="20"/>
        <v>-0.937835776036042</v>
      </c>
      <c r="G65">
        <f t="shared" si="21"/>
        <v>-177.384224588596</v>
      </c>
      <c r="H65">
        <f t="shared" ref="H65:H75" si="37">MOD(G65,360)</f>
        <v>182.615775411404</v>
      </c>
      <c r="I65">
        <f t="shared" si="22"/>
        <v>137.615775411404</v>
      </c>
      <c r="J65" t="str">
        <f t="shared" si="23"/>
        <v>Right</v>
      </c>
      <c r="K65">
        <f t="shared" si="36"/>
        <v>182.615775411404</v>
      </c>
      <c r="M65">
        <f t="shared" si="24"/>
        <v>1</v>
      </c>
      <c r="N65">
        <f t="shared" si="25"/>
        <v>225</v>
      </c>
      <c r="O65">
        <f t="shared" si="33"/>
        <v>137.513670959322</v>
      </c>
      <c r="P65">
        <f t="shared" si="26"/>
        <v>87.4863290406785</v>
      </c>
      <c r="Q65">
        <v>266.16435876579</v>
      </c>
      <c r="S65">
        <f t="shared" si="27"/>
        <v>137.513670959322</v>
      </c>
      <c r="T65">
        <v>-21.51679685</v>
      </c>
      <c r="U65">
        <v>15.99328125</v>
      </c>
      <c r="AA65">
        <f t="shared" si="28"/>
        <v>0</v>
      </c>
      <c r="AB65" t="str">
        <f t="shared" si="34"/>
        <v/>
      </c>
      <c r="AC65">
        <v>-22.160156</v>
      </c>
      <c r="AD65">
        <v>24.742969</v>
      </c>
      <c r="AE65" t="s">
        <v>18</v>
      </c>
      <c r="AF65" t="s">
        <v>19</v>
      </c>
      <c r="AJ65">
        <v>-46.903125</v>
      </c>
      <c r="AL65" t="s">
        <v>20</v>
      </c>
      <c r="AM65" t="s">
        <v>21</v>
      </c>
    </row>
    <row r="66" spans="1:39">
      <c r="A66">
        <v>-21.5436035</v>
      </c>
      <c r="B66">
        <v>19.731621</v>
      </c>
      <c r="E66">
        <f t="shared" si="19"/>
        <v>-20.5280217104504</v>
      </c>
      <c r="F66">
        <f t="shared" si="20"/>
        <v>-0.937835776036042</v>
      </c>
      <c r="G66">
        <f t="shared" si="21"/>
        <v>-177.384224588596</v>
      </c>
      <c r="H66">
        <f t="shared" si="37"/>
        <v>182.615775411404</v>
      </c>
      <c r="I66">
        <f t="shared" si="22"/>
        <v>137.615775411404</v>
      </c>
      <c r="J66" t="str">
        <f t="shared" si="23"/>
        <v>Right</v>
      </c>
      <c r="K66">
        <f t="shared" si="36"/>
        <v>182.615775411404</v>
      </c>
      <c r="M66">
        <f t="shared" si="24"/>
        <v>1</v>
      </c>
      <c r="N66">
        <f t="shared" si="25"/>
        <v>225</v>
      </c>
      <c r="O66">
        <f t="shared" si="33"/>
        <v>137.513670959322</v>
      </c>
      <c r="P66">
        <f t="shared" si="26"/>
        <v>87.4863290406785</v>
      </c>
      <c r="Q66">
        <v>265.804720639234</v>
      </c>
      <c r="S66">
        <f t="shared" si="27"/>
        <v>137.513670959322</v>
      </c>
      <c r="T66">
        <v>-21.51679685</v>
      </c>
      <c r="U66">
        <v>15.99328125</v>
      </c>
      <c r="AA66">
        <f t="shared" si="28"/>
        <v>0</v>
      </c>
      <c r="AB66" t="str">
        <f t="shared" si="34"/>
        <v/>
      </c>
      <c r="AC66">
        <v>-22.696289</v>
      </c>
      <c r="AD66">
        <v>24.922266</v>
      </c>
      <c r="AE66">
        <v>-21.67064361</v>
      </c>
      <c r="AF66">
        <v>23.42552652</v>
      </c>
      <c r="AJ66">
        <v>-47.618555</v>
      </c>
      <c r="AL66">
        <v>0.60909672</v>
      </c>
      <c r="AM66">
        <v>3.165211574</v>
      </c>
    </row>
    <row r="67" spans="1:36">
      <c r="A67">
        <v>-19.12207</v>
      </c>
      <c r="B67">
        <v>20.619141</v>
      </c>
      <c r="C67" t="s">
        <v>22</v>
      </c>
      <c r="D67" t="s">
        <v>22</v>
      </c>
      <c r="E67">
        <f t="shared" si="19"/>
        <v>-18.1064882104505</v>
      </c>
      <c r="F67">
        <f t="shared" si="20"/>
        <v>-0.0503157760360438</v>
      </c>
      <c r="G67">
        <f t="shared" si="21"/>
        <v>-179.840782256857</v>
      </c>
      <c r="H67">
        <f t="shared" si="37"/>
        <v>180.159217743143</v>
      </c>
      <c r="I67">
        <f t="shared" si="22"/>
        <v>135.159217743143</v>
      </c>
      <c r="J67" t="str">
        <f t="shared" si="23"/>
        <v>Right</v>
      </c>
      <c r="K67">
        <f t="shared" si="36"/>
        <v>180.159217743143</v>
      </c>
      <c r="M67">
        <f t="shared" si="24"/>
        <v>0</v>
      </c>
      <c r="N67">
        <f t="shared" si="25"/>
        <v>0</v>
      </c>
      <c r="O67" t="str">
        <f t="shared" si="33"/>
        <v/>
      </c>
      <c r="P67" t="str">
        <f t="shared" si="26"/>
        <v/>
      </c>
      <c r="Q67">
        <v>265.353294719254</v>
      </c>
      <c r="S67">
        <f t="shared" si="27"/>
        <v>132.842659837972</v>
      </c>
      <c r="T67">
        <v>-20.730469</v>
      </c>
      <c r="U67">
        <v>22.591406</v>
      </c>
      <c r="V67" t="s">
        <v>22</v>
      </c>
      <c r="W67" t="s">
        <v>22</v>
      </c>
      <c r="AA67">
        <f t="shared" si="28"/>
        <v>0</v>
      </c>
      <c r="AB67" t="str">
        <f t="shared" si="34"/>
        <v/>
      </c>
      <c r="AC67">
        <v>-21.266602</v>
      </c>
      <c r="AD67">
        <v>34.245703</v>
      </c>
      <c r="AE67" t="s">
        <v>22</v>
      </c>
      <c r="AF67" t="s">
        <v>22</v>
      </c>
      <c r="AJ67">
        <v>-55.512305</v>
      </c>
    </row>
    <row r="68" spans="1:36">
      <c r="A68">
        <v>-18.943359</v>
      </c>
      <c r="B68">
        <v>24.384375</v>
      </c>
      <c r="C68" t="s">
        <v>22</v>
      </c>
      <c r="D68" t="s">
        <v>22</v>
      </c>
      <c r="E68">
        <f t="shared" si="19"/>
        <v>-17.9277772104505</v>
      </c>
      <c r="F68">
        <f t="shared" si="20"/>
        <v>3.71491822396396</v>
      </c>
      <c r="G68">
        <f t="shared" si="21"/>
        <v>168.293092658021</v>
      </c>
      <c r="H68">
        <f t="shared" si="37"/>
        <v>168.293092658021</v>
      </c>
      <c r="I68">
        <f t="shared" si="22"/>
        <v>123.293092658021</v>
      </c>
      <c r="J68" t="str">
        <f t="shared" si="23"/>
        <v>Right</v>
      </c>
      <c r="K68">
        <f t="shared" si="36"/>
        <v>-191.706907341979</v>
      </c>
      <c r="M68">
        <f t="shared" si="24"/>
        <v>1</v>
      </c>
      <c r="N68">
        <f t="shared" si="25"/>
        <v>360</v>
      </c>
      <c r="O68">
        <f t="shared" si="33"/>
        <v>127.842370928795</v>
      </c>
      <c r="P68">
        <f t="shared" si="26"/>
        <v>232.157629071205</v>
      </c>
      <c r="Q68">
        <v>268.470669768466</v>
      </c>
      <c r="S68">
        <f t="shared" si="27"/>
        <v>127.842370928795</v>
      </c>
      <c r="T68">
        <v>-7.505859</v>
      </c>
      <c r="U68">
        <v>34.783594</v>
      </c>
      <c r="V68" t="s">
        <v>22</v>
      </c>
      <c r="W68" t="s">
        <v>22</v>
      </c>
      <c r="AA68">
        <f t="shared" si="28"/>
        <v>1</v>
      </c>
      <c r="AB68">
        <f t="shared" si="34"/>
        <v>102.176990956956</v>
      </c>
      <c r="AC68">
        <v>-9.650391</v>
      </c>
      <c r="AD68">
        <v>39.086719</v>
      </c>
      <c r="AE68" t="s">
        <v>22</v>
      </c>
      <c r="AF68" t="s">
        <v>22</v>
      </c>
      <c r="AJ68">
        <v>-48.73711</v>
      </c>
    </row>
    <row r="69" spans="1:36">
      <c r="A69">
        <v>-15.905273</v>
      </c>
      <c r="B69">
        <v>36.755859</v>
      </c>
      <c r="C69" t="s">
        <v>22</v>
      </c>
      <c r="D69" t="s">
        <v>22</v>
      </c>
      <c r="E69">
        <f t="shared" ref="E69:E114" si="38">A69-$C$2</f>
        <v>-14.8896912104504</v>
      </c>
      <c r="F69">
        <f t="shared" ref="F69:F114" si="39">B69-$D$2</f>
        <v>16.086402223964</v>
      </c>
      <c r="G69">
        <f t="shared" ref="G69:G114" si="40">ATAN2(E69,F69)*(180/PI())</f>
        <v>132.787570974895</v>
      </c>
      <c r="H69">
        <f t="shared" si="37"/>
        <v>132.787570974895</v>
      </c>
      <c r="I69">
        <f t="shared" ref="I69:I114" si="41">MOD(H69-$I$2,360)</f>
        <v>87.787570974895</v>
      </c>
      <c r="J69" t="str">
        <f t="shared" ref="J69:J114" si="42">IF(I69&gt;180,"Left","Right")</f>
        <v>Right</v>
      </c>
      <c r="K69">
        <f t="shared" si="36"/>
        <v>-227.212429025105</v>
      </c>
      <c r="M69">
        <f t="shared" ref="M69:M114" si="43">IF(ABS(B69-$M$117)&lt;$L$119,0,1)</f>
        <v>1</v>
      </c>
      <c r="N69">
        <f t="shared" ref="N69:N114" si="44">IF(B69&gt;$M$117,360*M69,225*M69)</f>
        <v>360</v>
      </c>
      <c r="O69">
        <f t="shared" si="33"/>
        <v>113.399464945417</v>
      </c>
      <c r="P69">
        <f t="shared" ref="P69:P114" si="45">IF(N69,N69-O69,"")</f>
        <v>246.600535054583</v>
      </c>
      <c r="Q69">
        <v>266.296818597218</v>
      </c>
      <c r="S69">
        <f t="shared" ref="S69:S114" si="46">ATAN2(A69,B69)*(180/PI())</f>
        <v>113.399464945417</v>
      </c>
      <c r="T69">
        <v>-8.399414</v>
      </c>
      <c r="U69">
        <v>39.624609</v>
      </c>
      <c r="V69" t="s">
        <v>22</v>
      </c>
      <c r="W69" t="s">
        <v>22</v>
      </c>
      <c r="AA69">
        <f t="shared" ref="AA69:AA114" si="47">IF(ABS(U69-$W$117)&lt;7,0,1)</f>
        <v>1</v>
      </c>
      <c r="AB69">
        <f t="shared" si="34"/>
        <v>101.968098292897</v>
      </c>
      <c r="AC69">
        <v>-2.680664</v>
      </c>
      <c r="AD69">
        <v>41.417578</v>
      </c>
      <c r="AE69" t="s">
        <v>22</v>
      </c>
      <c r="AF69" t="s">
        <v>22</v>
      </c>
      <c r="AJ69">
        <v>-44.098242</v>
      </c>
    </row>
    <row r="70" spans="1:36">
      <c r="A70">
        <v>-3.395508</v>
      </c>
      <c r="B70">
        <v>37.114453</v>
      </c>
      <c r="E70">
        <f t="shared" si="38"/>
        <v>-2.37992621045045</v>
      </c>
      <c r="F70">
        <f t="shared" si="39"/>
        <v>16.444996223964</v>
      </c>
      <c r="G70">
        <f t="shared" si="40"/>
        <v>98.234695834469</v>
      </c>
      <c r="H70">
        <f t="shared" si="37"/>
        <v>98.234695834469</v>
      </c>
      <c r="I70">
        <f t="shared" si="41"/>
        <v>53.234695834469</v>
      </c>
      <c r="J70" t="str">
        <f t="shared" si="42"/>
        <v>Right</v>
      </c>
      <c r="K70">
        <f t="shared" si="36"/>
        <v>-261.765304165531</v>
      </c>
      <c r="M70">
        <f t="shared" si="43"/>
        <v>1</v>
      </c>
      <c r="N70">
        <f t="shared" si="44"/>
        <v>360</v>
      </c>
      <c r="O70">
        <f t="shared" si="33"/>
        <v>95.227295152868</v>
      </c>
      <c r="P70">
        <f t="shared" si="45"/>
        <v>264.772704847132</v>
      </c>
      <c r="Q70">
        <v>266.73301246061</v>
      </c>
      <c r="R70">
        <v>90</v>
      </c>
      <c r="S70">
        <f t="shared" si="46"/>
        <v>95.227295152868</v>
      </c>
      <c r="T70">
        <v>-5.361328</v>
      </c>
      <c r="U70">
        <v>39.086719</v>
      </c>
      <c r="AA70">
        <f t="shared" si="47"/>
        <v>1</v>
      </c>
      <c r="AB70">
        <f t="shared" si="34"/>
        <v>97.8102351210158</v>
      </c>
      <c r="AC70">
        <v>-8.220703</v>
      </c>
      <c r="AD70">
        <v>41.596875</v>
      </c>
      <c r="AJ70">
        <v>-49.817578</v>
      </c>
    </row>
    <row r="71" spans="1:36">
      <c r="A71">
        <v>-2.859375</v>
      </c>
      <c r="B71">
        <v>40.879687</v>
      </c>
      <c r="E71">
        <f t="shared" si="38"/>
        <v>-1.84379321045045</v>
      </c>
      <c r="F71">
        <f t="shared" si="39"/>
        <v>20.210230223964</v>
      </c>
      <c r="G71">
        <f t="shared" si="40"/>
        <v>95.212703506136</v>
      </c>
      <c r="H71">
        <f t="shared" si="37"/>
        <v>95.212703506136</v>
      </c>
      <c r="I71">
        <f t="shared" si="41"/>
        <v>50.212703506136</v>
      </c>
      <c r="J71" t="str">
        <f t="shared" si="42"/>
        <v>Right</v>
      </c>
      <c r="K71">
        <f t="shared" si="36"/>
        <v>-264.787296493864</v>
      </c>
      <c r="M71">
        <f t="shared" si="43"/>
        <v>1</v>
      </c>
      <c r="N71">
        <f t="shared" si="44"/>
        <v>360</v>
      </c>
      <c r="O71">
        <f t="shared" si="33"/>
        <v>94.0011001987323</v>
      </c>
      <c r="P71">
        <f t="shared" si="45"/>
        <v>265.998899801268</v>
      </c>
      <c r="Q71">
        <v>266.970514948066</v>
      </c>
      <c r="R71">
        <v>90</v>
      </c>
      <c r="S71">
        <f t="shared" si="46"/>
        <v>94.0011001987323</v>
      </c>
      <c r="T71">
        <v>-5.182617</v>
      </c>
      <c r="U71">
        <v>40.700391</v>
      </c>
      <c r="AA71">
        <f t="shared" si="47"/>
        <v>1</v>
      </c>
      <c r="AB71">
        <f t="shared" si="34"/>
        <v>97.2567509913482</v>
      </c>
      <c r="AC71">
        <v>-8.756836</v>
      </c>
      <c r="AD71">
        <v>42.851953</v>
      </c>
      <c r="AJ71">
        <v>-51.608789</v>
      </c>
    </row>
    <row r="72" spans="1:36">
      <c r="A72">
        <v>-1.96582</v>
      </c>
      <c r="B72">
        <v>40.341797</v>
      </c>
      <c r="E72">
        <f t="shared" si="38"/>
        <v>-0.950238210450449</v>
      </c>
      <c r="F72">
        <f t="shared" si="39"/>
        <v>19.672340223964</v>
      </c>
      <c r="G72">
        <f t="shared" si="40"/>
        <v>92.7654236377828</v>
      </c>
      <c r="H72">
        <f t="shared" si="37"/>
        <v>92.7654236377828</v>
      </c>
      <c r="I72">
        <f t="shared" si="41"/>
        <v>47.7654236377828</v>
      </c>
      <c r="J72" t="str">
        <f t="shared" si="42"/>
        <v>Right</v>
      </c>
      <c r="K72">
        <f t="shared" si="36"/>
        <v>-267.234576362217</v>
      </c>
      <c r="M72">
        <f t="shared" si="43"/>
        <v>1</v>
      </c>
      <c r="N72">
        <f t="shared" si="44"/>
        <v>360</v>
      </c>
      <c r="O72">
        <f t="shared" si="33"/>
        <v>92.7897658083286</v>
      </c>
      <c r="P72">
        <f t="shared" si="45"/>
        <v>267.210234191671</v>
      </c>
      <c r="Q72">
        <v>267.185253911613</v>
      </c>
      <c r="R72">
        <v>90</v>
      </c>
      <c r="S72">
        <f t="shared" si="46"/>
        <v>92.7897658083286</v>
      </c>
      <c r="T72">
        <v>-5.540039</v>
      </c>
      <c r="U72">
        <v>40.341797</v>
      </c>
      <c r="AA72">
        <f t="shared" si="47"/>
        <v>1</v>
      </c>
      <c r="AB72">
        <f t="shared" si="34"/>
        <v>97.8193773716516</v>
      </c>
      <c r="AC72">
        <v>-9.114258</v>
      </c>
      <c r="AD72">
        <v>42.851953</v>
      </c>
      <c r="AJ72">
        <v>-51.966211</v>
      </c>
    </row>
    <row r="73" spans="1:36">
      <c r="A73">
        <v>-3.574219</v>
      </c>
      <c r="B73">
        <v>40.521094</v>
      </c>
      <c r="E73">
        <f t="shared" si="38"/>
        <v>-2.55863721045045</v>
      </c>
      <c r="F73">
        <f t="shared" si="39"/>
        <v>19.851637223964</v>
      </c>
      <c r="G73">
        <f t="shared" si="40"/>
        <v>97.3442474658114</v>
      </c>
      <c r="H73">
        <f t="shared" si="37"/>
        <v>97.3442474658114</v>
      </c>
      <c r="I73">
        <f t="shared" si="41"/>
        <v>52.3442474658114</v>
      </c>
      <c r="J73" t="str">
        <f t="shared" si="42"/>
        <v>Right</v>
      </c>
      <c r="K73">
        <f t="shared" si="36"/>
        <v>-262.655752534189</v>
      </c>
      <c r="M73">
        <f t="shared" si="43"/>
        <v>1</v>
      </c>
      <c r="N73">
        <f t="shared" si="44"/>
        <v>360</v>
      </c>
      <c r="O73">
        <f t="shared" si="33"/>
        <v>95.0408071847296</v>
      </c>
      <c r="P73">
        <f t="shared" si="45"/>
        <v>264.95919281527</v>
      </c>
      <c r="Q73">
        <v>265.910565226892</v>
      </c>
      <c r="R73">
        <v>90</v>
      </c>
      <c r="S73">
        <f t="shared" si="46"/>
        <v>95.0408071847296</v>
      </c>
      <c r="T73">
        <v>-6.791016</v>
      </c>
      <c r="U73">
        <v>41.596875</v>
      </c>
      <c r="AA73">
        <f t="shared" si="47"/>
        <v>1</v>
      </c>
      <c r="AB73">
        <f t="shared" si="34"/>
        <v>99.2721851552968</v>
      </c>
      <c r="AC73">
        <v>-8.399414</v>
      </c>
      <c r="AD73">
        <v>42.493359</v>
      </c>
      <c r="AJ73">
        <v>-50.892773</v>
      </c>
    </row>
    <row r="74" spans="1:36">
      <c r="A74">
        <v>-4.110352</v>
      </c>
      <c r="B74">
        <v>41.417578</v>
      </c>
      <c r="E74">
        <f t="shared" si="38"/>
        <v>-3.09477021045045</v>
      </c>
      <c r="F74">
        <f t="shared" si="39"/>
        <v>20.748121223964</v>
      </c>
      <c r="G74">
        <f t="shared" si="40"/>
        <v>98.4836376104126</v>
      </c>
      <c r="H74">
        <f t="shared" si="37"/>
        <v>98.4836376104126</v>
      </c>
      <c r="I74">
        <f t="shared" si="41"/>
        <v>53.4836376104126</v>
      </c>
      <c r="J74" t="str">
        <f t="shared" si="42"/>
        <v>Right</v>
      </c>
      <c r="K74">
        <f t="shared" si="36"/>
        <v>-261.516362389587</v>
      </c>
      <c r="M74">
        <f t="shared" si="43"/>
        <v>1</v>
      </c>
      <c r="N74">
        <f t="shared" si="44"/>
        <v>360</v>
      </c>
      <c r="O74">
        <f t="shared" si="33"/>
        <v>95.6675742727456</v>
      </c>
      <c r="P74">
        <f t="shared" si="45"/>
        <v>264.332425727254</v>
      </c>
      <c r="Q74">
        <v>267.81392650506</v>
      </c>
      <c r="R74">
        <v>90</v>
      </c>
      <c r="S74">
        <f t="shared" si="46"/>
        <v>95.6675742727456</v>
      </c>
      <c r="T74">
        <v>-5.897461</v>
      </c>
      <c r="U74">
        <v>40.700391</v>
      </c>
      <c r="AA74">
        <f t="shared" si="47"/>
        <v>1</v>
      </c>
      <c r="AB74">
        <f t="shared" si="34"/>
        <v>98.2447401807914</v>
      </c>
      <c r="AC74">
        <v>-10.186523</v>
      </c>
      <c r="AD74">
        <v>42.134766</v>
      </c>
      <c r="AJ74">
        <v>-52.321289</v>
      </c>
    </row>
    <row r="75" spans="1:36">
      <c r="A75">
        <v>-2.680664</v>
      </c>
      <c r="B75">
        <v>41.417578</v>
      </c>
      <c r="E75">
        <f t="shared" si="38"/>
        <v>-1.66508221045045</v>
      </c>
      <c r="F75">
        <f t="shared" si="39"/>
        <v>20.748121223964</v>
      </c>
      <c r="G75">
        <f t="shared" si="40"/>
        <v>94.5882786264914</v>
      </c>
      <c r="H75">
        <f t="shared" si="37"/>
        <v>94.5882786264914</v>
      </c>
      <c r="I75">
        <f t="shared" si="41"/>
        <v>49.5882786264914</v>
      </c>
      <c r="J75" t="str">
        <f t="shared" si="42"/>
        <v>Right</v>
      </c>
      <c r="K75">
        <f t="shared" si="36"/>
        <v>-265.411721373509</v>
      </c>
      <c r="M75">
        <f t="shared" si="43"/>
        <v>1</v>
      </c>
      <c r="N75">
        <f t="shared" si="44"/>
        <v>360</v>
      </c>
      <c r="O75">
        <f t="shared" si="33"/>
        <v>93.7031814027823</v>
      </c>
      <c r="P75">
        <f t="shared" si="45"/>
        <v>266.296818597218</v>
      </c>
      <c r="Q75">
        <v>267.04872333671</v>
      </c>
      <c r="R75">
        <v>90</v>
      </c>
      <c r="S75">
        <f t="shared" si="46"/>
        <v>93.7031814027823</v>
      </c>
      <c r="T75">
        <v>-5.182617</v>
      </c>
      <c r="U75">
        <v>42.851953</v>
      </c>
      <c r="AA75">
        <f t="shared" si="47"/>
        <v>1</v>
      </c>
      <c r="AB75">
        <f t="shared" si="34"/>
        <v>96.8959951370751</v>
      </c>
      <c r="AC75">
        <v>-8.220703</v>
      </c>
      <c r="AD75">
        <v>43.389844</v>
      </c>
      <c r="AJ75">
        <v>-51.610547</v>
      </c>
    </row>
    <row r="76" spans="1:36">
      <c r="A76">
        <v>-3.574219</v>
      </c>
      <c r="B76">
        <v>40.879687</v>
      </c>
      <c r="E76">
        <f t="shared" si="38"/>
        <v>-2.55863721045045</v>
      </c>
      <c r="F76">
        <f t="shared" si="39"/>
        <v>20.210230223964</v>
      </c>
      <c r="G76">
        <f t="shared" si="40"/>
        <v>97.2153229572278</v>
      </c>
      <c r="H76">
        <f t="shared" ref="H76:H84" si="48">MOD(G76,360)</f>
        <v>97.2153229572278</v>
      </c>
      <c r="I76">
        <f t="shared" si="41"/>
        <v>52.2153229572278</v>
      </c>
      <c r="J76" t="str">
        <f t="shared" si="42"/>
        <v>Right</v>
      </c>
      <c r="K76">
        <f t="shared" si="36"/>
        <v>-262.784677042772</v>
      </c>
      <c r="M76">
        <f t="shared" si="43"/>
        <v>1</v>
      </c>
      <c r="N76">
        <f t="shared" si="44"/>
        <v>360</v>
      </c>
      <c r="O76">
        <f t="shared" si="33"/>
        <v>94.9968145159153</v>
      </c>
      <c r="P76">
        <f t="shared" si="45"/>
        <v>265.003185484085</v>
      </c>
      <c r="Q76">
        <v>265.420696431462</v>
      </c>
      <c r="R76">
        <v>90</v>
      </c>
      <c r="S76">
        <f t="shared" si="46"/>
        <v>94.9968145159153</v>
      </c>
      <c r="T76">
        <v>-6.076172</v>
      </c>
      <c r="U76">
        <v>42.672656</v>
      </c>
      <c r="AA76">
        <f t="shared" si="47"/>
        <v>1</v>
      </c>
      <c r="AB76">
        <f t="shared" si="34"/>
        <v>98.1038870985696</v>
      </c>
      <c r="AC76">
        <v>-5.897461</v>
      </c>
      <c r="AD76">
        <v>44.286328</v>
      </c>
      <c r="AJ76">
        <v>-50.183789</v>
      </c>
    </row>
    <row r="77" spans="1:36">
      <c r="A77">
        <v>-4.825195</v>
      </c>
      <c r="B77">
        <v>40.341797</v>
      </c>
      <c r="E77">
        <f t="shared" si="38"/>
        <v>-3.80961321045045</v>
      </c>
      <c r="F77">
        <f t="shared" si="39"/>
        <v>19.672340223964</v>
      </c>
      <c r="G77">
        <f t="shared" si="40"/>
        <v>100.959855444765</v>
      </c>
      <c r="H77">
        <f t="shared" si="48"/>
        <v>100.959855444765</v>
      </c>
      <c r="I77">
        <f t="shared" si="41"/>
        <v>55.9598554447649</v>
      </c>
      <c r="J77" t="str">
        <f t="shared" si="42"/>
        <v>Right</v>
      </c>
      <c r="K77">
        <f t="shared" si="36"/>
        <v>-259.040144555235</v>
      </c>
      <c r="M77">
        <f t="shared" si="43"/>
        <v>1</v>
      </c>
      <c r="N77">
        <f t="shared" si="44"/>
        <v>360</v>
      </c>
      <c r="O77">
        <f t="shared" si="33"/>
        <v>96.8206219541027</v>
      </c>
      <c r="P77">
        <f t="shared" si="45"/>
        <v>263.179378045897</v>
      </c>
      <c r="Q77">
        <v>258.227632694285</v>
      </c>
      <c r="R77">
        <v>90</v>
      </c>
      <c r="S77">
        <f t="shared" si="46"/>
        <v>96.8206219541027</v>
      </c>
      <c r="T77">
        <v>-7.148438</v>
      </c>
      <c r="U77">
        <v>41.596875</v>
      </c>
      <c r="AA77">
        <f t="shared" si="47"/>
        <v>1</v>
      </c>
      <c r="AB77">
        <f t="shared" si="34"/>
        <v>99.7510537518314</v>
      </c>
      <c r="AC77">
        <v>-4.289062</v>
      </c>
      <c r="AD77">
        <v>43.03125</v>
      </c>
      <c r="AJ77">
        <v>-47.320312</v>
      </c>
    </row>
    <row r="78" spans="1:36">
      <c r="A78">
        <v>-3.931641</v>
      </c>
      <c r="B78">
        <v>40.1625</v>
      </c>
      <c r="E78">
        <f t="shared" si="38"/>
        <v>-2.91605921045045</v>
      </c>
      <c r="F78">
        <f t="shared" si="39"/>
        <v>19.493043223964</v>
      </c>
      <c r="G78">
        <f t="shared" si="40"/>
        <v>98.5080626429133</v>
      </c>
      <c r="H78">
        <f t="shared" si="48"/>
        <v>98.5080626429133</v>
      </c>
      <c r="I78">
        <f t="shared" si="41"/>
        <v>53.5080626429133</v>
      </c>
      <c r="J78" t="str">
        <f t="shared" si="42"/>
        <v>Right</v>
      </c>
      <c r="K78">
        <f t="shared" si="36"/>
        <v>-261.491937357087</v>
      </c>
      <c r="M78">
        <f t="shared" si="43"/>
        <v>1</v>
      </c>
      <c r="N78">
        <f t="shared" si="44"/>
        <v>360</v>
      </c>
      <c r="O78">
        <f t="shared" si="33"/>
        <v>95.5910603500752</v>
      </c>
      <c r="P78">
        <f t="shared" si="45"/>
        <v>264.408939649925</v>
      </c>
      <c r="Q78">
        <v>229.146368844571</v>
      </c>
      <c r="R78">
        <v>90</v>
      </c>
      <c r="S78">
        <f t="shared" si="46"/>
        <v>95.5910603500752</v>
      </c>
      <c r="T78">
        <v>-4.289062</v>
      </c>
      <c r="U78">
        <v>41.955469</v>
      </c>
      <c r="AA78">
        <f t="shared" si="47"/>
        <v>1</v>
      </c>
      <c r="AB78">
        <f t="shared" si="34"/>
        <v>95.8370079267039</v>
      </c>
      <c r="AC78">
        <v>-4.467773</v>
      </c>
      <c r="AD78">
        <v>43.927734</v>
      </c>
      <c r="AJ78">
        <v>-48.395507</v>
      </c>
    </row>
    <row r="79" spans="1:36">
      <c r="A79">
        <v>-2.680664</v>
      </c>
      <c r="B79">
        <v>39.983203</v>
      </c>
      <c r="E79">
        <f t="shared" si="38"/>
        <v>-1.66508221045045</v>
      </c>
      <c r="F79">
        <f t="shared" si="39"/>
        <v>19.313746223964</v>
      </c>
      <c r="G79">
        <f t="shared" si="40"/>
        <v>94.9274164541715</v>
      </c>
      <c r="H79">
        <f t="shared" si="48"/>
        <v>94.9274164541715</v>
      </c>
      <c r="I79">
        <f t="shared" si="41"/>
        <v>49.9274164541715</v>
      </c>
      <c r="J79" t="str">
        <f t="shared" si="42"/>
        <v>Right</v>
      </c>
      <c r="K79">
        <f t="shared" si="36"/>
        <v>-265.072583545828</v>
      </c>
      <c r="M79">
        <f t="shared" si="43"/>
        <v>1</v>
      </c>
      <c r="N79">
        <f t="shared" si="44"/>
        <v>360</v>
      </c>
      <c r="O79">
        <f t="shared" si="33"/>
        <v>93.8356412342102</v>
      </c>
      <c r="P79">
        <f t="shared" si="45"/>
        <v>266.16435876579</v>
      </c>
      <c r="Q79">
        <v>59.8251252358938</v>
      </c>
      <c r="R79">
        <v>90</v>
      </c>
      <c r="S79">
        <f t="shared" si="46"/>
        <v>93.8356412342102</v>
      </c>
      <c r="T79">
        <v>-4.825195</v>
      </c>
      <c r="U79">
        <v>41.417578</v>
      </c>
      <c r="AA79">
        <f t="shared" si="47"/>
        <v>1</v>
      </c>
      <c r="AB79">
        <f t="shared" si="34"/>
        <v>96.6450681701031</v>
      </c>
      <c r="AC79">
        <v>-2.501953</v>
      </c>
      <c r="AD79">
        <v>44.107031</v>
      </c>
      <c r="AJ79">
        <v>-46.608984</v>
      </c>
    </row>
    <row r="80" spans="1:36">
      <c r="A80">
        <v>-3.038086</v>
      </c>
      <c r="B80">
        <v>41.417578</v>
      </c>
      <c r="E80">
        <f t="shared" si="38"/>
        <v>-2.02250421045045</v>
      </c>
      <c r="F80">
        <f t="shared" si="39"/>
        <v>20.748121223964</v>
      </c>
      <c r="G80">
        <f t="shared" si="40"/>
        <v>95.5675400016002</v>
      </c>
      <c r="H80">
        <f t="shared" si="48"/>
        <v>95.5675400016002</v>
      </c>
      <c r="I80">
        <f t="shared" si="41"/>
        <v>50.5675400016002</v>
      </c>
      <c r="J80" t="str">
        <f t="shared" si="42"/>
        <v>Right</v>
      </c>
      <c r="K80">
        <f t="shared" si="36"/>
        <v>-264.4324599984</v>
      </c>
      <c r="M80">
        <f t="shared" si="43"/>
        <v>1</v>
      </c>
      <c r="N80">
        <f t="shared" si="44"/>
        <v>360</v>
      </c>
      <c r="O80">
        <f t="shared" ref="O80:O114" si="49">IF(M80,(ATAN2(A80,B80)*(180/PI())),"")</f>
        <v>94.1952793607658</v>
      </c>
      <c r="P80">
        <f t="shared" si="45"/>
        <v>265.804720639234</v>
      </c>
      <c r="Q80">
        <v>356.977350854837</v>
      </c>
      <c r="R80">
        <v>90</v>
      </c>
      <c r="S80">
        <f t="shared" si="46"/>
        <v>94.1952793607658</v>
      </c>
      <c r="T80">
        <v>-6.076172</v>
      </c>
      <c r="U80">
        <v>42.314062</v>
      </c>
      <c r="AA80">
        <f t="shared" si="47"/>
        <v>1</v>
      </c>
      <c r="AB80">
        <f t="shared" si="34"/>
        <v>98.1716404432481</v>
      </c>
      <c r="AC80">
        <v>-4.467773</v>
      </c>
      <c r="AD80">
        <v>43.927734</v>
      </c>
      <c r="AJ80">
        <v>-48.395507</v>
      </c>
    </row>
    <row r="81" spans="1:36">
      <c r="A81">
        <v>-3.395508</v>
      </c>
      <c r="B81">
        <v>41.776172</v>
      </c>
      <c r="E81">
        <f t="shared" si="38"/>
        <v>-2.37992621045045</v>
      </c>
      <c r="F81">
        <f t="shared" si="39"/>
        <v>21.106715223964</v>
      </c>
      <c r="G81">
        <f t="shared" si="40"/>
        <v>96.4333174368015</v>
      </c>
      <c r="H81">
        <f t="shared" si="48"/>
        <v>96.4333174368015</v>
      </c>
      <c r="I81">
        <f t="shared" si="41"/>
        <v>51.4333174368015</v>
      </c>
      <c r="J81" t="str">
        <f t="shared" si="42"/>
        <v>Right</v>
      </c>
      <c r="K81">
        <f t="shared" si="36"/>
        <v>-263.566682563199</v>
      </c>
      <c r="M81">
        <f t="shared" si="43"/>
        <v>1</v>
      </c>
      <c r="N81">
        <f t="shared" si="44"/>
        <v>360</v>
      </c>
      <c r="O81">
        <f t="shared" si="49"/>
        <v>94.6467052807461</v>
      </c>
      <c r="P81">
        <f t="shared" si="45"/>
        <v>265.353294719254</v>
      </c>
      <c r="Q81">
        <v>150.252558978531</v>
      </c>
      <c r="R81">
        <v>90</v>
      </c>
      <c r="S81">
        <f t="shared" si="46"/>
        <v>94.6467052807461</v>
      </c>
      <c r="T81">
        <v>-4.825195</v>
      </c>
      <c r="U81">
        <v>42.851953</v>
      </c>
      <c r="AA81">
        <f t="shared" si="47"/>
        <v>1</v>
      </c>
      <c r="AB81">
        <f t="shared" si="34"/>
        <v>96.4245305793806</v>
      </c>
      <c r="AC81">
        <v>-5.182617</v>
      </c>
      <c r="AD81">
        <v>43.569141</v>
      </c>
      <c r="AJ81">
        <v>-48.751758</v>
      </c>
    </row>
    <row r="82" spans="1:36">
      <c r="A82">
        <v>-1.072266</v>
      </c>
      <c r="B82">
        <v>40.1625</v>
      </c>
      <c r="E82">
        <f t="shared" si="38"/>
        <v>-0.0566842104504486</v>
      </c>
      <c r="F82">
        <f t="shared" si="39"/>
        <v>19.493043223964</v>
      </c>
      <c r="G82">
        <f t="shared" si="40"/>
        <v>90.1666110741255</v>
      </c>
      <c r="H82">
        <f t="shared" si="48"/>
        <v>90.1666110741255</v>
      </c>
      <c r="I82">
        <f t="shared" si="41"/>
        <v>45.1666110741255</v>
      </c>
      <c r="J82" t="str">
        <f t="shared" si="42"/>
        <v>Right</v>
      </c>
      <c r="K82">
        <f t="shared" si="36"/>
        <v>-269.833388925874</v>
      </c>
      <c r="M82">
        <f t="shared" si="43"/>
        <v>1</v>
      </c>
      <c r="N82">
        <f t="shared" si="44"/>
        <v>360</v>
      </c>
      <c r="O82">
        <f t="shared" si="49"/>
        <v>91.5293302315345</v>
      </c>
      <c r="P82">
        <f t="shared" si="45"/>
        <v>268.470669768466</v>
      </c>
      <c r="Q82">
        <v>132.154188900522</v>
      </c>
      <c r="R82">
        <v>90</v>
      </c>
      <c r="S82">
        <f t="shared" si="46"/>
        <v>91.5293302315345</v>
      </c>
      <c r="T82">
        <v>-5.361328</v>
      </c>
      <c r="U82">
        <v>40.879687</v>
      </c>
      <c r="V82" t="s">
        <v>25</v>
      </c>
      <c r="AA82">
        <f t="shared" si="47"/>
        <v>1</v>
      </c>
      <c r="AB82">
        <f t="shared" si="34"/>
        <v>97.471638505861</v>
      </c>
      <c r="AC82">
        <v>-4.289062</v>
      </c>
      <c r="AD82">
        <v>44.107031</v>
      </c>
      <c r="AE82" t="s">
        <v>25</v>
      </c>
      <c r="AJ82">
        <v>-48.396093</v>
      </c>
    </row>
    <row r="83" spans="1:36">
      <c r="A83">
        <v>-2.680664</v>
      </c>
      <c r="B83">
        <v>41.417578</v>
      </c>
      <c r="E83">
        <f t="shared" si="38"/>
        <v>-1.66508221045045</v>
      </c>
      <c r="F83">
        <f t="shared" si="39"/>
        <v>20.748121223964</v>
      </c>
      <c r="G83">
        <f t="shared" si="40"/>
        <v>94.5882786264914</v>
      </c>
      <c r="H83">
        <f t="shared" si="48"/>
        <v>94.5882786264914</v>
      </c>
      <c r="I83">
        <f t="shared" si="41"/>
        <v>49.5882786264914</v>
      </c>
      <c r="J83" t="str">
        <f t="shared" si="42"/>
        <v>Right</v>
      </c>
      <c r="K83">
        <f t="shared" si="36"/>
        <v>-265.411721373509</v>
      </c>
      <c r="M83">
        <f t="shared" si="43"/>
        <v>1</v>
      </c>
      <c r="N83">
        <f t="shared" si="44"/>
        <v>360</v>
      </c>
      <c r="O83">
        <f t="shared" si="49"/>
        <v>93.7031814027823</v>
      </c>
      <c r="P83">
        <f t="shared" si="45"/>
        <v>266.296818597218</v>
      </c>
      <c r="Q83">
        <v>126.613029472266</v>
      </c>
      <c r="R83">
        <v>90</v>
      </c>
      <c r="S83">
        <f t="shared" si="46"/>
        <v>93.7031814027823</v>
      </c>
      <c r="T83">
        <v>-6.612305</v>
      </c>
      <c r="U83">
        <v>41.417578</v>
      </c>
      <c r="V83" t="s">
        <v>1</v>
      </c>
      <c r="W83" t="s">
        <v>2</v>
      </c>
      <c r="AA83">
        <f t="shared" si="47"/>
        <v>1</v>
      </c>
      <c r="AB83">
        <f t="shared" si="34"/>
        <v>99.0707076061067</v>
      </c>
      <c r="AC83">
        <v>-5.003906</v>
      </c>
      <c r="AD83">
        <v>42.314062</v>
      </c>
      <c r="AE83" t="s">
        <v>18</v>
      </c>
      <c r="AF83" t="s">
        <v>19</v>
      </c>
      <c r="AJ83">
        <v>-47.317968</v>
      </c>
    </row>
    <row r="84" spans="1:36">
      <c r="A84">
        <v>-2.323242</v>
      </c>
      <c r="B84">
        <v>40.700391</v>
      </c>
      <c r="E84">
        <f t="shared" si="38"/>
        <v>-1.30766021045045</v>
      </c>
      <c r="F84">
        <f t="shared" si="39"/>
        <v>20.030934223964</v>
      </c>
      <c r="G84">
        <f t="shared" si="40"/>
        <v>93.735085282641</v>
      </c>
      <c r="H84">
        <f t="shared" si="48"/>
        <v>93.735085282641</v>
      </c>
      <c r="I84">
        <f t="shared" si="41"/>
        <v>48.735085282641</v>
      </c>
      <c r="J84" t="str">
        <f t="shared" si="42"/>
        <v>Right</v>
      </c>
      <c r="K84">
        <f t="shared" si="36"/>
        <v>-266.264914717359</v>
      </c>
      <c r="M84">
        <f t="shared" si="43"/>
        <v>1</v>
      </c>
      <c r="N84">
        <f t="shared" si="44"/>
        <v>360</v>
      </c>
      <c r="O84">
        <f t="shared" si="49"/>
        <v>93.2669875393895</v>
      </c>
      <c r="P84">
        <f t="shared" si="45"/>
        <v>266.73301246061</v>
      </c>
      <c r="Q84">
        <v>303.809403305753</v>
      </c>
      <c r="R84">
        <v>90</v>
      </c>
      <c r="S84">
        <f t="shared" si="46"/>
        <v>93.2669875393895</v>
      </c>
      <c r="T84">
        <v>-6.969727</v>
      </c>
      <c r="U84">
        <v>40.341797</v>
      </c>
      <c r="V84">
        <v>-5.742578133</v>
      </c>
      <c r="W84">
        <v>41.38171873</v>
      </c>
      <c r="AA84">
        <f t="shared" si="47"/>
        <v>1</v>
      </c>
      <c r="AB84">
        <f t="shared" si="34"/>
        <v>99.8020530661232</v>
      </c>
      <c r="AC84">
        <v>-6.969727</v>
      </c>
      <c r="AD84">
        <v>43.927734</v>
      </c>
      <c r="AE84">
        <v>-6.3978514</v>
      </c>
      <c r="AF84">
        <v>43.234453</v>
      </c>
      <c r="AJ84">
        <v>-50.897461</v>
      </c>
    </row>
    <row r="85" spans="1:36">
      <c r="A85">
        <v>-2.144531</v>
      </c>
      <c r="B85">
        <v>40.521094</v>
      </c>
      <c r="E85">
        <f t="shared" si="38"/>
        <v>-1.12894921045045</v>
      </c>
      <c r="F85">
        <f t="shared" si="39"/>
        <v>19.851637223964</v>
      </c>
      <c r="G85">
        <f t="shared" si="40"/>
        <v>93.2548664549105</v>
      </c>
      <c r="H85">
        <f t="shared" ref="H85:H94" si="50">MOD(G85,360)</f>
        <v>93.2548664549105</v>
      </c>
      <c r="I85">
        <f t="shared" si="41"/>
        <v>48.2548664549105</v>
      </c>
      <c r="J85" t="str">
        <f t="shared" si="42"/>
        <v>Right</v>
      </c>
      <c r="K85">
        <f t="shared" si="36"/>
        <v>-266.74513354509</v>
      </c>
      <c r="M85">
        <f t="shared" si="43"/>
        <v>1</v>
      </c>
      <c r="N85">
        <f t="shared" si="44"/>
        <v>360</v>
      </c>
      <c r="O85">
        <f t="shared" si="49"/>
        <v>93.0294850519344</v>
      </c>
      <c r="P85">
        <f t="shared" si="45"/>
        <v>266.970514948066</v>
      </c>
      <c r="Q85">
        <v>130.466133210358</v>
      </c>
      <c r="R85">
        <v>90</v>
      </c>
      <c r="S85">
        <f t="shared" si="46"/>
        <v>93.0294850519344</v>
      </c>
      <c r="T85">
        <v>-5.742578133</v>
      </c>
      <c r="U85">
        <v>41.38171873</v>
      </c>
      <c r="AA85">
        <f t="shared" si="47"/>
        <v>1</v>
      </c>
      <c r="AB85">
        <f t="shared" si="34"/>
        <v>97.900529972304</v>
      </c>
      <c r="AC85">
        <v>-6.3978514</v>
      </c>
      <c r="AD85">
        <v>43.234453</v>
      </c>
      <c r="AJ85">
        <v>-49.6323044</v>
      </c>
    </row>
    <row r="86" spans="1:36">
      <c r="A86">
        <v>-1.96582</v>
      </c>
      <c r="B86">
        <v>39.983203</v>
      </c>
      <c r="E86">
        <f t="shared" si="38"/>
        <v>-0.950238210450449</v>
      </c>
      <c r="F86">
        <f t="shared" si="39"/>
        <v>19.313746223964</v>
      </c>
      <c r="G86">
        <f t="shared" si="40"/>
        <v>92.8166867053366</v>
      </c>
      <c r="H86">
        <f t="shared" si="50"/>
        <v>92.8166867053366</v>
      </c>
      <c r="I86">
        <f t="shared" si="41"/>
        <v>47.8166867053366</v>
      </c>
      <c r="J86" t="str">
        <f t="shared" si="42"/>
        <v>Right</v>
      </c>
      <c r="K86">
        <f t="shared" si="36"/>
        <v>-267.183313294663</v>
      </c>
      <c r="M86">
        <f t="shared" si="43"/>
        <v>1</v>
      </c>
      <c r="N86">
        <f t="shared" si="44"/>
        <v>360</v>
      </c>
      <c r="O86">
        <f t="shared" si="49"/>
        <v>92.8147460883869</v>
      </c>
      <c r="P86">
        <f t="shared" si="45"/>
        <v>267.185253911613</v>
      </c>
      <c r="R86">
        <v>90</v>
      </c>
      <c r="S86">
        <f t="shared" si="46"/>
        <v>92.8147460883869</v>
      </c>
      <c r="T86">
        <v>-5.742578133</v>
      </c>
      <c r="U86">
        <v>41.38171873</v>
      </c>
      <c r="AA86">
        <f t="shared" si="47"/>
        <v>1</v>
      </c>
      <c r="AB86">
        <f t="shared" si="34"/>
        <v>97.900529972304</v>
      </c>
      <c r="AC86">
        <v>-6.3978514</v>
      </c>
      <c r="AD86">
        <v>43.234453</v>
      </c>
      <c r="AJ86">
        <v>-49.6323044</v>
      </c>
    </row>
    <row r="87" spans="1:39">
      <c r="A87">
        <v>-3.038086</v>
      </c>
      <c r="B87">
        <v>42.493359</v>
      </c>
      <c r="E87">
        <f t="shared" si="38"/>
        <v>-2.02250421045045</v>
      </c>
      <c r="F87">
        <f t="shared" si="39"/>
        <v>21.823902223964</v>
      </c>
      <c r="G87">
        <f t="shared" si="40"/>
        <v>95.2946951393059</v>
      </c>
      <c r="H87">
        <f t="shared" si="50"/>
        <v>95.2946951393059</v>
      </c>
      <c r="I87">
        <f t="shared" si="41"/>
        <v>50.2946951393059</v>
      </c>
      <c r="J87" t="str">
        <f t="shared" si="42"/>
        <v>Right</v>
      </c>
      <c r="K87">
        <f t="shared" si="36"/>
        <v>-264.705304860694</v>
      </c>
      <c r="M87">
        <f t="shared" si="43"/>
        <v>1</v>
      </c>
      <c r="N87">
        <f t="shared" si="44"/>
        <v>360</v>
      </c>
      <c r="O87">
        <f t="shared" si="49"/>
        <v>94.0894347731075</v>
      </c>
      <c r="P87">
        <f t="shared" si="45"/>
        <v>265.910565226892</v>
      </c>
      <c r="R87">
        <v>90</v>
      </c>
      <c r="S87">
        <f t="shared" si="46"/>
        <v>94.0894347731075</v>
      </c>
      <c r="T87">
        <v>-5.742578133</v>
      </c>
      <c r="U87">
        <v>41.38171873</v>
      </c>
      <c r="AA87">
        <f t="shared" si="47"/>
        <v>1</v>
      </c>
      <c r="AB87">
        <f t="shared" ref="AB87:AB114" si="51">IF(AA87,(ATAN2(T87,U87)*(180/PI())),"")</f>
        <v>97.900529972304</v>
      </c>
      <c r="AC87">
        <v>-6.3978514</v>
      </c>
      <c r="AD87">
        <v>43.234453</v>
      </c>
      <c r="AJ87">
        <v>-49.6323044</v>
      </c>
      <c r="AL87" t="s">
        <v>16</v>
      </c>
      <c r="AM87" t="s">
        <v>17</v>
      </c>
    </row>
    <row r="88" spans="1:39">
      <c r="A88">
        <v>-1.608398</v>
      </c>
      <c r="B88">
        <v>42.134766</v>
      </c>
      <c r="C88" t="s">
        <v>25</v>
      </c>
      <c r="E88">
        <f t="shared" si="38"/>
        <v>-0.592816210450449</v>
      </c>
      <c r="F88">
        <f t="shared" si="39"/>
        <v>21.465309223964</v>
      </c>
      <c r="G88">
        <f t="shared" si="40"/>
        <v>91.5819588241238</v>
      </c>
      <c r="H88">
        <f t="shared" si="50"/>
        <v>91.5819588241238</v>
      </c>
      <c r="I88">
        <f t="shared" si="41"/>
        <v>46.5819588241238</v>
      </c>
      <c r="J88" t="str">
        <f t="shared" si="42"/>
        <v>Right</v>
      </c>
      <c r="K88">
        <f t="shared" si="36"/>
        <v>-268.418041175876</v>
      </c>
      <c r="M88">
        <f t="shared" si="43"/>
        <v>1</v>
      </c>
      <c r="N88">
        <f t="shared" si="44"/>
        <v>360</v>
      </c>
      <c r="O88">
        <f t="shared" si="49"/>
        <v>92.18607349494</v>
      </c>
      <c r="P88">
        <f t="shared" si="45"/>
        <v>267.81392650506</v>
      </c>
      <c r="R88">
        <v>90</v>
      </c>
      <c r="S88">
        <f t="shared" si="46"/>
        <v>92.18607349494</v>
      </c>
      <c r="T88">
        <v>-5.742578133</v>
      </c>
      <c r="U88">
        <v>41.38171873</v>
      </c>
      <c r="AA88">
        <f t="shared" si="47"/>
        <v>1</v>
      </c>
      <c r="AB88">
        <f t="shared" si="51"/>
        <v>97.900529972304</v>
      </c>
      <c r="AC88">
        <v>-6.3978514</v>
      </c>
      <c r="AD88">
        <v>43.234453</v>
      </c>
      <c r="AJ88">
        <v>-49.6323044</v>
      </c>
      <c r="AL88">
        <v>-5.002771527</v>
      </c>
      <c r="AM88">
        <v>41.78357137</v>
      </c>
    </row>
    <row r="89" spans="1:39">
      <c r="A89">
        <v>-2.144531</v>
      </c>
      <c r="B89">
        <v>41.596875</v>
      </c>
      <c r="C89" t="s">
        <v>18</v>
      </c>
      <c r="D89" t="s">
        <v>19</v>
      </c>
      <c r="E89">
        <f t="shared" si="38"/>
        <v>-1.12894921045045</v>
      </c>
      <c r="F89">
        <f t="shared" si="39"/>
        <v>20.927418223964</v>
      </c>
      <c r="G89">
        <f t="shared" si="40"/>
        <v>93.0878814883624</v>
      </c>
      <c r="H89">
        <f t="shared" si="50"/>
        <v>93.0878814883624</v>
      </c>
      <c r="I89">
        <f t="shared" si="41"/>
        <v>48.0878814883624</v>
      </c>
      <c r="J89" t="str">
        <f t="shared" si="42"/>
        <v>Right</v>
      </c>
      <c r="K89">
        <f t="shared" si="36"/>
        <v>-266.912118511638</v>
      </c>
      <c r="M89">
        <f t="shared" si="43"/>
        <v>1</v>
      </c>
      <c r="N89">
        <f t="shared" si="44"/>
        <v>360</v>
      </c>
      <c r="O89">
        <f t="shared" si="49"/>
        <v>92.9512766632897</v>
      </c>
      <c r="P89">
        <f t="shared" si="45"/>
        <v>267.04872333671</v>
      </c>
      <c r="R89">
        <v>90</v>
      </c>
      <c r="S89">
        <f t="shared" si="46"/>
        <v>92.9512766632897</v>
      </c>
      <c r="T89">
        <v>-5.742578133</v>
      </c>
      <c r="U89">
        <v>41.38171873</v>
      </c>
      <c r="AA89">
        <f t="shared" si="47"/>
        <v>1</v>
      </c>
      <c r="AB89">
        <f t="shared" si="51"/>
        <v>97.900529972304</v>
      </c>
      <c r="AC89">
        <v>-6.3978514</v>
      </c>
      <c r="AD89">
        <v>43.234453</v>
      </c>
      <c r="AJ89">
        <v>-49.6323044</v>
      </c>
      <c r="AL89" t="s">
        <v>20</v>
      </c>
      <c r="AM89" t="s">
        <v>21</v>
      </c>
    </row>
    <row r="90" spans="1:39">
      <c r="A90">
        <v>-3.216797</v>
      </c>
      <c r="B90">
        <v>40.1625</v>
      </c>
      <c r="C90">
        <v>-2.867885048</v>
      </c>
      <c r="D90">
        <v>40.73454238</v>
      </c>
      <c r="E90">
        <f t="shared" si="38"/>
        <v>-2.20121521045045</v>
      </c>
      <c r="F90">
        <f t="shared" si="39"/>
        <v>19.493043223964</v>
      </c>
      <c r="G90">
        <f t="shared" si="40"/>
        <v>96.4427254618557</v>
      </c>
      <c r="H90">
        <f t="shared" si="50"/>
        <v>96.4427254618557</v>
      </c>
      <c r="I90">
        <f t="shared" si="41"/>
        <v>51.4427254618557</v>
      </c>
      <c r="J90" t="str">
        <f t="shared" si="42"/>
        <v>Right</v>
      </c>
      <c r="K90">
        <f t="shared" ref="K90:K114" si="52">G90+IF(G90&lt;0,360,-360)</f>
        <v>-263.557274538144</v>
      </c>
      <c r="M90">
        <f t="shared" si="43"/>
        <v>1</v>
      </c>
      <c r="N90">
        <f t="shared" si="44"/>
        <v>360</v>
      </c>
      <c r="O90">
        <f t="shared" si="49"/>
        <v>94.5793035685378</v>
      </c>
      <c r="P90">
        <f t="shared" si="45"/>
        <v>265.420696431462</v>
      </c>
      <c r="R90">
        <v>90</v>
      </c>
      <c r="S90">
        <f t="shared" si="46"/>
        <v>94.5793035685378</v>
      </c>
      <c r="T90">
        <v>-5.742578133</v>
      </c>
      <c r="U90">
        <v>41.38171873</v>
      </c>
      <c r="AA90">
        <f t="shared" si="47"/>
        <v>1</v>
      </c>
      <c r="AB90">
        <f t="shared" si="51"/>
        <v>97.900529972304</v>
      </c>
      <c r="AC90">
        <v>-6.3978514</v>
      </c>
      <c r="AD90">
        <v>43.234453</v>
      </c>
      <c r="AJ90">
        <v>-49.6323044</v>
      </c>
      <c r="AL90">
        <v>2.000051791</v>
      </c>
      <c r="AM90">
        <v>1.396058886</v>
      </c>
    </row>
    <row r="91" spans="1:36">
      <c r="A91">
        <v>-8.220703</v>
      </c>
      <c r="B91">
        <v>39.445312</v>
      </c>
      <c r="C91" t="s">
        <v>22</v>
      </c>
      <c r="D91" t="s">
        <v>22</v>
      </c>
      <c r="E91">
        <f t="shared" si="38"/>
        <v>-7.20512121045045</v>
      </c>
      <c r="F91">
        <f t="shared" si="39"/>
        <v>18.775855223964</v>
      </c>
      <c r="G91">
        <f t="shared" si="40"/>
        <v>110.994003985491</v>
      </c>
      <c r="H91">
        <f t="shared" si="50"/>
        <v>110.994003985491</v>
      </c>
      <c r="I91">
        <f t="shared" si="41"/>
        <v>65.9940039854908</v>
      </c>
      <c r="J91" t="str">
        <f t="shared" si="42"/>
        <v>Right</v>
      </c>
      <c r="K91">
        <f t="shared" si="52"/>
        <v>-249.005996014509</v>
      </c>
      <c r="M91">
        <f t="shared" si="43"/>
        <v>1</v>
      </c>
      <c r="N91">
        <f t="shared" si="44"/>
        <v>360</v>
      </c>
      <c r="O91">
        <f t="shared" si="49"/>
        <v>101.772367305715</v>
      </c>
      <c r="P91">
        <f t="shared" si="45"/>
        <v>258.227632694285</v>
      </c>
      <c r="S91">
        <f t="shared" si="46"/>
        <v>101.772367305715</v>
      </c>
      <c r="T91">
        <v>-3.75293</v>
      </c>
      <c r="U91">
        <v>41.776172</v>
      </c>
      <c r="V91" t="s">
        <v>22</v>
      </c>
      <c r="W91" t="s">
        <v>22</v>
      </c>
      <c r="AA91">
        <f t="shared" si="47"/>
        <v>1</v>
      </c>
      <c r="AB91">
        <f t="shared" si="51"/>
        <v>95.1333424802529</v>
      </c>
      <c r="AC91">
        <v>-6.612305</v>
      </c>
      <c r="AD91">
        <v>43.927734</v>
      </c>
      <c r="AE91" t="s">
        <v>22</v>
      </c>
      <c r="AF91" t="s">
        <v>22</v>
      </c>
      <c r="AJ91">
        <v>-50.540039</v>
      </c>
    </row>
    <row r="92" spans="1:36">
      <c r="A92">
        <v>-21.087891</v>
      </c>
      <c r="B92">
        <v>24.384375</v>
      </c>
      <c r="C92" t="s">
        <v>22</v>
      </c>
      <c r="D92" t="s">
        <v>22</v>
      </c>
      <c r="E92">
        <f t="shared" si="38"/>
        <v>-20.0723092104504</v>
      </c>
      <c r="F92">
        <f t="shared" si="39"/>
        <v>3.71491822396396</v>
      </c>
      <c r="G92">
        <f t="shared" si="40"/>
        <v>169.514528687444</v>
      </c>
      <c r="H92">
        <f t="shared" si="50"/>
        <v>169.514528687444</v>
      </c>
      <c r="I92">
        <f t="shared" si="41"/>
        <v>124.514528687444</v>
      </c>
      <c r="J92" t="str">
        <f t="shared" si="42"/>
        <v>Right</v>
      </c>
      <c r="K92">
        <f t="shared" si="52"/>
        <v>-190.485471312556</v>
      </c>
      <c r="M92">
        <f t="shared" si="43"/>
        <v>1</v>
      </c>
      <c r="N92">
        <f t="shared" si="44"/>
        <v>360</v>
      </c>
      <c r="O92">
        <f t="shared" si="49"/>
        <v>130.853631155429</v>
      </c>
      <c r="P92">
        <f t="shared" si="45"/>
        <v>229.146368844571</v>
      </c>
      <c r="S92">
        <f t="shared" si="46"/>
        <v>130.853631155429</v>
      </c>
      <c r="T92">
        <v>-0.357422</v>
      </c>
      <c r="U92">
        <v>41.238281</v>
      </c>
      <c r="V92" t="s">
        <v>22</v>
      </c>
      <c r="W92" t="s">
        <v>22</v>
      </c>
      <c r="AA92">
        <f t="shared" si="47"/>
        <v>1</v>
      </c>
      <c r="AB92">
        <f t="shared" si="51"/>
        <v>90.4965837284257</v>
      </c>
      <c r="AC92">
        <v>0</v>
      </c>
      <c r="AD92">
        <v>49.127344</v>
      </c>
      <c r="AE92" t="s">
        <v>22</v>
      </c>
      <c r="AF92" t="s">
        <v>22</v>
      </c>
      <c r="AJ92">
        <v>-49.127344</v>
      </c>
    </row>
    <row r="93" spans="1:36">
      <c r="A93">
        <v>-2.501953</v>
      </c>
      <c r="B93">
        <v>4.303125</v>
      </c>
      <c r="C93" t="s">
        <v>22</v>
      </c>
      <c r="D93" t="s">
        <v>22</v>
      </c>
      <c r="E93">
        <f t="shared" si="38"/>
        <v>-1.48637121045045</v>
      </c>
      <c r="F93">
        <f t="shared" si="39"/>
        <v>-16.366331776036</v>
      </c>
      <c r="G93">
        <f t="shared" si="40"/>
        <v>-95.1893000588475</v>
      </c>
      <c r="H93">
        <f t="shared" si="50"/>
        <v>264.810699941153</v>
      </c>
      <c r="I93">
        <f t="shared" si="41"/>
        <v>219.810699941153</v>
      </c>
      <c r="J93" t="str">
        <f t="shared" si="42"/>
        <v>Left</v>
      </c>
      <c r="K93">
        <f t="shared" si="52"/>
        <v>264.810699941153</v>
      </c>
      <c r="M93">
        <f t="shared" si="43"/>
        <v>1</v>
      </c>
      <c r="N93">
        <f t="shared" si="44"/>
        <v>225</v>
      </c>
      <c r="O93">
        <f t="shared" si="49"/>
        <v>120.174874764106</v>
      </c>
      <c r="P93">
        <f t="shared" si="45"/>
        <v>104.825125235894</v>
      </c>
      <c r="S93">
        <f t="shared" si="46"/>
        <v>120.174874764106</v>
      </c>
      <c r="T93">
        <v>15.011719</v>
      </c>
      <c r="U93">
        <v>27.970312</v>
      </c>
      <c r="V93" t="s">
        <v>22</v>
      </c>
      <c r="W93" t="s">
        <v>22</v>
      </c>
      <c r="AA93">
        <f t="shared" si="47"/>
        <v>0</v>
      </c>
      <c r="AB93" t="str">
        <f t="shared" si="51"/>
        <v/>
      </c>
      <c r="AC93">
        <v>17.15625</v>
      </c>
      <c r="AD93">
        <v>33.349219</v>
      </c>
      <c r="AE93" t="s">
        <v>22</v>
      </c>
      <c r="AF93" t="s">
        <v>22</v>
      </c>
      <c r="AJ93">
        <v>-16.192969</v>
      </c>
    </row>
    <row r="94" spans="1:36">
      <c r="A94">
        <v>-3.395508</v>
      </c>
      <c r="B94">
        <v>-0.179297</v>
      </c>
      <c r="C94" t="s">
        <v>22</v>
      </c>
      <c r="D94" t="s">
        <v>22</v>
      </c>
      <c r="E94">
        <f t="shared" si="38"/>
        <v>-2.37992621045045</v>
      </c>
      <c r="F94">
        <f t="shared" si="39"/>
        <v>-20.848753776036</v>
      </c>
      <c r="G94">
        <f t="shared" si="40"/>
        <v>-96.512237166796</v>
      </c>
      <c r="H94">
        <f t="shared" si="50"/>
        <v>263.487762833204</v>
      </c>
      <c r="I94">
        <f t="shared" si="41"/>
        <v>218.487762833204</v>
      </c>
      <c r="J94" t="str">
        <f t="shared" si="42"/>
        <v>Left</v>
      </c>
      <c r="K94">
        <f t="shared" si="52"/>
        <v>263.487762833204</v>
      </c>
      <c r="M94">
        <f t="shared" si="43"/>
        <v>1</v>
      </c>
      <c r="N94">
        <f t="shared" si="44"/>
        <v>225</v>
      </c>
      <c r="O94">
        <f t="shared" si="49"/>
        <v>-176.977350854837</v>
      </c>
      <c r="P94">
        <f t="shared" si="45"/>
        <v>401.977350854837</v>
      </c>
      <c r="S94">
        <f t="shared" si="46"/>
        <v>-176.977350854837</v>
      </c>
      <c r="T94">
        <v>16.083984</v>
      </c>
      <c r="U94">
        <v>24.384375</v>
      </c>
      <c r="V94" t="s">
        <v>22</v>
      </c>
      <c r="W94" t="s">
        <v>22</v>
      </c>
      <c r="AA94">
        <f t="shared" si="47"/>
        <v>0</v>
      </c>
      <c r="AB94" t="str">
        <f t="shared" si="51"/>
        <v/>
      </c>
      <c r="AC94">
        <v>15.726562</v>
      </c>
      <c r="AD94">
        <v>21.157031</v>
      </c>
      <c r="AE94" t="s">
        <v>22</v>
      </c>
      <c r="AF94" t="s">
        <v>22</v>
      </c>
      <c r="AJ94">
        <v>-5.430469</v>
      </c>
    </row>
    <row r="95" spans="1:36">
      <c r="A95">
        <v>14.118164</v>
      </c>
      <c r="B95">
        <v>8.068359</v>
      </c>
      <c r="C95" t="s">
        <v>22</v>
      </c>
      <c r="D95" t="s">
        <v>22</v>
      </c>
      <c r="E95">
        <f t="shared" si="38"/>
        <v>15.1337457895496</v>
      </c>
      <c r="F95">
        <f t="shared" si="39"/>
        <v>-12.601097776036</v>
      </c>
      <c r="G95">
        <f t="shared" si="40"/>
        <v>-39.7824221553925</v>
      </c>
      <c r="H95">
        <f t="shared" ref="H95:H114" si="53">MOD(G95,360)</f>
        <v>320.217577844607</v>
      </c>
      <c r="I95">
        <f t="shared" si="41"/>
        <v>275.217577844607</v>
      </c>
      <c r="J95" t="str">
        <f t="shared" si="42"/>
        <v>Left</v>
      </c>
      <c r="K95">
        <f t="shared" si="52"/>
        <v>320.217577844607</v>
      </c>
      <c r="M95">
        <f t="shared" si="43"/>
        <v>1</v>
      </c>
      <c r="N95">
        <f t="shared" si="44"/>
        <v>225</v>
      </c>
      <c r="O95">
        <f t="shared" si="49"/>
        <v>29.7474410214693</v>
      </c>
      <c r="P95">
        <f t="shared" si="45"/>
        <v>195.252558978531</v>
      </c>
      <c r="S95">
        <f t="shared" si="46"/>
        <v>29.7474410214693</v>
      </c>
      <c r="T95">
        <v>17.334961</v>
      </c>
      <c r="U95">
        <v>24.922266</v>
      </c>
      <c r="V95" t="s">
        <v>22</v>
      </c>
      <c r="W95" t="s">
        <v>22</v>
      </c>
      <c r="AA95">
        <f t="shared" si="47"/>
        <v>0</v>
      </c>
      <c r="AB95" t="str">
        <f t="shared" si="51"/>
        <v/>
      </c>
      <c r="AC95">
        <v>14.833008</v>
      </c>
      <c r="AD95">
        <v>27.073828</v>
      </c>
      <c r="AE95" t="s">
        <v>22</v>
      </c>
      <c r="AF95" t="s">
        <v>22</v>
      </c>
      <c r="AJ95">
        <v>-12.24082</v>
      </c>
    </row>
    <row r="96" spans="1:36">
      <c r="A96">
        <v>17.692383</v>
      </c>
      <c r="B96">
        <v>19.543359</v>
      </c>
      <c r="E96">
        <f t="shared" si="38"/>
        <v>18.7079647895495</v>
      </c>
      <c r="F96">
        <f t="shared" si="39"/>
        <v>-1.12609777603604</v>
      </c>
      <c r="G96">
        <f t="shared" si="40"/>
        <v>-3.44467688592462</v>
      </c>
      <c r="H96">
        <f t="shared" si="53"/>
        <v>356.555323114075</v>
      </c>
      <c r="I96">
        <f t="shared" si="41"/>
        <v>311.555323114075</v>
      </c>
      <c r="J96" t="str">
        <f t="shared" si="42"/>
        <v>Left</v>
      </c>
      <c r="K96">
        <f t="shared" si="52"/>
        <v>356.555323114075</v>
      </c>
      <c r="L96">
        <f t="shared" ref="L96:L114" si="54">ABS(B96-$M$117)</f>
        <v>1.55060371333333</v>
      </c>
      <c r="M96">
        <f t="shared" si="43"/>
        <v>1</v>
      </c>
      <c r="N96">
        <f t="shared" si="44"/>
        <v>225</v>
      </c>
      <c r="O96">
        <f t="shared" si="49"/>
        <v>47.8458110994775</v>
      </c>
      <c r="P96">
        <f t="shared" si="45"/>
        <v>177.154188900522</v>
      </c>
      <c r="S96">
        <f t="shared" si="46"/>
        <v>47.8458110994775</v>
      </c>
      <c r="T96">
        <v>19.12207</v>
      </c>
      <c r="U96">
        <v>27.073828</v>
      </c>
      <c r="AA96">
        <f t="shared" si="47"/>
        <v>0</v>
      </c>
      <c r="AB96" t="str">
        <f t="shared" si="51"/>
        <v/>
      </c>
      <c r="AC96">
        <v>16.977539</v>
      </c>
      <c r="AD96">
        <v>26.715234</v>
      </c>
      <c r="AJ96">
        <v>-9.737695</v>
      </c>
    </row>
    <row r="97" spans="1:36">
      <c r="A97">
        <v>17.513672</v>
      </c>
      <c r="B97">
        <v>21.515625</v>
      </c>
      <c r="E97">
        <f t="shared" si="38"/>
        <v>18.5292537895495</v>
      </c>
      <c r="F97">
        <f t="shared" si="39"/>
        <v>0.846168223963957</v>
      </c>
      <c r="G97">
        <f t="shared" si="40"/>
        <v>2.6146874909446</v>
      </c>
      <c r="H97">
        <f t="shared" si="53"/>
        <v>2.6146874909446</v>
      </c>
      <c r="I97">
        <f t="shared" si="41"/>
        <v>317.614687490945</v>
      </c>
      <c r="J97" t="str">
        <f t="shared" si="42"/>
        <v>Left</v>
      </c>
      <c r="K97">
        <f t="shared" si="52"/>
        <v>-357.385312509055</v>
      </c>
      <c r="L97">
        <f t="shared" si="54"/>
        <v>0.421662286666667</v>
      </c>
      <c r="M97">
        <f t="shared" si="43"/>
        <v>0</v>
      </c>
      <c r="N97">
        <f t="shared" si="44"/>
        <v>0</v>
      </c>
      <c r="O97" t="str">
        <f t="shared" si="49"/>
        <v/>
      </c>
      <c r="P97" t="str">
        <f t="shared" si="45"/>
        <v/>
      </c>
      <c r="Q97" t="s">
        <v>26</v>
      </c>
      <c r="S97">
        <f t="shared" si="46"/>
        <v>50.8544855617854</v>
      </c>
      <c r="T97">
        <v>19.479492</v>
      </c>
      <c r="U97">
        <v>26.715234</v>
      </c>
      <c r="AA97">
        <f t="shared" si="47"/>
        <v>0</v>
      </c>
      <c r="AB97" t="str">
        <f t="shared" si="51"/>
        <v/>
      </c>
      <c r="AC97">
        <v>18.585938</v>
      </c>
      <c r="AD97">
        <v>26.177344</v>
      </c>
      <c r="AJ97">
        <v>-7.591406</v>
      </c>
    </row>
    <row r="98" spans="1:36">
      <c r="A98">
        <v>14.654297</v>
      </c>
      <c r="B98">
        <v>21.874219</v>
      </c>
      <c r="E98">
        <f t="shared" si="38"/>
        <v>15.6698787895496</v>
      </c>
      <c r="F98">
        <f t="shared" si="39"/>
        <v>1.20476222396396</v>
      </c>
      <c r="G98">
        <f t="shared" si="40"/>
        <v>4.39647689727025</v>
      </c>
      <c r="H98">
        <f t="shared" si="53"/>
        <v>4.39647689727025</v>
      </c>
      <c r="I98">
        <f t="shared" si="41"/>
        <v>319.39647689727</v>
      </c>
      <c r="J98" t="str">
        <f t="shared" si="42"/>
        <v>Left</v>
      </c>
      <c r="K98">
        <f t="shared" si="52"/>
        <v>-355.60352310273</v>
      </c>
      <c r="L98">
        <f t="shared" si="54"/>
        <v>0.780256286666667</v>
      </c>
      <c r="M98">
        <f t="shared" si="43"/>
        <v>0</v>
      </c>
      <c r="N98">
        <f t="shared" si="44"/>
        <v>0</v>
      </c>
      <c r="O98" t="str">
        <f t="shared" si="49"/>
        <v/>
      </c>
      <c r="P98" t="str">
        <f t="shared" si="45"/>
        <v/>
      </c>
      <c r="Q98" t="s">
        <v>26</v>
      </c>
      <c r="S98">
        <f t="shared" si="46"/>
        <v>56.180499534151</v>
      </c>
      <c r="T98">
        <v>19.300781</v>
      </c>
      <c r="U98">
        <v>25.81875</v>
      </c>
      <c r="AA98">
        <f t="shared" si="47"/>
        <v>0</v>
      </c>
      <c r="AB98" t="str">
        <f t="shared" si="51"/>
        <v/>
      </c>
      <c r="AC98">
        <v>16.620117</v>
      </c>
      <c r="AD98">
        <v>27.073828</v>
      </c>
      <c r="AJ98">
        <v>-10.453711</v>
      </c>
    </row>
    <row r="99" spans="1:36">
      <c r="A99">
        <v>15.726562</v>
      </c>
      <c r="B99">
        <v>21.157031</v>
      </c>
      <c r="E99">
        <f t="shared" si="38"/>
        <v>16.7421437895496</v>
      </c>
      <c r="F99">
        <f t="shared" si="39"/>
        <v>0.487574223963957</v>
      </c>
      <c r="G99">
        <f t="shared" si="40"/>
        <v>1.66812875848385</v>
      </c>
      <c r="H99">
        <f t="shared" si="53"/>
        <v>1.66812875848385</v>
      </c>
      <c r="I99">
        <f t="shared" si="41"/>
        <v>316.668128758484</v>
      </c>
      <c r="J99" t="str">
        <f t="shared" si="42"/>
        <v>Left</v>
      </c>
      <c r="K99">
        <f t="shared" si="52"/>
        <v>-358.331871241516</v>
      </c>
      <c r="L99">
        <f t="shared" si="54"/>
        <v>0.0630682866666668</v>
      </c>
      <c r="M99">
        <f t="shared" si="43"/>
        <v>0</v>
      </c>
      <c r="N99">
        <f t="shared" si="44"/>
        <v>0</v>
      </c>
      <c r="O99" t="str">
        <f t="shared" si="49"/>
        <v/>
      </c>
      <c r="P99" t="str">
        <f t="shared" si="45"/>
        <v/>
      </c>
      <c r="Q99" t="s">
        <v>26</v>
      </c>
      <c r="S99">
        <f t="shared" si="46"/>
        <v>53.3756343637614</v>
      </c>
      <c r="T99">
        <v>20.551758</v>
      </c>
      <c r="U99">
        <v>26.356641</v>
      </c>
      <c r="AA99">
        <f t="shared" si="47"/>
        <v>0</v>
      </c>
      <c r="AB99" t="str">
        <f t="shared" si="51"/>
        <v/>
      </c>
      <c r="AC99">
        <v>17.15625</v>
      </c>
      <c r="AD99">
        <v>25.81875</v>
      </c>
      <c r="AJ99">
        <v>-8.6625</v>
      </c>
    </row>
    <row r="100" spans="1:36">
      <c r="A100">
        <v>16.620117</v>
      </c>
      <c r="B100">
        <v>20.260547</v>
      </c>
      <c r="E100">
        <f t="shared" si="38"/>
        <v>17.6356987895496</v>
      </c>
      <c r="F100">
        <f t="shared" si="39"/>
        <v>-0.408909776036044</v>
      </c>
      <c r="G100">
        <f t="shared" si="40"/>
        <v>-1.32824944787965</v>
      </c>
      <c r="H100">
        <f t="shared" si="53"/>
        <v>358.67175055212</v>
      </c>
      <c r="I100">
        <f t="shared" si="41"/>
        <v>313.67175055212</v>
      </c>
      <c r="J100" t="str">
        <f t="shared" si="42"/>
        <v>Left</v>
      </c>
      <c r="K100">
        <f t="shared" si="52"/>
        <v>358.67175055212</v>
      </c>
      <c r="L100">
        <f t="shared" si="54"/>
        <v>0.833415713333334</v>
      </c>
      <c r="M100">
        <f t="shared" si="43"/>
        <v>0</v>
      </c>
      <c r="N100">
        <f t="shared" si="44"/>
        <v>0</v>
      </c>
      <c r="O100" t="str">
        <f t="shared" si="49"/>
        <v/>
      </c>
      <c r="P100" t="str">
        <f t="shared" si="45"/>
        <v/>
      </c>
      <c r="Q100" t="s">
        <v>26</v>
      </c>
      <c r="S100">
        <f t="shared" si="46"/>
        <v>50.6373112297401</v>
      </c>
      <c r="T100">
        <v>18.228516</v>
      </c>
      <c r="U100">
        <v>26.177344</v>
      </c>
      <c r="AA100">
        <f t="shared" si="47"/>
        <v>0</v>
      </c>
      <c r="AB100" t="str">
        <f t="shared" si="51"/>
        <v/>
      </c>
      <c r="AC100">
        <v>16.798828</v>
      </c>
      <c r="AD100">
        <v>25.460156</v>
      </c>
      <c r="AJ100">
        <v>-8.661328</v>
      </c>
    </row>
    <row r="101" spans="1:36">
      <c r="A101">
        <v>14.654297</v>
      </c>
      <c r="B101">
        <v>19.722656</v>
      </c>
      <c r="E101">
        <f t="shared" si="38"/>
        <v>15.6698787895496</v>
      </c>
      <c r="F101">
        <f t="shared" si="39"/>
        <v>-0.946800776036042</v>
      </c>
      <c r="G101">
        <f t="shared" si="40"/>
        <v>-3.45770493587307</v>
      </c>
      <c r="H101">
        <f t="shared" si="53"/>
        <v>356.542295064127</v>
      </c>
      <c r="I101">
        <f t="shared" si="41"/>
        <v>311.542295064127</v>
      </c>
      <c r="J101" t="str">
        <f t="shared" si="42"/>
        <v>Left</v>
      </c>
      <c r="K101">
        <f t="shared" si="52"/>
        <v>356.542295064127</v>
      </c>
      <c r="L101">
        <f t="shared" si="54"/>
        <v>1.37130671333333</v>
      </c>
      <c r="M101">
        <f t="shared" si="43"/>
        <v>1</v>
      </c>
      <c r="N101">
        <f t="shared" si="44"/>
        <v>225</v>
      </c>
      <c r="O101">
        <f t="shared" si="49"/>
        <v>53.3869705277337</v>
      </c>
      <c r="P101">
        <f t="shared" si="45"/>
        <v>171.613029472266</v>
      </c>
      <c r="S101">
        <f t="shared" si="46"/>
        <v>53.3869705277337</v>
      </c>
      <c r="T101">
        <v>19.12207</v>
      </c>
      <c r="U101">
        <v>26.356641</v>
      </c>
      <c r="AA101">
        <f t="shared" si="47"/>
        <v>0</v>
      </c>
      <c r="AB101" t="str">
        <f t="shared" si="51"/>
        <v/>
      </c>
      <c r="AC101">
        <v>17.334961</v>
      </c>
      <c r="AD101">
        <v>26.356641</v>
      </c>
      <c r="AJ101">
        <v>-9.02168</v>
      </c>
    </row>
    <row r="102" spans="1:36">
      <c r="A102">
        <v>14.654297</v>
      </c>
      <c r="B102">
        <v>22.232812</v>
      </c>
      <c r="E102">
        <f t="shared" si="38"/>
        <v>15.6698787895496</v>
      </c>
      <c r="F102">
        <f t="shared" si="39"/>
        <v>1.56335522396396</v>
      </c>
      <c r="G102">
        <f t="shared" si="40"/>
        <v>5.69744180568689</v>
      </c>
      <c r="H102">
        <f t="shared" si="53"/>
        <v>5.69744180568689</v>
      </c>
      <c r="I102">
        <f t="shared" si="41"/>
        <v>320.697441805687</v>
      </c>
      <c r="J102" t="str">
        <f t="shared" si="42"/>
        <v>Left</v>
      </c>
      <c r="K102">
        <f t="shared" si="52"/>
        <v>-354.302558194313</v>
      </c>
      <c r="L102">
        <f t="shared" si="54"/>
        <v>1.13884928666667</v>
      </c>
      <c r="M102">
        <f t="shared" si="43"/>
        <v>0</v>
      </c>
      <c r="N102">
        <f t="shared" si="44"/>
        <v>0</v>
      </c>
      <c r="O102" t="str">
        <f t="shared" si="49"/>
        <v/>
      </c>
      <c r="P102" t="str">
        <f t="shared" si="45"/>
        <v/>
      </c>
      <c r="Q102" t="s">
        <v>26</v>
      </c>
      <c r="S102">
        <f t="shared" si="46"/>
        <v>56.6099544187942</v>
      </c>
      <c r="T102">
        <v>18.228516</v>
      </c>
      <c r="U102">
        <v>26.177344</v>
      </c>
      <c r="AA102">
        <f t="shared" si="47"/>
        <v>0</v>
      </c>
      <c r="AB102" t="str">
        <f t="shared" si="51"/>
        <v/>
      </c>
      <c r="AC102">
        <v>15.905273</v>
      </c>
      <c r="AD102">
        <v>26.356641</v>
      </c>
      <c r="AJ102">
        <v>-10.451368</v>
      </c>
    </row>
    <row r="103" spans="1:36">
      <c r="A103">
        <v>14.833008</v>
      </c>
      <c r="B103">
        <v>21.694922</v>
      </c>
      <c r="E103">
        <f t="shared" si="38"/>
        <v>15.8485897895496</v>
      </c>
      <c r="F103">
        <f t="shared" si="39"/>
        <v>1.02546522396396</v>
      </c>
      <c r="G103">
        <f t="shared" si="40"/>
        <v>3.70209850453424</v>
      </c>
      <c r="H103">
        <f t="shared" si="53"/>
        <v>3.70209850453424</v>
      </c>
      <c r="I103">
        <f t="shared" si="41"/>
        <v>318.702098504534</v>
      </c>
      <c r="J103" t="str">
        <f t="shared" si="42"/>
        <v>Left</v>
      </c>
      <c r="K103">
        <f t="shared" si="52"/>
        <v>-356.297901495466</v>
      </c>
      <c r="L103">
        <f t="shared" si="54"/>
        <v>0.600959286666665</v>
      </c>
      <c r="M103">
        <f t="shared" si="43"/>
        <v>0</v>
      </c>
      <c r="N103">
        <f t="shared" si="44"/>
        <v>0</v>
      </c>
      <c r="O103" t="str">
        <f t="shared" si="49"/>
        <v/>
      </c>
      <c r="P103" t="str">
        <f t="shared" si="45"/>
        <v/>
      </c>
      <c r="Q103" t="s">
        <v>26</v>
      </c>
      <c r="S103">
        <f t="shared" si="46"/>
        <v>55.6392421783605</v>
      </c>
      <c r="T103">
        <v>19.300781</v>
      </c>
      <c r="U103">
        <v>25.101562</v>
      </c>
      <c r="AA103">
        <f t="shared" si="47"/>
        <v>0</v>
      </c>
      <c r="AB103" t="str">
        <f t="shared" si="51"/>
        <v/>
      </c>
      <c r="AC103">
        <v>17.334961</v>
      </c>
      <c r="AD103">
        <v>25.280859</v>
      </c>
      <c r="AJ103">
        <v>-7.945898</v>
      </c>
    </row>
    <row r="104" spans="1:36">
      <c r="A104">
        <v>15.369141</v>
      </c>
      <c r="B104">
        <v>22.95</v>
      </c>
      <c r="E104">
        <f t="shared" si="38"/>
        <v>16.3847227895496</v>
      </c>
      <c r="F104">
        <f t="shared" si="39"/>
        <v>2.28054322396396</v>
      </c>
      <c r="G104">
        <f t="shared" si="40"/>
        <v>7.92392893074433</v>
      </c>
      <c r="H104">
        <f t="shared" si="53"/>
        <v>7.92392893074433</v>
      </c>
      <c r="I104">
        <f t="shared" si="41"/>
        <v>322.923928930744</v>
      </c>
      <c r="J104" t="str">
        <f t="shared" si="42"/>
        <v>Left</v>
      </c>
      <c r="K104">
        <f t="shared" si="52"/>
        <v>-352.076071069256</v>
      </c>
      <c r="L104">
        <f t="shared" si="54"/>
        <v>1.85603728666667</v>
      </c>
      <c r="M104">
        <f t="shared" si="43"/>
        <v>1</v>
      </c>
      <c r="N104">
        <f t="shared" si="44"/>
        <v>360</v>
      </c>
      <c r="O104">
        <f t="shared" si="49"/>
        <v>56.190596694247</v>
      </c>
      <c r="P104">
        <f t="shared" si="45"/>
        <v>303.809403305753</v>
      </c>
      <c r="S104">
        <f t="shared" si="46"/>
        <v>56.190596694247</v>
      </c>
      <c r="T104">
        <v>19.300781</v>
      </c>
      <c r="U104">
        <v>27.253125</v>
      </c>
      <c r="AA104">
        <f t="shared" si="47"/>
        <v>0</v>
      </c>
      <c r="AB104" t="str">
        <f t="shared" si="51"/>
        <v/>
      </c>
      <c r="AC104">
        <v>18.228516</v>
      </c>
      <c r="AD104">
        <v>25.460156</v>
      </c>
      <c r="AJ104">
        <v>-7.23164</v>
      </c>
    </row>
    <row r="105" spans="1:36">
      <c r="A105">
        <v>16.798828</v>
      </c>
      <c r="B105">
        <v>21.157031</v>
      </c>
      <c r="E105">
        <f t="shared" si="38"/>
        <v>17.8144097895496</v>
      </c>
      <c r="F105">
        <f t="shared" si="39"/>
        <v>0.487574223963957</v>
      </c>
      <c r="G105">
        <f t="shared" si="40"/>
        <v>1.56777424061236</v>
      </c>
      <c r="H105">
        <f t="shared" si="53"/>
        <v>1.56777424061236</v>
      </c>
      <c r="I105">
        <f t="shared" si="41"/>
        <v>316.567774240612</v>
      </c>
      <c r="J105" t="str">
        <f t="shared" si="42"/>
        <v>Left</v>
      </c>
      <c r="K105">
        <f t="shared" si="52"/>
        <v>-358.432225759388</v>
      </c>
      <c r="L105">
        <f t="shared" si="54"/>
        <v>0.0630682866666668</v>
      </c>
      <c r="M105">
        <f t="shared" si="43"/>
        <v>0</v>
      </c>
      <c r="N105">
        <f t="shared" si="44"/>
        <v>0</v>
      </c>
      <c r="O105" t="str">
        <f t="shared" si="49"/>
        <v/>
      </c>
      <c r="P105" t="str">
        <f t="shared" si="45"/>
        <v/>
      </c>
      <c r="Q105" t="s">
        <v>26</v>
      </c>
      <c r="S105">
        <f t="shared" si="46"/>
        <v>51.5501833447567</v>
      </c>
      <c r="T105">
        <v>19.300781</v>
      </c>
      <c r="U105">
        <v>26.894531</v>
      </c>
      <c r="AA105">
        <f t="shared" si="47"/>
        <v>0</v>
      </c>
      <c r="AB105" t="str">
        <f t="shared" si="51"/>
        <v/>
      </c>
      <c r="AC105">
        <v>16.620117</v>
      </c>
      <c r="AD105">
        <v>25.280859</v>
      </c>
      <c r="AJ105">
        <v>-8.660742</v>
      </c>
    </row>
    <row r="106" spans="1:36">
      <c r="A106">
        <v>15.011719</v>
      </c>
      <c r="B106">
        <v>20.439844</v>
      </c>
      <c r="E106">
        <f t="shared" si="38"/>
        <v>16.0273007895495</v>
      </c>
      <c r="F106">
        <f t="shared" si="39"/>
        <v>-0.229612776036042</v>
      </c>
      <c r="G106">
        <f t="shared" si="40"/>
        <v>-0.820783438104959</v>
      </c>
      <c r="H106">
        <f t="shared" si="53"/>
        <v>359.179216561895</v>
      </c>
      <c r="I106">
        <f t="shared" si="41"/>
        <v>314.179216561895</v>
      </c>
      <c r="J106" t="str">
        <f t="shared" si="42"/>
        <v>Left</v>
      </c>
      <c r="K106">
        <f t="shared" si="52"/>
        <v>359.179216561895</v>
      </c>
      <c r="L106">
        <f t="shared" si="54"/>
        <v>0.654118713333332</v>
      </c>
      <c r="M106">
        <f t="shared" si="43"/>
        <v>0</v>
      </c>
      <c r="N106">
        <f t="shared" si="44"/>
        <v>0</v>
      </c>
      <c r="O106" t="str">
        <f t="shared" si="49"/>
        <v/>
      </c>
      <c r="P106" t="str">
        <f t="shared" si="45"/>
        <v/>
      </c>
      <c r="Q106" t="s">
        <v>26</v>
      </c>
      <c r="S106">
        <f t="shared" si="46"/>
        <v>53.7051694907829</v>
      </c>
      <c r="T106">
        <v>19.300781</v>
      </c>
      <c r="U106">
        <v>27.253125</v>
      </c>
      <c r="V106" t="s">
        <v>15</v>
      </c>
      <c r="AA106">
        <f t="shared" si="47"/>
        <v>0</v>
      </c>
      <c r="AB106" t="str">
        <f t="shared" si="51"/>
        <v/>
      </c>
      <c r="AC106">
        <v>15.369141</v>
      </c>
      <c r="AD106">
        <v>24.384375</v>
      </c>
      <c r="AJ106">
        <v>-9.015234</v>
      </c>
    </row>
    <row r="107" spans="1:36">
      <c r="A107">
        <v>16.798828</v>
      </c>
      <c r="B107">
        <v>20.08125</v>
      </c>
      <c r="E107">
        <f t="shared" si="38"/>
        <v>17.8144097895496</v>
      </c>
      <c r="F107">
        <f t="shared" si="39"/>
        <v>-0.588206776036042</v>
      </c>
      <c r="G107">
        <f t="shared" si="40"/>
        <v>-1.89113906211433</v>
      </c>
      <c r="H107">
        <f t="shared" si="53"/>
        <v>358.108860937886</v>
      </c>
      <c r="I107">
        <f t="shared" si="41"/>
        <v>313.108860937886</v>
      </c>
      <c r="J107" t="str">
        <f t="shared" si="42"/>
        <v>Left</v>
      </c>
      <c r="K107">
        <f t="shared" si="52"/>
        <v>358.108860937886</v>
      </c>
      <c r="L107">
        <f t="shared" si="54"/>
        <v>1.01271271333333</v>
      </c>
      <c r="M107">
        <f t="shared" si="43"/>
        <v>0</v>
      </c>
      <c r="N107">
        <f t="shared" si="44"/>
        <v>0</v>
      </c>
      <c r="O107" t="str">
        <f t="shared" si="49"/>
        <v/>
      </c>
      <c r="P107" t="str">
        <f t="shared" si="45"/>
        <v/>
      </c>
      <c r="Q107" t="s">
        <v>26</v>
      </c>
      <c r="S107">
        <f t="shared" si="46"/>
        <v>50.0860706079615</v>
      </c>
      <c r="T107">
        <v>17.692383</v>
      </c>
      <c r="U107">
        <v>24.205078</v>
      </c>
      <c r="V107" t="s">
        <v>1</v>
      </c>
      <c r="W107" t="s">
        <v>2</v>
      </c>
      <c r="AA107">
        <f t="shared" si="47"/>
        <v>0</v>
      </c>
      <c r="AB107" t="str">
        <f t="shared" si="51"/>
        <v/>
      </c>
      <c r="AC107">
        <v>16.262695</v>
      </c>
      <c r="AD107">
        <v>24.205078</v>
      </c>
      <c r="AE107" t="s">
        <v>15</v>
      </c>
      <c r="AJ107">
        <v>-7.942383</v>
      </c>
    </row>
    <row r="108" spans="1:36">
      <c r="A108">
        <v>14.475586</v>
      </c>
      <c r="B108">
        <v>21.694922</v>
      </c>
      <c r="E108">
        <f t="shared" si="38"/>
        <v>15.4911677895496</v>
      </c>
      <c r="F108">
        <f t="shared" si="39"/>
        <v>1.02546522396396</v>
      </c>
      <c r="G108">
        <f t="shared" si="40"/>
        <v>3.78726985926594</v>
      </c>
      <c r="H108">
        <f t="shared" si="53"/>
        <v>3.78726985926594</v>
      </c>
      <c r="I108">
        <f t="shared" si="41"/>
        <v>318.787269859266</v>
      </c>
      <c r="J108" t="str">
        <f t="shared" si="42"/>
        <v>Left</v>
      </c>
      <c r="K108">
        <f t="shared" si="52"/>
        <v>-356.212730140734</v>
      </c>
      <c r="L108">
        <f t="shared" si="54"/>
        <v>0.600959286666665</v>
      </c>
      <c r="M108">
        <f t="shared" si="43"/>
        <v>0</v>
      </c>
      <c r="N108">
        <f t="shared" si="44"/>
        <v>0</v>
      </c>
      <c r="O108" t="str">
        <f t="shared" si="49"/>
        <v/>
      </c>
      <c r="P108" t="str">
        <f t="shared" si="45"/>
        <v/>
      </c>
      <c r="Q108" t="s">
        <v>26</v>
      </c>
      <c r="S108">
        <f t="shared" si="46"/>
        <v>56.2874408996148</v>
      </c>
      <c r="T108">
        <v>20.194336</v>
      </c>
      <c r="U108">
        <v>26.715234</v>
      </c>
      <c r="V108">
        <v>19.16331123</v>
      </c>
      <c r="W108">
        <v>26.31526438</v>
      </c>
      <c r="AA108">
        <f t="shared" si="47"/>
        <v>0</v>
      </c>
      <c r="AB108" t="str">
        <f t="shared" si="51"/>
        <v/>
      </c>
      <c r="AC108">
        <v>16.798828</v>
      </c>
      <c r="AD108">
        <v>26.894531</v>
      </c>
      <c r="AE108" t="s">
        <v>18</v>
      </c>
      <c r="AF108" t="s">
        <v>19</v>
      </c>
      <c r="AJ108">
        <v>-10.095703</v>
      </c>
    </row>
    <row r="109" spans="1:36">
      <c r="A109">
        <v>16.977539</v>
      </c>
      <c r="B109">
        <v>19.901953</v>
      </c>
      <c r="E109">
        <f t="shared" si="38"/>
        <v>17.9931207895496</v>
      </c>
      <c r="F109">
        <f t="shared" si="39"/>
        <v>-0.767503776036044</v>
      </c>
      <c r="G109">
        <f t="shared" si="40"/>
        <v>-2.44249378934833</v>
      </c>
      <c r="H109">
        <f t="shared" si="53"/>
        <v>357.557506210652</v>
      </c>
      <c r="I109">
        <f t="shared" si="41"/>
        <v>312.557506210652</v>
      </c>
      <c r="J109" t="str">
        <f t="shared" si="42"/>
        <v>Left</v>
      </c>
      <c r="K109">
        <f t="shared" si="52"/>
        <v>357.557506210652</v>
      </c>
      <c r="L109">
        <f t="shared" si="54"/>
        <v>1.19200971333333</v>
      </c>
      <c r="M109">
        <f t="shared" si="43"/>
        <v>1</v>
      </c>
      <c r="N109">
        <f t="shared" si="44"/>
        <v>225</v>
      </c>
      <c r="O109">
        <f t="shared" si="49"/>
        <v>49.5338667896416</v>
      </c>
      <c r="P109">
        <f t="shared" si="45"/>
        <v>175.466133210358</v>
      </c>
      <c r="S109">
        <f t="shared" si="46"/>
        <v>49.5338667896416</v>
      </c>
      <c r="T109">
        <v>19.16331123</v>
      </c>
      <c r="U109">
        <v>26.31526438</v>
      </c>
      <c r="AA109">
        <f t="shared" si="47"/>
        <v>0</v>
      </c>
      <c r="AB109" t="str">
        <f t="shared" si="51"/>
        <v/>
      </c>
      <c r="AC109">
        <v>16.620117</v>
      </c>
      <c r="AD109">
        <v>25.639453</v>
      </c>
      <c r="AE109">
        <v>16.90094864</v>
      </c>
      <c r="AF109">
        <v>25.79313607</v>
      </c>
      <c r="AJ109">
        <v>-9.019336</v>
      </c>
    </row>
    <row r="110" spans="1:36">
      <c r="A110">
        <v>15.369141</v>
      </c>
      <c r="B110">
        <v>20.439844</v>
      </c>
      <c r="E110">
        <f t="shared" si="38"/>
        <v>16.3847227895496</v>
      </c>
      <c r="F110">
        <f t="shared" si="39"/>
        <v>-0.229612776036042</v>
      </c>
      <c r="G110">
        <f t="shared" si="40"/>
        <v>-0.802880954721478</v>
      </c>
      <c r="H110">
        <f t="shared" si="53"/>
        <v>359.197119045278</v>
      </c>
      <c r="I110">
        <f t="shared" si="41"/>
        <v>314.197119045278</v>
      </c>
      <c r="J110" t="str">
        <f t="shared" si="42"/>
        <v>Left</v>
      </c>
      <c r="K110">
        <f t="shared" si="52"/>
        <v>359.197119045278</v>
      </c>
      <c r="L110">
        <f t="shared" si="54"/>
        <v>0.654118713333332</v>
      </c>
      <c r="M110">
        <f t="shared" si="43"/>
        <v>0</v>
      </c>
      <c r="N110">
        <f t="shared" si="44"/>
        <v>0</v>
      </c>
      <c r="O110" t="str">
        <f t="shared" si="49"/>
        <v/>
      </c>
      <c r="P110" t="str">
        <f t="shared" si="45"/>
        <v/>
      </c>
      <c r="Q110" t="s">
        <v>26</v>
      </c>
      <c r="S110">
        <f t="shared" si="46"/>
        <v>53.0597379875212</v>
      </c>
      <c r="T110">
        <v>19.16331123</v>
      </c>
      <c r="U110">
        <v>26.31526438</v>
      </c>
      <c r="AA110">
        <f t="shared" si="47"/>
        <v>0</v>
      </c>
      <c r="AB110" t="str">
        <f t="shared" si="51"/>
        <v/>
      </c>
      <c r="AC110">
        <v>16.90094864</v>
      </c>
      <c r="AD110">
        <v>25.79313607</v>
      </c>
      <c r="AJ110">
        <v>-8.89218743</v>
      </c>
    </row>
    <row r="111" spans="1:39">
      <c r="A111">
        <v>15.547852</v>
      </c>
      <c r="B111">
        <v>20.619141</v>
      </c>
      <c r="E111">
        <f t="shared" si="38"/>
        <v>16.5634337895496</v>
      </c>
      <c r="F111">
        <f t="shared" si="39"/>
        <v>-0.0503157760360438</v>
      </c>
      <c r="G111">
        <f t="shared" si="40"/>
        <v>-0.174050428113203</v>
      </c>
      <c r="H111">
        <f t="shared" si="53"/>
        <v>359.825949571887</v>
      </c>
      <c r="I111">
        <f t="shared" si="41"/>
        <v>314.825949571887</v>
      </c>
      <c r="J111" t="str">
        <f t="shared" si="42"/>
        <v>Left</v>
      </c>
      <c r="K111">
        <f t="shared" si="52"/>
        <v>359.825949571887</v>
      </c>
      <c r="L111">
        <f t="shared" si="54"/>
        <v>0.474821713333334</v>
      </c>
      <c r="M111">
        <f t="shared" si="43"/>
        <v>0</v>
      </c>
      <c r="N111">
        <f t="shared" si="44"/>
        <v>0</v>
      </c>
      <c r="O111" t="str">
        <f t="shared" si="49"/>
        <v/>
      </c>
      <c r="P111" t="str">
        <f t="shared" si="45"/>
        <v/>
      </c>
      <c r="Q111" t="s">
        <v>26</v>
      </c>
      <c r="S111">
        <f t="shared" si="46"/>
        <v>52.9819001356032</v>
      </c>
      <c r="T111">
        <v>19.16331123</v>
      </c>
      <c r="U111">
        <v>26.31526438</v>
      </c>
      <c r="AA111">
        <f t="shared" si="47"/>
        <v>0</v>
      </c>
      <c r="AB111" t="str">
        <f t="shared" si="51"/>
        <v/>
      </c>
      <c r="AC111">
        <v>16.90094864</v>
      </c>
      <c r="AD111">
        <v>25.79313607</v>
      </c>
      <c r="AJ111">
        <v>-8.89218743</v>
      </c>
      <c r="AL111" t="s">
        <v>16</v>
      </c>
      <c r="AM111" t="s">
        <v>17</v>
      </c>
    </row>
    <row r="112" spans="1:39">
      <c r="A112">
        <v>15.19043</v>
      </c>
      <c r="B112">
        <v>20.619141</v>
      </c>
      <c r="C112" t="s">
        <v>15</v>
      </c>
      <c r="E112">
        <f t="shared" si="38"/>
        <v>16.2060117895495</v>
      </c>
      <c r="F112">
        <f t="shared" si="39"/>
        <v>-0.0503157760360438</v>
      </c>
      <c r="G112">
        <f t="shared" si="40"/>
        <v>-0.177889068826385</v>
      </c>
      <c r="H112">
        <f t="shared" si="53"/>
        <v>359.822110931174</v>
      </c>
      <c r="I112">
        <f t="shared" si="41"/>
        <v>314.822110931174</v>
      </c>
      <c r="J112" t="str">
        <f t="shared" si="42"/>
        <v>Left</v>
      </c>
      <c r="K112">
        <f t="shared" si="52"/>
        <v>359.822110931174</v>
      </c>
      <c r="L112">
        <f t="shared" si="54"/>
        <v>0.474821713333334</v>
      </c>
      <c r="M112">
        <f t="shared" si="43"/>
        <v>0</v>
      </c>
      <c r="N112">
        <f t="shared" si="44"/>
        <v>0</v>
      </c>
      <c r="O112" t="str">
        <f t="shared" si="49"/>
        <v/>
      </c>
      <c r="P112" t="str">
        <f t="shared" si="45"/>
        <v/>
      </c>
      <c r="Q112" t="s">
        <v>26</v>
      </c>
      <c r="S112">
        <f t="shared" si="46"/>
        <v>53.6203692609099</v>
      </c>
      <c r="T112">
        <v>19.16331123</v>
      </c>
      <c r="U112">
        <v>26.31526438</v>
      </c>
      <c r="AA112">
        <f t="shared" si="47"/>
        <v>0</v>
      </c>
      <c r="AB112" t="str">
        <f t="shared" si="51"/>
        <v/>
      </c>
      <c r="AC112">
        <v>16.90094864</v>
      </c>
      <c r="AD112">
        <v>25.79313607</v>
      </c>
      <c r="AJ112">
        <v>-8.89218743</v>
      </c>
      <c r="AL112">
        <v>17.26674276</v>
      </c>
      <c r="AM112">
        <v>24.35575382</v>
      </c>
    </row>
    <row r="113" spans="1:39">
      <c r="A113">
        <v>14.833008</v>
      </c>
      <c r="B113">
        <v>20.977734</v>
      </c>
      <c r="C113" t="s">
        <v>18</v>
      </c>
      <c r="D113" t="s">
        <v>19</v>
      </c>
      <c r="E113">
        <f t="shared" si="38"/>
        <v>15.8485897895496</v>
      </c>
      <c r="F113">
        <f t="shared" si="39"/>
        <v>0.308277223963959</v>
      </c>
      <c r="G113">
        <f t="shared" si="40"/>
        <v>1.11434247186042</v>
      </c>
      <c r="H113">
        <f t="shared" si="53"/>
        <v>1.11434247186042</v>
      </c>
      <c r="I113">
        <f t="shared" si="41"/>
        <v>316.11434247186</v>
      </c>
      <c r="J113" t="str">
        <f t="shared" si="42"/>
        <v>Left</v>
      </c>
      <c r="K113">
        <f t="shared" si="52"/>
        <v>-358.88565752814</v>
      </c>
      <c r="L113">
        <f t="shared" si="54"/>
        <v>0.116228713333332</v>
      </c>
      <c r="M113">
        <f t="shared" si="43"/>
        <v>0</v>
      </c>
      <c r="N113">
        <f t="shared" si="44"/>
        <v>0</v>
      </c>
      <c r="O113" t="str">
        <f t="shared" si="49"/>
        <v/>
      </c>
      <c r="P113" t="str">
        <f t="shared" si="45"/>
        <v/>
      </c>
      <c r="Q113" t="s">
        <v>26</v>
      </c>
      <c r="S113">
        <f t="shared" si="46"/>
        <v>54.736502477618</v>
      </c>
      <c r="T113">
        <v>19.16331123</v>
      </c>
      <c r="U113">
        <v>26.31526438</v>
      </c>
      <c r="AA113">
        <f t="shared" si="47"/>
        <v>0</v>
      </c>
      <c r="AB113" t="str">
        <f t="shared" si="51"/>
        <v/>
      </c>
      <c r="AC113">
        <v>16.90094864</v>
      </c>
      <c r="AD113">
        <v>25.79313607</v>
      </c>
      <c r="AJ113">
        <v>-8.89218743</v>
      </c>
      <c r="AL113" t="s">
        <v>20</v>
      </c>
      <c r="AM113" t="s">
        <v>21</v>
      </c>
    </row>
    <row r="114" spans="1:39">
      <c r="A114">
        <v>16.262695</v>
      </c>
      <c r="B114">
        <v>21.336328</v>
      </c>
      <c r="C114">
        <v>15.73596842</v>
      </c>
      <c r="D114">
        <v>20.958861</v>
      </c>
      <c r="E114">
        <f t="shared" si="38"/>
        <v>17.2782767895496</v>
      </c>
      <c r="F114">
        <f t="shared" si="39"/>
        <v>0.666871223963959</v>
      </c>
      <c r="G114">
        <f t="shared" si="40"/>
        <v>2.21028702304354</v>
      </c>
      <c r="H114">
        <f t="shared" si="53"/>
        <v>2.21028702304354</v>
      </c>
      <c r="I114">
        <f t="shared" si="41"/>
        <v>317.210287023044</v>
      </c>
      <c r="J114" t="str">
        <f t="shared" si="42"/>
        <v>Left</v>
      </c>
      <c r="K114">
        <f t="shared" si="52"/>
        <v>-357.789712976956</v>
      </c>
      <c r="L114">
        <f t="shared" si="54"/>
        <v>0.242365286666669</v>
      </c>
      <c r="M114">
        <f t="shared" si="43"/>
        <v>0</v>
      </c>
      <c r="N114">
        <f t="shared" si="44"/>
        <v>0</v>
      </c>
      <c r="O114" t="str">
        <f t="shared" si="49"/>
        <v/>
      </c>
      <c r="P114" t="str">
        <f t="shared" si="45"/>
        <v/>
      </c>
      <c r="Q114" t="s">
        <v>26</v>
      </c>
      <c r="S114">
        <f t="shared" si="46"/>
        <v>52.685102711775</v>
      </c>
      <c r="T114">
        <v>19.16331123</v>
      </c>
      <c r="U114">
        <v>26.31526438</v>
      </c>
      <c r="AA114">
        <f t="shared" si="47"/>
        <v>0</v>
      </c>
      <c r="AB114" t="str">
        <f t="shared" si="51"/>
        <v/>
      </c>
      <c r="AC114">
        <v>16.90094864</v>
      </c>
      <c r="AD114">
        <v>25.79313607</v>
      </c>
      <c r="AJ114">
        <v>-8.89218743</v>
      </c>
      <c r="AL114">
        <v>1.643508433</v>
      </c>
      <c r="AM114">
        <v>2.553472277</v>
      </c>
    </row>
    <row r="116" spans="3:29">
      <c r="C116" t="s">
        <v>27</v>
      </c>
      <c r="M116" t="s">
        <v>28</v>
      </c>
      <c r="P116" t="s">
        <v>29</v>
      </c>
      <c r="T116" t="s">
        <v>27</v>
      </c>
      <c r="W116" t="s">
        <v>28</v>
      </c>
      <c r="AC116" t="s">
        <v>29</v>
      </c>
    </row>
    <row r="117" spans="3:29">
      <c r="C117">
        <f>AVERAGE(C40,C90)</f>
        <v>-2.090705199</v>
      </c>
      <c r="M117">
        <f>AVERAGE(D17,D63,D114)</f>
        <v>21.0939627133333</v>
      </c>
      <c r="P117">
        <f>(ATAN2(2,2)*(180/PI()))</f>
        <v>45</v>
      </c>
      <c r="T117">
        <f>AVERAGE(V31,V84)</f>
        <v>-1.660928703</v>
      </c>
      <c r="W117">
        <f>AVERAGE(W11,W63,W108)</f>
        <v>21.2000165033333</v>
      </c>
      <c r="AC117">
        <f>(ATAN2(0.001,1)*(180/PI()))</f>
        <v>89.9427042395855</v>
      </c>
    </row>
    <row r="118" spans="12:12">
      <c r="L118" t="s">
        <v>30</v>
      </c>
    </row>
    <row r="119" spans="12:12">
      <c r="L119">
        <f>SUM(L4:L114)/COUNTA(L4:L114)</f>
        <v>1.18228865923077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topLeftCell="D1" workbookViewId="0">
      <selection activeCell="R7" sqref="R7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M5" sqref="M5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CompassCapt123_Aligned</vt:lpstr>
      <vt:lpstr>Chart1</vt:lpstr>
      <vt:lpstr>Chart2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2016-09-06T02:44:00Z</dcterms:created>
  <dcterms:modified xsi:type="dcterms:W3CDTF">2016-09-06T23:56:27Z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