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40" windowHeight="7665"/>
  </bookViews>
  <sheets>
    <sheet name="CompassCapt123_Aligned" sheetId="1" r:id="rId1"/>
    <sheet name="Chart1" sheetId="2" r:id="rId2"/>
    <sheet name="Chart2" sheetId="3" r:id="rId3"/>
  </sheets>
  <calcPr calcId="144525"/>
</workbook>
</file>

<file path=xl/sharedStrings.xml><?xml version="1.0" encoding="utf-8"?>
<sst xmlns="http://schemas.openxmlformats.org/spreadsheetml/2006/main" count="43">
  <si>
    <t>Target</t>
  </si>
  <si>
    <t>"IF" statement way is computationally faster</t>
  </si>
  <si>
    <t>Trig and Vector Way</t>
  </si>
  <si>
    <t>Test 1</t>
  </si>
  <si>
    <t>X Average</t>
  </si>
  <si>
    <t>Y Average</t>
  </si>
  <si>
    <t>http://stackoverflow.com/questions/9505862/shortest-distance-between-two-degree-marks-on-a-circle</t>
  </si>
  <si>
    <t>Test 2</t>
  </si>
  <si>
    <t>Test 3</t>
  </si>
  <si>
    <t>headDegSign</t>
  </si>
  <si>
    <t>headDeg</t>
  </si>
  <si>
    <t>IF &gt; 180 then use</t>
  </si>
  <si>
    <t>X Raw</t>
  </si>
  <si>
    <t>Y Raw</t>
  </si>
  <si>
    <t>Centered X</t>
  </si>
  <si>
    <t>Centered Y</t>
  </si>
  <si>
    <t>ATAN2</t>
  </si>
  <si>
    <t>mod 360 (good to know, but unecessary for calculating heading)</t>
  </si>
  <si>
    <t>bearRel</t>
  </si>
  <si>
    <t>the smaller angle</t>
  </si>
  <si>
    <t>Compare to Trig</t>
  </si>
  <si>
    <t>x1</t>
  </si>
  <si>
    <t>y1</t>
  </si>
  <si>
    <t>x2</t>
  </si>
  <si>
    <t>y2</t>
  </si>
  <si>
    <t>acos(dot_product)</t>
  </si>
  <si>
    <t>Arctan</t>
  </si>
  <si>
    <t>Sum3</t>
  </si>
  <si>
    <t>North</t>
  </si>
  <si>
    <t>Mean X</t>
  </si>
  <si>
    <t>Mean Y</t>
  </si>
  <si>
    <t>X Avg</t>
  </si>
  <si>
    <t>Y Avg</t>
  </si>
  <si>
    <t>STDEV X</t>
  </si>
  <si>
    <t>STDEV Y</t>
  </si>
  <si>
    <t>x</t>
  </si>
  <si>
    <t>East</t>
  </si>
  <si>
    <t>South</t>
  </si>
  <si>
    <t>West</t>
  </si>
  <si>
    <t>X EAST WEST AVERAGE</t>
  </si>
  <si>
    <t>Y NORTH SOUTH AVERAGE</t>
  </si>
  <si>
    <t>TEST</t>
  </si>
  <si>
    <t>Standard Y Deviation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</si>
</sst>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0" borderId="5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2" borderId="0" xfId="0" applyFill="1">
      <alignment vertical="center"/>
    </xf>
    <xf numFmtId="0" fontId="1" fillId="0" borderId="0" xfId="0" applyFill="1">
      <alignment vertical="center"/>
    </xf>
    <xf numFmtId="0" fontId="2" fillId="0" borderId="0" xfId="10" applyFill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CompassCapt123_Aligned!$G$6:$G$116</c:f>
              <c:numCache>
                <c:formatCode>General</c:formatCode>
                <c:ptCount val="111"/>
                <c:pt idx="0">
                  <c:v>8.90244512921425</c:v>
                </c:pt>
                <c:pt idx="1">
                  <c:v>10.2121599700345</c:v>
                </c:pt>
                <c:pt idx="2">
                  <c:v>4.82275280706865</c:v>
                </c:pt>
                <c:pt idx="3">
                  <c:v>3.13749200836175</c:v>
                </c:pt>
                <c:pt idx="4">
                  <c:v>10.4188298672331</c:v>
                </c:pt>
                <c:pt idx="5">
                  <c:v>1.59985702083398</c:v>
                </c:pt>
                <c:pt idx="6">
                  <c:v>1.96644591420344</c:v>
                </c:pt>
                <c:pt idx="7">
                  <c:v>6.53225698716821</c:v>
                </c:pt>
                <c:pt idx="8">
                  <c:v>2.6146874909446</c:v>
                </c:pt>
                <c:pt idx="9">
                  <c:v>7.01656169268388</c:v>
                </c:pt>
                <c:pt idx="10">
                  <c:v>7.80883661106511</c:v>
                </c:pt>
                <c:pt idx="11">
                  <c:v>9.07989403331045</c:v>
                </c:pt>
                <c:pt idx="12">
                  <c:v>4.82275280706865</c:v>
                </c:pt>
                <c:pt idx="13">
                  <c:v>5.32176129610312</c:v>
                </c:pt>
                <c:pt idx="14">
                  <c:v>5.98736049958859</c:v>
                </c:pt>
                <c:pt idx="15">
                  <c:v>-15.8802137872164</c:v>
                </c:pt>
                <c:pt idx="16">
                  <c:v>-59.0618393540067</c:v>
                </c:pt>
                <c:pt idx="17">
                  <c:v>-83.4773370974675</c:v>
                </c:pt>
                <c:pt idx="18">
                  <c:v>-96.4099119171293</c:v>
                </c:pt>
                <c:pt idx="19">
                  <c:v>-95.0890623912267</c:v>
                </c:pt>
                <c:pt idx="20">
                  <c:v>-90.1720529952543</c:v>
                </c:pt>
                <c:pt idx="21">
                  <c:v>-90.7213083351803</c:v>
                </c:pt>
                <c:pt idx="22">
                  <c:v>-88.0402957284228</c:v>
                </c:pt>
                <c:pt idx="23">
                  <c:v>-91.3326582835115</c:v>
                </c:pt>
                <c:pt idx="24">
                  <c:v>-93.3589617649666</c:v>
                </c:pt>
                <c:pt idx="25">
                  <c:v>-88.4725318058721</c:v>
                </c:pt>
                <c:pt idx="26">
                  <c:v>-93.0866972545506</c:v>
                </c:pt>
                <c:pt idx="27">
                  <c:v>-91.8160210486768</c:v>
                </c:pt>
                <c:pt idx="28">
                  <c:v>-92.3405128313694</c:v>
                </c:pt>
                <c:pt idx="29">
                  <c:v>-91.8515070507624</c:v>
                </c:pt>
                <c:pt idx="30">
                  <c:v>-93.217385471826</c:v>
                </c:pt>
                <c:pt idx="31">
                  <c:v>-89.0320964691879</c:v>
                </c:pt>
                <c:pt idx="32">
                  <c:v>-92.9662022880195</c:v>
                </c:pt>
                <c:pt idx="33">
                  <c:v>-91.8515070507624</c:v>
                </c:pt>
                <c:pt idx="34">
                  <c:v>-86.1327186186482</c:v>
                </c:pt>
                <c:pt idx="35">
                  <c:v>-90.7077360639686</c:v>
                </c:pt>
                <c:pt idx="36">
                  <c:v>-89.6260657097702</c:v>
                </c:pt>
                <c:pt idx="37">
                  <c:v>-92.4328405465906</c:v>
                </c:pt>
                <c:pt idx="38">
                  <c:v>-134.493054660896</c:v>
                </c:pt>
                <c:pt idx="39">
                  <c:v>-174.798232785628</c:v>
                </c:pt>
                <c:pt idx="40">
                  <c:v>179.631835047681</c:v>
                </c:pt>
                <c:pt idx="41">
                  <c:v>178.080055511335</c:v>
                </c:pt>
                <c:pt idx="42">
                  <c:v>-177.299388498155</c:v>
                </c:pt>
                <c:pt idx="43">
                  <c:v>179.656314057228</c:v>
                </c:pt>
                <c:pt idx="44">
                  <c:v>-176.701026170187</c:v>
                </c:pt>
                <c:pt idx="45">
                  <c:v>-174.975566868228</c:v>
                </c:pt>
                <c:pt idx="46">
                  <c:v>-176.525814488905</c:v>
                </c:pt>
                <c:pt idx="47">
                  <c:v>-175.646912364546</c:v>
                </c:pt>
                <c:pt idx="48">
                  <c:v>-177.867164582435</c:v>
                </c:pt>
                <c:pt idx="49">
                  <c:v>-178.37915387737</c:v>
                </c:pt>
                <c:pt idx="50">
                  <c:v>-175.806897955585</c:v>
                </c:pt>
                <c:pt idx="51">
                  <c:v>-175.175521655922</c:v>
                </c:pt>
                <c:pt idx="52">
                  <c:v>-173.808064718831</c:v>
                </c:pt>
                <c:pt idx="53">
                  <c:v>-176.925539779366</c:v>
                </c:pt>
                <c:pt idx="54">
                  <c:v>-178.350812392917</c:v>
                </c:pt>
                <c:pt idx="55">
                  <c:v>-179.857642941067</c:v>
                </c:pt>
                <c:pt idx="56">
                  <c:v>-176.406649472822</c:v>
                </c:pt>
                <c:pt idx="57">
                  <c:v>-177.478714623322</c:v>
                </c:pt>
                <c:pt idx="58">
                  <c:v>-174.246025466587</c:v>
                </c:pt>
                <c:pt idx="59">
                  <c:v>-179.377839166945</c:v>
                </c:pt>
                <c:pt idx="60">
                  <c:v>-177.384224588596</c:v>
                </c:pt>
                <c:pt idx="61">
                  <c:v>-177.384224588596</c:v>
                </c:pt>
                <c:pt idx="62">
                  <c:v>-177.384224588596</c:v>
                </c:pt>
                <c:pt idx="63">
                  <c:v>-179.840782256857</c:v>
                </c:pt>
                <c:pt idx="64">
                  <c:v>168.293092658021</c:v>
                </c:pt>
                <c:pt idx="65">
                  <c:v>132.787570974895</c:v>
                </c:pt>
                <c:pt idx="66">
                  <c:v>98.234695834469</c:v>
                </c:pt>
                <c:pt idx="67">
                  <c:v>95.212703506136</c:v>
                </c:pt>
                <c:pt idx="68">
                  <c:v>92.7654236377828</c:v>
                </c:pt>
                <c:pt idx="69">
                  <c:v>97.3442474658114</c:v>
                </c:pt>
                <c:pt idx="70">
                  <c:v>98.4836376104126</c:v>
                </c:pt>
                <c:pt idx="71">
                  <c:v>94.5882786264914</c:v>
                </c:pt>
                <c:pt idx="72">
                  <c:v>97.2153229572278</c:v>
                </c:pt>
                <c:pt idx="73">
                  <c:v>100.959855444765</c:v>
                </c:pt>
                <c:pt idx="74">
                  <c:v>98.5080626429133</c:v>
                </c:pt>
                <c:pt idx="75">
                  <c:v>94.9274164541715</c:v>
                </c:pt>
                <c:pt idx="76">
                  <c:v>95.5675400016002</c:v>
                </c:pt>
                <c:pt idx="77">
                  <c:v>96.4333174368015</c:v>
                </c:pt>
                <c:pt idx="78">
                  <c:v>90.1666110741255</c:v>
                </c:pt>
                <c:pt idx="79">
                  <c:v>94.5882786264914</c:v>
                </c:pt>
                <c:pt idx="80">
                  <c:v>93.735085282641</c:v>
                </c:pt>
                <c:pt idx="81">
                  <c:v>93.2548664549105</c:v>
                </c:pt>
                <c:pt idx="82">
                  <c:v>92.8166867053366</c:v>
                </c:pt>
                <c:pt idx="83">
                  <c:v>95.2946951393059</c:v>
                </c:pt>
                <c:pt idx="84">
                  <c:v>91.5819588241238</c:v>
                </c:pt>
                <c:pt idx="85">
                  <c:v>93.0878814883624</c:v>
                </c:pt>
                <c:pt idx="86">
                  <c:v>96.4427254618557</c:v>
                </c:pt>
                <c:pt idx="87">
                  <c:v>110.994003985491</c:v>
                </c:pt>
                <c:pt idx="88">
                  <c:v>169.514528687444</c:v>
                </c:pt>
                <c:pt idx="89">
                  <c:v>-95.1893000588475</c:v>
                </c:pt>
                <c:pt idx="90">
                  <c:v>-96.512237166796</c:v>
                </c:pt>
                <c:pt idx="91">
                  <c:v>-39.7824221553925</c:v>
                </c:pt>
                <c:pt idx="92">
                  <c:v>-3.44467688592462</c:v>
                </c:pt>
                <c:pt idx="93">
                  <c:v>2.6146874909446</c:v>
                </c:pt>
                <c:pt idx="94">
                  <c:v>4.39647689727025</c:v>
                </c:pt>
                <c:pt idx="95">
                  <c:v>1.66812875848385</c:v>
                </c:pt>
                <c:pt idx="96">
                  <c:v>-1.32824944787965</c:v>
                </c:pt>
                <c:pt idx="97">
                  <c:v>-3.45770493587307</c:v>
                </c:pt>
                <c:pt idx="98">
                  <c:v>5.69744180568689</c:v>
                </c:pt>
                <c:pt idx="99">
                  <c:v>3.70209850453424</c:v>
                </c:pt>
                <c:pt idx="100">
                  <c:v>7.92392893074433</c:v>
                </c:pt>
                <c:pt idx="101">
                  <c:v>1.56777424061236</c:v>
                </c:pt>
                <c:pt idx="102">
                  <c:v>-0.820783438104959</c:v>
                </c:pt>
                <c:pt idx="103">
                  <c:v>-1.89113906211433</c:v>
                </c:pt>
                <c:pt idx="104">
                  <c:v>3.78726985926594</c:v>
                </c:pt>
                <c:pt idx="105">
                  <c:v>-2.44249378934833</c:v>
                </c:pt>
                <c:pt idx="106">
                  <c:v>-0.802880954721478</c:v>
                </c:pt>
                <c:pt idx="107">
                  <c:v>-0.174050428113203</c:v>
                </c:pt>
                <c:pt idx="108">
                  <c:v>-0.177889068826385</c:v>
                </c:pt>
                <c:pt idx="109">
                  <c:v>1.11434247186042</c:v>
                </c:pt>
                <c:pt idx="110">
                  <c:v>2.21028702304354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22806062"/>
        <c:axId val="811496844"/>
      </c:scatterChart>
      <c:valAx>
        <c:axId val="222806062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96844"/>
        <c:crosses val="autoZero"/>
        <c:crossBetween val="midCat"/>
      </c:valAx>
      <c:valAx>
        <c:axId val="8114968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8060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NESW Magnetometer Readings &amp; Trial Averages</a:t>
            </a:r>
            <a:endPara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26617826617827"/>
          <c:y val="0.0987471372760339"/>
          <c:w val="0.938873626373626"/>
          <c:h val="0.767883605011451"/>
        </c:manualLayout>
      </c:layout>
      <c:scatterChart>
        <c:scatterStyle val="marker"/>
        <c:varyColors val="0"/>
        <c:ser>
          <c:idx val="0"/>
          <c:order val="0"/>
          <c:tx>
            <c:strRef>
              <c:f>"Test1_N"</c:f>
              <c:strCache>
                <c:ptCount val="1"/>
                <c:pt idx="0">
                  <c:v>Test1_N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CompassCapt123_Aligned!$A$6:$A$19</c:f>
              <c:numCache>
                <c:formatCode>General</c:formatCode>
                <c:ptCount val="14"/>
                <c:pt idx="0">
                  <c:v>16.977539</c:v>
                </c:pt>
                <c:pt idx="1">
                  <c:v>16.620117</c:v>
                </c:pt>
                <c:pt idx="2">
                  <c:v>17.513672</c:v>
                </c:pt>
                <c:pt idx="3">
                  <c:v>17.692383</c:v>
                </c:pt>
                <c:pt idx="4">
                  <c:v>16.262695</c:v>
                </c:pt>
                <c:pt idx="5">
                  <c:v>16.441406</c:v>
                </c:pt>
                <c:pt idx="6">
                  <c:v>18.407227</c:v>
                </c:pt>
                <c:pt idx="7">
                  <c:v>17.334961</c:v>
                </c:pt>
                <c:pt idx="8">
                  <c:v>17.513672</c:v>
                </c:pt>
                <c:pt idx="9">
                  <c:v>17.513672</c:v>
                </c:pt>
                <c:pt idx="10">
                  <c:v>18.228516</c:v>
                </c:pt>
                <c:pt idx="11">
                  <c:v>16.620117</c:v>
                </c:pt>
                <c:pt idx="12">
                  <c:v>17.513672</c:v>
                </c:pt>
                <c:pt idx="13">
                  <c:v>17.692383</c:v>
                </c:pt>
              </c:numCache>
            </c:numRef>
          </c:xVal>
          <c:yVal>
            <c:numRef>
              <c:f>CompassCapt123_Aligned!$B$6:$B$19</c:f>
              <c:numCache>
                <c:formatCode>General</c:formatCode>
                <c:ptCount val="14"/>
                <c:pt idx="0">
                  <c:v>23.487891</c:v>
                </c:pt>
                <c:pt idx="1">
                  <c:v>23.846484</c:v>
                </c:pt>
                <c:pt idx="2">
                  <c:v>22.232812</c:v>
                </c:pt>
                <c:pt idx="3">
                  <c:v>21.694922</c:v>
                </c:pt>
                <c:pt idx="4">
                  <c:v>23.846484</c:v>
                </c:pt>
                <c:pt idx="5">
                  <c:v>21.157031</c:v>
                </c:pt>
                <c:pt idx="6">
                  <c:v>21.336328</c:v>
                </c:pt>
                <c:pt idx="7">
                  <c:v>22.770703</c:v>
                </c:pt>
                <c:pt idx="8">
                  <c:v>21.515625</c:v>
                </c:pt>
                <c:pt idx="9">
                  <c:v>22.95</c:v>
                </c:pt>
                <c:pt idx="10">
                  <c:v>23.308594</c:v>
                </c:pt>
                <c:pt idx="11">
                  <c:v>23.487891</c:v>
                </c:pt>
                <c:pt idx="12">
                  <c:v>22.232812</c:v>
                </c:pt>
                <c:pt idx="13">
                  <c:v>22.412109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"Test1_E"</c:f>
              <c:strCache>
                <c:ptCount val="1"/>
                <c:pt idx="0">
                  <c:v>Test1_E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CompassCapt123_Aligned!$A$20:$A$42</c:f>
              <c:numCache>
                <c:formatCode>General</c:formatCode>
                <c:ptCount val="23"/>
                <c:pt idx="0">
                  <c:v>17.30943086</c:v>
                </c:pt>
                <c:pt idx="1">
                  <c:v>15.547852</c:v>
                </c:pt>
                <c:pt idx="2">
                  <c:v>8.041992</c:v>
                </c:pt>
                <c:pt idx="3">
                  <c:v>1.429688</c:v>
                </c:pt>
                <c:pt idx="4">
                  <c:v>-3.216797</c:v>
                </c:pt>
                <c:pt idx="5">
                  <c:v>-2.680664</c:v>
                </c:pt>
                <c:pt idx="6">
                  <c:v>-1.072266</c:v>
                </c:pt>
                <c:pt idx="7">
                  <c:v>-1.250977</c:v>
                </c:pt>
                <c:pt idx="8">
                  <c:v>-0.357422</c:v>
                </c:pt>
                <c:pt idx="9">
                  <c:v>-1.429688</c:v>
                </c:pt>
                <c:pt idx="10">
                  <c:v>-2.144531</c:v>
                </c:pt>
                <c:pt idx="11">
                  <c:v>-0.536133</c:v>
                </c:pt>
                <c:pt idx="12">
                  <c:v>-1.96582</c:v>
                </c:pt>
                <c:pt idx="13">
                  <c:v>-1.608398</c:v>
                </c:pt>
                <c:pt idx="14">
                  <c:v>-1.787109</c:v>
                </c:pt>
                <c:pt idx="15">
                  <c:v>-1.608398</c:v>
                </c:pt>
                <c:pt idx="16">
                  <c:v>-1.96582</c:v>
                </c:pt>
                <c:pt idx="17">
                  <c:v>-0.714844</c:v>
                </c:pt>
                <c:pt idx="18">
                  <c:v>-1.96582</c:v>
                </c:pt>
                <c:pt idx="19">
                  <c:v>-1.608398</c:v>
                </c:pt>
                <c:pt idx="20">
                  <c:v>0.357422</c:v>
                </c:pt>
                <c:pt idx="21">
                  <c:v>-1.250977</c:v>
                </c:pt>
                <c:pt idx="22">
                  <c:v>-0.893555</c:v>
                </c:pt>
              </c:numCache>
            </c:numRef>
          </c:xVal>
          <c:yVal>
            <c:numRef>
              <c:f>CompassCapt123_Aligned!$B$20:$B$42</c:f>
              <c:numCache>
                <c:formatCode>General</c:formatCode>
                <c:ptCount val="23"/>
                <c:pt idx="0">
                  <c:v>22.59140614</c:v>
                </c:pt>
                <c:pt idx="1">
                  <c:v>15.957422</c:v>
                </c:pt>
                <c:pt idx="2">
                  <c:v>5.558203</c:v>
                </c:pt>
                <c:pt idx="3">
                  <c:v>-0.717187</c:v>
                </c:pt>
                <c:pt idx="4">
                  <c:v>1.075781</c:v>
                </c:pt>
                <c:pt idx="5">
                  <c:v>1.972266</c:v>
                </c:pt>
                <c:pt idx="6">
                  <c:v>1.792969</c:v>
                </c:pt>
                <c:pt idx="7">
                  <c:v>1.972266</c:v>
                </c:pt>
                <c:pt idx="8">
                  <c:v>1.434375</c:v>
                </c:pt>
                <c:pt idx="9">
                  <c:v>2.86875</c:v>
                </c:pt>
                <c:pt idx="10">
                  <c:v>1.434375</c:v>
                </c:pt>
                <c:pt idx="11">
                  <c:v>2.689453</c:v>
                </c:pt>
                <c:pt idx="12">
                  <c:v>3.048047</c:v>
                </c:pt>
                <c:pt idx="13">
                  <c:v>1.972266</c:v>
                </c:pt>
                <c:pt idx="14">
                  <c:v>1.792969</c:v>
                </c:pt>
                <c:pt idx="15">
                  <c:v>2.330859</c:v>
                </c:pt>
                <c:pt idx="16">
                  <c:v>3.765234</c:v>
                </c:pt>
                <c:pt idx="17">
                  <c:v>2.86875</c:v>
                </c:pt>
                <c:pt idx="18">
                  <c:v>2.330859</c:v>
                </c:pt>
                <c:pt idx="19">
                  <c:v>2.330859</c:v>
                </c:pt>
                <c:pt idx="20">
                  <c:v>0.358594</c:v>
                </c:pt>
                <c:pt idx="21">
                  <c:v>1.613672</c:v>
                </c:pt>
                <c:pt idx="22">
                  <c:v>1.972266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"Test1_S"</c:f>
              <c:strCache>
                <c:ptCount val="1"/>
                <c:pt idx="0">
                  <c:v>Test1_S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CompassCapt123_Aligned!$A$43:$A$65</c:f>
              <c:numCache>
                <c:formatCode>General</c:formatCode>
                <c:ptCount val="23"/>
                <c:pt idx="0">
                  <c:v>-1.787109</c:v>
                </c:pt>
                <c:pt idx="1">
                  <c:v>-12.867188</c:v>
                </c:pt>
                <c:pt idx="2">
                  <c:v>-23.232422</c:v>
                </c:pt>
                <c:pt idx="3">
                  <c:v>-21.087891</c:v>
                </c:pt>
                <c:pt idx="4">
                  <c:v>-20.90918</c:v>
                </c:pt>
                <c:pt idx="5">
                  <c:v>-21.087891</c:v>
                </c:pt>
                <c:pt idx="6">
                  <c:v>-22.517578</c:v>
                </c:pt>
                <c:pt idx="7">
                  <c:v>-20.551758</c:v>
                </c:pt>
                <c:pt idx="8">
                  <c:v>-21.981445</c:v>
                </c:pt>
                <c:pt idx="9">
                  <c:v>-22.517578</c:v>
                </c:pt>
                <c:pt idx="10">
                  <c:v>-22.875</c:v>
                </c:pt>
                <c:pt idx="11">
                  <c:v>-21.624023</c:v>
                </c:pt>
                <c:pt idx="12">
                  <c:v>-21.802734</c:v>
                </c:pt>
                <c:pt idx="13">
                  <c:v>-21.266602</c:v>
                </c:pt>
                <c:pt idx="14">
                  <c:v>-20.730469</c:v>
                </c:pt>
                <c:pt idx="15">
                  <c:v>-19.658203</c:v>
                </c:pt>
                <c:pt idx="16">
                  <c:v>-21.981445</c:v>
                </c:pt>
                <c:pt idx="17">
                  <c:v>-21.445312</c:v>
                </c:pt>
                <c:pt idx="18">
                  <c:v>-21.266602</c:v>
                </c:pt>
                <c:pt idx="19">
                  <c:v>-21.802734</c:v>
                </c:pt>
                <c:pt idx="20">
                  <c:v>-22.517578</c:v>
                </c:pt>
                <c:pt idx="21">
                  <c:v>-21.087891</c:v>
                </c:pt>
                <c:pt idx="22">
                  <c:v>-22.160156</c:v>
                </c:pt>
              </c:numCache>
            </c:numRef>
          </c:xVal>
          <c:yVal>
            <c:numRef>
              <c:f>CompassCapt123_Aligned!$B$43:$B$65</c:f>
              <c:numCache>
                <c:formatCode>General</c:formatCode>
                <c:ptCount val="23"/>
                <c:pt idx="0">
                  <c:v>2.510156</c:v>
                </c:pt>
                <c:pt idx="1">
                  <c:v>8.60625</c:v>
                </c:pt>
                <c:pt idx="2">
                  <c:v>18.646875</c:v>
                </c:pt>
                <c:pt idx="3">
                  <c:v>20.798437</c:v>
                </c:pt>
                <c:pt idx="4">
                  <c:v>21.336328</c:v>
                </c:pt>
                <c:pt idx="5">
                  <c:v>19.722656</c:v>
                </c:pt>
                <c:pt idx="6">
                  <c:v>20.798437</c:v>
                </c:pt>
                <c:pt idx="7">
                  <c:v>19.543359</c:v>
                </c:pt>
                <c:pt idx="8">
                  <c:v>18.826172</c:v>
                </c:pt>
                <c:pt idx="9">
                  <c:v>19.364062</c:v>
                </c:pt>
                <c:pt idx="10">
                  <c:v>19.005469</c:v>
                </c:pt>
                <c:pt idx="11">
                  <c:v>19.901953</c:v>
                </c:pt>
                <c:pt idx="12">
                  <c:v>20.08125</c:v>
                </c:pt>
                <c:pt idx="13">
                  <c:v>19.184766</c:v>
                </c:pt>
                <c:pt idx="14">
                  <c:v>19.005469</c:v>
                </c:pt>
                <c:pt idx="15">
                  <c:v>18.646875</c:v>
                </c:pt>
                <c:pt idx="16">
                  <c:v>19.543359</c:v>
                </c:pt>
                <c:pt idx="17">
                  <c:v>20.08125</c:v>
                </c:pt>
                <c:pt idx="18">
                  <c:v>20.619141</c:v>
                </c:pt>
                <c:pt idx="19">
                  <c:v>19.364062</c:v>
                </c:pt>
                <c:pt idx="20">
                  <c:v>19.722656</c:v>
                </c:pt>
                <c:pt idx="21">
                  <c:v>18.646875</c:v>
                </c:pt>
                <c:pt idx="22">
                  <c:v>20.439844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"Test1_W"</c:f>
              <c:strCache>
                <c:ptCount val="1"/>
                <c:pt idx="0">
                  <c:v>Test1_W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CompassCapt123_Aligned!$A$66:$A$92</c:f>
              <c:numCache>
                <c:formatCode>General</c:formatCode>
                <c:ptCount val="27"/>
                <c:pt idx="0">
                  <c:v>-21.5436035</c:v>
                </c:pt>
                <c:pt idx="1">
                  <c:v>-21.5436035</c:v>
                </c:pt>
                <c:pt idx="2">
                  <c:v>-21.5436035</c:v>
                </c:pt>
                <c:pt idx="3">
                  <c:v>-19.12207</c:v>
                </c:pt>
                <c:pt idx="4">
                  <c:v>-18.943359</c:v>
                </c:pt>
                <c:pt idx="5">
                  <c:v>-15.905273</c:v>
                </c:pt>
                <c:pt idx="6">
                  <c:v>-3.395508</c:v>
                </c:pt>
                <c:pt idx="7">
                  <c:v>-2.859375</c:v>
                </c:pt>
                <c:pt idx="8">
                  <c:v>-1.96582</c:v>
                </c:pt>
                <c:pt idx="9">
                  <c:v>-3.574219</c:v>
                </c:pt>
                <c:pt idx="10">
                  <c:v>-4.110352</c:v>
                </c:pt>
                <c:pt idx="11">
                  <c:v>-2.680664</c:v>
                </c:pt>
                <c:pt idx="12">
                  <c:v>-3.574219</c:v>
                </c:pt>
                <c:pt idx="13">
                  <c:v>-4.825195</c:v>
                </c:pt>
                <c:pt idx="14">
                  <c:v>-3.931641</c:v>
                </c:pt>
                <c:pt idx="15">
                  <c:v>-2.680664</c:v>
                </c:pt>
                <c:pt idx="16">
                  <c:v>-3.038086</c:v>
                </c:pt>
                <c:pt idx="17">
                  <c:v>-3.395508</c:v>
                </c:pt>
                <c:pt idx="18">
                  <c:v>-1.072266</c:v>
                </c:pt>
                <c:pt idx="19">
                  <c:v>-2.680664</c:v>
                </c:pt>
                <c:pt idx="20">
                  <c:v>-2.323242</c:v>
                </c:pt>
                <c:pt idx="21">
                  <c:v>-2.144531</c:v>
                </c:pt>
                <c:pt idx="22">
                  <c:v>-1.96582</c:v>
                </c:pt>
                <c:pt idx="23">
                  <c:v>-3.038086</c:v>
                </c:pt>
                <c:pt idx="24">
                  <c:v>-1.608398</c:v>
                </c:pt>
                <c:pt idx="25">
                  <c:v>-2.144531</c:v>
                </c:pt>
                <c:pt idx="26">
                  <c:v>-3.216797</c:v>
                </c:pt>
              </c:numCache>
            </c:numRef>
          </c:xVal>
          <c:yVal>
            <c:numRef>
              <c:f>CompassCapt123_Aligned!$B$66:$B$92</c:f>
              <c:numCache>
                <c:formatCode>General</c:formatCode>
                <c:ptCount val="27"/>
                <c:pt idx="0">
                  <c:v>19.731621</c:v>
                </c:pt>
                <c:pt idx="1">
                  <c:v>19.731621</c:v>
                </c:pt>
                <c:pt idx="2">
                  <c:v>19.731621</c:v>
                </c:pt>
                <c:pt idx="3">
                  <c:v>20.619141</c:v>
                </c:pt>
                <c:pt idx="4">
                  <c:v>24.384375</c:v>
                </c:pt>
                <c:pt idx="5">
                  <c:v>36.755859</c:v>
                </c:pt>
                <c:pt idx="6">
                  <c:v>37.114453</c:v>
                </c:pt>
                <c:pt idx="7">
                  <c:v>40.879687</c:v>
                </c:pt>
                <c:pt idx="8">
                  <c:v>40.341797</c:v>
                </c:pt>
                <c:pt idx="9">
                  <c:v>40.521094</c:v>
                </c:pt>
                <c:pt idx="10">
                  <c:v>41.417578</c:v>
                </c:pt>
                <c:pt idx="11">
                  <c:v>41.417578</c:v>
                </c:pt>
                <c:pt idx="12">
                  <c:v>40.879687</c:v>
                </c:pt>
                <c:pt idx="13">
                  <c:v>40.341797</c:v>
                </c:pt>
                <c:pt idx="14">
                  <c:v>40.1625</c:v>
                </c:pt>
                <c:pt idx="15">
                  <c:v>39.983203</c:v>
                </c:pt>
                <c:pt idx="16">
                  <c:v>41.417578</c:v>
                </c:pt>
                <c:pt idx="17">
                  <c:v>41.776172</c:v>
                </c:pt>
                <c:pt idx="18">
                  <c:v>40.1625</c:v>
                </c:pt>
                <c:pt idx="19">
                  <c:v>41.417578</c:v>
                </c:pt>
                <c:pt idx="20">
                  <c:v>40.700391</c:v>
                </c:pt>
                <c:pt idx="21">
                  <c:v>40.521094</c:v>
                </c:pt>
                <c:pt idx="22">
                  <c:v>39.983203</c:v>
                </c:pt>
                <c:pt idx="23">
                  <c:v>42.493359</c:v>
                </c:pt>
                <c:pt idx="24">
                  <c:v>42.134766</c:v>
                </c:pt>
                <c:pt idx="25">
                  <c:v>41.596875</c:v>
                </c:pt>
                <c:pt idx="26">
                  <c:v>40.1625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"Test2_N"</c:f>
              <c:strCache>
                <c:ptCount val="1"/>
                <c:pt idx="0">
                  <c:v>Test2_N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CompassCapt123_Aligned!$S$6:$S$13</c:f>
              <c:numCache>
                <c:formatCode>General</c:formatCode>
                <c:ptCount val="8"/>
                <c:pt idx="0">
                  <c:v>15.726562</c:v>
                </c:pt>
                <c:pt idx="1">
                  <c:v>16.441406</c:v>
                </c:pt>
                <c:pt idx="2">
                  <c:v>15.547852</c:v>
                </c:pt>
                <c:pt idx="3">
                  <c:v>15.369141</c:v>
                </c:pt>
                <c:pt idx="4">
                  <c:v>15.905273</c:v>
                </c:pt>
                <c:pt idx="5">
                  <c:v>17.334961</c:v>
                </c:pt>
                <c:pt idx="6">
                  <c:v>18.764648</c:v>
                </c:pt>
                <c:pt idx="7">
                  <c:v>15.369141</c:v>
                </c:pt>
              </c:numCache>
            </c:numRef>
          </c:xVal>
          <c:yVal>
            <c:numRef>
              <c:f>CompassCapt123_Aligned!$T$6:$T$13</c:f>
              <c:numCache>
                <c:formatCode>General</c:formatCode>
                <c:ptCount val="8"/>
                <c:pt idx="0">
                  <c:v>21.515625</c:v>
                </c:pt>
                <c:pt idx="1">
                  <c:v>20.798437</c:v>
                </c:pt>
                <c:pt idx="2">
                  <c:v>22.053516</c:v>
                </c:pt>
                <c:pt idx="3">
                  <c:v>20.439844</c:v>
                </c:pt>
                <c:pt idx="4">
                  <c:v>21.336328</c:v>
                </c:pt>
                <c:pt idx="5">
                  <c:v>22.770703</c:v>
                </c:pt>
                <c:pt idx="6">
                  <c:v>20.619141</c:v>
                </c:pt>
                <c:pt idx="7">
                  <c:v>20.798437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"Test2_E"</c:f>
              <c:strCache>
                <c:ptCount val="1"/>
                <c:pt idx="0">
                  <c:v>Test2_E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CompassCapt123_Aligned!$S$14:$S$33</c:f>
              <c:numCache>
                <c:formatCode>General</c:formatCode>
                <c:ptCount val="20"/>
                <c:pt idx="0">
                  <c:v>16.307373</c:v>
                </c:pt>
                <c:pt idx="1">
                  <c:v>16.307373</c:v>
                </c:pt>
                <c:pt idx="2">
                  <c:v>16.307373</c:v>
                </c:pt>
                <c:pt idx="3">
                  <c:v>16.307373</c:v>
                </c:pt>
                <c:pt idx="4">
                  <c:v>16.307373</c:v>
                </c:pt>
                <c:pt idx="5">
                  <c:v>16.307373</c:v>
                </c:pt>
                <c:pt idx="6">
                  <c:v>16.307373</c:v>
                </c:pt>
                <c:pt idx="7">
                  <c:v>16.083984</c:v>
                </c:pt>
                <c:pt idx="8">
                  <c:v>3.75293</c:v>
                </c:pt>
                <c:pt idx="9">
                  <c:v>2.859375</c:v>
                </c:pt>
                <c:pt idx="10">
                  <c:v>2.859375</c:v>
                </c:pt>
                <c:pt idx="11">
                  <c:v>2.501953</c:v>
                </c:pt>
                <c:pt idx="12">
                  <c:v>2.323242</c:v>
                </c:pt>
                <c:pt idx="13">
                  <c:v>1.787109</c:v>
                </c:pt>
                <c:pt idx="14">
                  <c:v>2.323242</c:v>
                </c:pt>
                <c:pt idx="15">
                  <c:v>3.216797</c:v>
                </c:pt>
                <c:pt idx="16">
                  <c:v>1.608398</c:v>
                </c:pt>
                <c:pt idx="17">
                  <c:v>1.96582</c:v>
                </c:pt>
                <c:pt idx="18">
                  <c:v>2.323242</c:v>
                </c:pt>
                <c:pt idx="19">
                  <c:v>2.859375</c:v>
                </c:pt>
              </c:numCache>
            </c:numRef>
          </c:xVal>
          <c:yVal>
            <c:numRef>
              <c:f>CompassCapt123_Aligned!$T$14:$T$33</c:f>
              <c:numCache>
                <c:formatCode>General</c:formatCode>
                <c:ptCount val="20"/>
                <c:pt idx="0">
                  <c:v>21.29150388</c:v>
                </c:pt>
                <c:pt idx="1">
                  <c:v>21.29150388</c:v>
                </c:pt>
                <c:pt idx="2">
                  <c:v>21.29150388</c:v>
                </c:pt>
                <c:pt idx="3">
                  <c:v>21.29150388</c:v>
                </c:pt>
                <c:pt idx="4">
                  <c:v>21.29150388</c:v>
                </c:pt>
                <c:pt idx="5">
                  <c:v>21.29150388</c:v>
                </c:pt>
                <c:pt idx="6">
                  <c:v>21.29150388</c:v>
                </c:pt>
                <c:pt idx="7">
                  <c:v>16.495313</c:v>
                </c:pt>
                <c:pt idx="8">
                  <c:v>-1.613672</c:v>
                </c:pt>
                <c:pt idx="9">
                  <c:v>-2.151562</c:v>
                </c:pt>
                <c:pt idx="10">
                  <c:v>-1.434375</c:v>
                </c:pt>
                <c:pt idx="11">
                  <c:v>-1.075781</c:v>
                </c:pt>
                <c:pt idx="12">
                  <c:v>-3.048047</c:v>
                </c:pt>
                <c:pt idx="13">
                  <c:v>-1.075781</c:v>
                </c:pt>
                <c:pt idx="14">
                  <c:v>-0.179297</c:v>
                </c:pt>
                <c:pt idx="15">
                  <c:v>-1.792969</c:v>
                </c:pt>
                <c:pt idx="16">
                  <c:v>-0.179297</c:v>
                </c:pt>
                <c:pt idx="17">
                  <c:v>-0.896484</c:v>
                </c:pt>
                <c:pt idx="18">
                  <c:v>-2.330859</c:v>
                </c:pt>
                <c:pt idx="19">
                  <c:v>-1.075781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"Test2_S"</c:f>
              <c:strCache>
                <c:ptCount val="1"/>
                <c:pt idx="0">
                  <c:v>Test2_S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CompassCapt123_Aligned!$S$34:$S$65</c:f>
              <c:numCache>
                <c:formatCode>General</c:formatCode>
                <c:ptCount val="32"/>
                <c:pt idx="0">
                  <c:v>2.420720727</c:v>
                </c:pt>
                <c:pt idx="1">
                  <c:v>2.420720727</c:v>
                </c:pt>
                <c:pt idx="2">
                  <c:v>2.420720727</c:v>
                </c:pt>
                <c:pt idx="3">
                  <c:v>2.420720727</c:v>
                </c:pt>
                <c:pt idx="4">
                  <c:v>2.420720727</c:v>
                </c:pt>
                <c:pt idx="5">
                  <c:v>2.420720727</c:v>
                </c:pt>
                <c:pt idx="6">
                  <c:v>2.420720727</c:v>
                </c:pt>
                <c:pt idx="7">
                  <c:v>2.420720727</c:v>
                </c:pt>
                <c:pt idx="8">
                  <c:v>2.420720727</c:v>
                </c:pt>
                <c:pt idx="9">
                  <c:v>1.787109</c:v>
                </c:pt>
                <c:pt idx="10">
                  <c:v>2.859375</c:v>
                </c:pt>
                <c:pt idx="11">
                  <c:v>0</c:v>
                </c:pt>
                <c:pt idx="12">
                  <c:v>-20.730469</c:v>
                </c:pt>
                <c:pt idx="13">
                  <c:v>-21.802734</c:v>
                </c:pt>
                <c:pt idx="14">
                  <c:v>-21.802734</c:v>
                </c:pt>
                <c:pt idx="15">
                  <c:v>-21.266602</c:v>
                </c:pt>
                <c:pt idx="16">
                  <c:v>-21.266602</c:v>
                </c:pt>
                <c:pt idx="17">
                  <c:v>-21.981445</c:v>
                </c:pt>
                <c:pt idx="18">
                  <c:v>-21.445312</c:v>
                </c:pt>
                <c:pt idx="19">
                  <c:v>-21.802734</c:v>
                </c:pt>
                <c:pt idx="20">
                  <c:v>-21.981445</c:v>
                </c:pt>
                <c:pt idx="21">
                  <c:v>-22.160156</c:v>
                </c:pt>
                <c:pt idx="22">
                  <c:v>-21.981445</c:v>
                </c:pt>
                <c:pt idx="23">
                  <c:v>-22.338867</c:v>
                </c:pt>
                <c:pt idx="24">
                  <c:v>-21.266602</c:v>
                </c:pt>
                <c:pt idx="25">
                  <c:v>-21.266602</c:v>
                </c:pt>
                <c:pt idx="26">
                  <c:v>-21.087891</c:v>
                </c:pt>
                <c:pt idx="27">
                  <c:v>-21.266602</c:v>
                </c:pt>
                <c:pt idx="28">
                  <c:v>-21.087891</c:v>
                </c:pt>
                <c:pt idx="29">
                  <c:v>-21.445312</c:v>
                </c:pt>
                <c:pt idx="30">
                  <c:v>-22.338867</c:v>
                </c:pt>
                <c:pt idx="31">
                  <c:v>-20.015625</c:v>
                </c:pt>
              </c:numCache>
            </c:numRef>
          </c:xVal>
          <c:yVal>
            <c:numRef>
              <c:f>CompassCapt123_Aligned!$T$34:$T$65</c:f>
              <c:numCache>
                <c:formatCode>General</c:formatCode>
                <c:ptCount val="32"/>
                <c:pt idx="0">
                  <c:v>-1.385475727</c:v>
                </c:pt>
                <c:pt idx="1">
                  <c:v>-1.385475727</c:v>
                </c:pt>
                <c:pt idx="2">
                  <c:v>-1.385475727</c:v>
                </c:pt>
                <c:pt idx="3">
                  <c:v>-1.385475727</c:v>
                </c:pt>
                <c:pt idx="4">
                  <c:v>-1.385475727</c:v>
                </c:pt>
                <c:pt idx="5">
                  <c:v>-1.385475727</c:v>
                </c:pt>
                <c:pt idx="6">
                  <c:v>-1.385475727</c:v>
                </c:pt>
                <c:pt idx="7">
                  <c:v>-1.385475727</c:v>
                </c:pt>
                <c:pt idx="8">
                  <c:v>-1.385475727</c:v>
                </c:pt>
                <c:pt idx="9">
                  <c:v>0.717187</c:v>
                </c:pt>
                <c:pt idx="10">
                  <c:v>0</c:v>
                </c:pt>
                <c:pt idx="11">
                  <c:v>-0.717187</c:v>
                </c:pt>
                <c:pt idx="12">
                  <c:v>15.419531</c:v>
                </c:pt>
                <c:pt idx="13">
                  <c:v>16.495313</c:v>
                </c:pt>
                <c:pt idx="14">
                  <c:v>16.136719</c:v>
                </c:pt>
                <c:pt idx="15">
                  <c:v>15.598828</c:v>
                </c:pt>
                <c:pt idx="16">
                  <c:v>15.598828</c:v>
                </c:pt>
                <c:pt idx="17">
                  <c:v>15.598828</c:v>
                </c:pt>
                <c:pt idx="18">
                  <c:v>16.495313</c:v>
                </c:pt>
                <c:pt idx="19">
                  <c:v>15.060937</c:v>
                </c:pt>
                <c:pt idx="20">
                  <c:v>17.391797</c:v>
                </c:pt>
                <c:pt idx="21">
                  <c:v>15.419531</c:v>
                </c:pt>
                <c:pt idx="22">
                  <c:v>15.957422</c:v>
                </c:pt>
                <c:pt idx="23">
                  <c:v>15.957422</c:v>
                </c:pt>
                <c:pt idx="24">
                  <c:v>15.598828</c:v>
                </c:pt>
                <c:pt idx="25">
                  <c:v>15.598828</c:v>
                </c:pt>
                <c:pt idx="26">
                  <c:v>16.136719</c:v>
                </c:pt>
                <c:pt idx="27">
                  <c:v>15.957422</c:v>
                </c:pt>
                <c:pt idx="28">
                  <c:v>15.060937</c:v>
                </c:pt>
                <c:pt idx="29">
                  <c:v>16.853906</c:v>
                </c:pt>
                <c:pt idx="30">
                  <c:v>15.957422</c:v>
                </c:pt>
                <c:pt idx="31">
                  <c:v>17.571094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"Test2_W"</c:f>
              <c:strCache>
                <c:ptCount val="1"/>
                <c:pt idx="0">
                  <c:v>Test2_W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>
                  <a:lumMod val="75000"/>
                </a:schemeClr>
              </a:solidFill>
              <a:ln w="12700" cmpd="sng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CompassCapt123_Aligned!$S$66:$S$86</c:f>
              <c:numCache>
                <c:formatCode>General</c:formatCode>
                <c:ptCount val="21"/>
                <c:pt idx="0">
                  <c:v>-21.51679685</c:v>
                </c:pt>
                <c:pt idx="1">
                  <c:v>-21.51679685</c:v>
                </c:pt>
                <c:pt idx="2">
                  <c:v>-21.51679685</c:v>
                </c:pt>
                <c:pt idx="3">
                  <c:v>-20.730469</c:v>
                </c:pt>
                <c:pt idx="4">
                  <c:v>-7.505859</c:v>
                </c:pt>
                <c:pt idx="5">
                  <c:v>-8.399414</c:v>
                </c:pt>
                <c:pt idx="6">
                  <c:v>-5.361328</c:v>
                </c:pt>
                <c:pt idx="7">
                  <c:v>-5.182617</c:v>
                </c:pt>
                <c:pt idx="8">
                  <c:v>-5.540039</c:v>
                </c:pt>
                <c:pt idx="9">
                  <c:v>-6.791016</c:v>
                </c:pt>
                <c:pt idx="10">
                  <c:v>-5.897461</c:v>
                </c:pt>
                <c:pt idx="11">
                  <c:v>-5.182617</c:v>
                </c:pt>
                <c:pt idx="12">
                  <c:v>-6.076172</c:v>
                </c:pt>
                <c:pt idx="13">
                  <c:v>-7.148438</c:v>
                </c:pt>
                <c:pt idx="14">
                  <c:v>-4.289062</c:v>
                </c:pt>
                <c:pt idx="15">
                  <c:v>-4.825195</c:v>
                </c:pt>
                <c:pt idx="16">
                  <c:v>-6.076172</c:v>
                </c:pt>
                <c:pt idx="17">
                  <c:v>-4.825195</c:v>
                </c:pt>
                <c:pt idx="18">
                  <c:v>-5.361328</c:v>
                </c:pt>
                <c:pt idx="19">
                  <c:v>-6.612305</c:v>
                </c:pt>
                <c:pt idx="20">
                  <c:v>-6.969727</c:v>
                </c:pt>
              </c:numCache>
            </c:numRef>
          </c:xVal>
          <c:yVal>
            <c:numRef>
              <c:f>CompassCapt123_Aligned!$T$66:$T$86</c:f>
              <c:numCache>
                <c:formatCode>General</c:formatCode>
                <c:ptCount val="21"/>
                <c:pt idx="0">
                  <c:v>15.99328125</c:v>
                </c:pt>
                <c:pt idx="1">
                  <c:v>15.99328125</c:v>
                </c:pt>
                <c:pt idx="2">
                  <c:v>15.99328125</c:v>
                </c:pt>
                <c:pt idx="3">
                  <c:v>22.591406</c:v>
                </c:pt>
                <c:pt idx="4">
                  <c:v>34.783594</c:v>
                </c:pt>
                <c:pt idx="5">
                  <c:v>39.624609</c:v>
                </c:pt>
                <c:pt idx="6">
                  <c:v>39.086719</c:v>
                </c:pt>
                <c:pt idx="7">
                  <c:v>40.700391</c:v>
                </c:pt>
                <c:pt idx="8">
                  <c:v>40.341797</c:v>
                </c:pt>
                <c:pt idx="9">
                  <c:v>41.596875</c:v>
                </c:pt>
                <c:pt idx="10">
                  <c:v>40.700391</c:v>
                </c:pt>
                <c:pt idx="11">
                  <c:v>42.851953</c:v>
                </c:pt>
                <c:pt idx="12">
                  <c:v>42.672656</c:v>
                </c:pt>
                <c:pt idx="13">
                  <c:v>41.596875</c:v>
                </c:pt>
                <c:pt idx="14">
                  <c:v>41.955469</c:v>
                </c:pt>
                <c:pt idx="15">
                  <c:v>41.417578</c:v>
                </c:pt>
                <c:pt idx="16">
                  <c:v>42.314062</c:v>
                </c:pt>
                <c:pt idx="17">
                  <c:v>42.851953</c:v>
                </c:pt>
                <c:pt idx="18">
                  <c:v>40.879687</c:v>
                </c:pt>
                <c:pt idx="19">
                  <c:v>41.417578</c:v>
                </c:pt>
                <c:pt idx="20">
                  <c:v>40.341797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"Test3_N"</c:f>
              <c:strCache>
                <c:ptCount val="1"/>
                <c:pt idx="0">
                  <c:v>Test3_N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CompassCapt123_Aligned!$AB$6:$AB$20</c:f>
              <c:numCache>
                <c:formatCode>General</c:formatCode>
                <c:ptCount val="15"/>
                <c:pt idx="0">
                  <c:v>20.015625</c:v>
                </c:pt>
                <c:pt idx="1">
                  <c:v>18.228516</c:v>
                </c:pt>
                <c:pt idx="2">
                  <c:v>18.943359</c:v>
                </c:pt>
                <c:pt idx="3">
                  <c:v>19.836914</c:v>
                </c:pt>
                <c:pt idx="4">
                  <c:v>17.15625</c:v>
                </c:pt>
                <c:pt idx="5">
                  <c:v>18.764648</c:v>
                </c:pt>
                <c:pt idx="6">
                  <c:v>17.334961</c:v>
                </c:pt>
                <c:pt idx="7">
                  <c:v>19.836914</c:v>
                </c:pt>
                <c:pt idx="8">
                  <c:v>18.228516</c:v>
                </c:pt>
                <c:pt idx="9">
                  <c:v>19.658203</c:v>
                </c:pt>
                <c:pt idx="10">
                  <c:v>19.658203</c:v>
                </c:pt>
                <c:pt idx="11">
                  <c:v>18.585938</c:v>
                </c:pt>
                <c:pt idx="12">
                  <c:v>19.12207</c:v>
                </c:pt>
                <c:pt idx="13">
                  <c:v>19.836914</c:v>
                </c:pt>
                <c:pt idx="14">
                  <c:v>20.373047</c:v>
                </c:pt>
              </c:numCache>
            </c:numRef>
          </c:xVal>
          <c:yVal>
            <c:numRef>
              <c:f>CompassCapt123_Aligned!$AC$6:$AC$20</c:f>
              <c:numCache>
                <c:formatCode>General</c:formatCode>
                <c:ptCount val="15"/>
                <c:pt idx="0">
                  <c:v>23.308594</c:v>
                </c:pt>
                <c:pt idx="1">
                  <c:v>23.308594</c:v>
                </c:pt>
                <c:pt idx="2">
                  <c:v>24.025781</c:v>
                </c:pt>
                <c:pt idx="3">
                  <c:v>24.205078</c:v>
                </c:pt>
                <c:pt idx="4">
                  <c:v>21.874219</c:v>
                </c:pt>
                <c:pt idx="5">
                  <c:v>24.205078</c:v>
                </c:pt>
                <c:pt idx="6">
                  <c:v>24.563672</c:v>
                </c:pt>
                <c:pt idx="7">
                  <c:v>23.846484</c:v>
                </c:pt>
                <c:pt idx="8">
                  <c:v>23.667188</c:v>
                </c:pt>
                <c:pt idx="9">
                  <c:v>24.742969</c:v>
                </c:pt>
                <c:pt idx="10">
                  <c:v>24.025781</c:v>
                </c:pt>
                <c:pt idx="11">
                  <c:v>24.742969</c:v>
                </c:pt>
                <c:pt idx="12">
                  <c:v>23.487891</c:v>
                </c:pt>
                <c:pt idx="13">
                  <c:v>23.487891</c:v>
                </c:pt>
                <c:pt idx="14">
                  <c:v>22.95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"Test3_E"</c:f>
              <c:strCache>
                <c:ptCount val="1"/>
                <c:pt idx="0">
                  <c:v>Test3_E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CompassCapt123_Aligned!$AB$21:$AB$39</c:f>
              <c:numCache>
                <c:formatCode>General</c:formatCode>
                <c:ptCount val="19"/>
                <c:pt idx="0">
                  <c:v>10.722656</c:v>
                </c:pt>
                <c:pt idx="1">
                  <c:v>3.038086</c:v>
                </c:pt>
                <c:pt idx="2">
                  <c:v>1.072266</c:v>
                </c:pt>
                <c:pt idx="3">
                  <c:v>1.072266</c:v>
                </c:pt>
                <c:pt idx="4">
                  <c:v>1.429688</c:v>
                </c:pt>
                <c:pt idx="5">
                  <c:v>3.931641</c:v>
                </c:pt>
                <c:pt idx="6">
                  <c:v>1.429688</c:v>
                </c:pt>
                <c:pt idx="7">
                  <c:v>3.216797</c:v>
                </c:pt>
                <c:pt idx="8">
                  <c:v>1.250977</c:v>
                </c:pt>
                <c:pt idx="9">
                  <c:v>2.323242</c:v>
                </c:pt>
                <c:pt idx="10">
                  <c:v>2.501953</c:v>
                </c:pt>
                <c:pt idx="11">
                  <c:v>0.714844</c:v>
                </c:pt>
                <c:pt idx="12">
                  <c:v>2.680664</c:v>
                </c:pt>
                <c:pt idx="13">
                  <c:v>0.893555</c:v>
                </c:pt>
                <c:pt idx="14">
                  <c:v>1.072266</c:v>
                </c:pt>
                <c:pt idx="15">
                  <c:v>2.501953</c:v>
                </c:pt>
                <c:pt idx="16">
                  <c:v>1.072266</c:v>
                </c:pt>
                <c:pt idx="17">
                  <c:v>1.96582</c:v>
                </c:pt>
                <c:pt idx="18">
                  <c:v>1.608398</c:v>
                </c:pt>
              </c:numCache>
            </c:numRef>
          </c:xVal>
          <c:yVal>
            <c:numRef>
              <c:f>CompassCapt123_Aligned!$AC$21:$AC$39</c:f>
              <c:numCache>
                <c:formatCode>General</c:formatCode>
                <c:ptCount val="19"/>
                <c:pt idx="0">
                  <c:v>8.60625</c:v>
                </c:pt>
                <c:pt idx="1">
                  <c:v>2.330859</c:v>
                </c:pt>
                <c:pt idx="2">
                  <c:v>3.585938</c:v>
                </c:pt>
                <c:pt idx="3">
                  <c:v>2.86875</c:v>
                </c:pt>
                <c:pt idx="4">
                  <c:v>3.944531</c:v>
                </c:pt>
                <c:pt idx="5">
                  <c:v>4.303125</c:v>
                </c:pt>
                <c:pt idx="6">
                  <c:v>3.227344</c:v>
                </c:pt>
                <c:pt idx="7">
                  <c:v>5.020313</c:v>
                </c:pt>
                <c:pt idx="8">
                  <c:v>3.048047</c:v>
                </c:pt>
                <c:pt idx="9">
                  <c:v>4.482422</c:v>
                </c:pt>
                <c:pt idx="10">
                  <c:v>3.944531</c:v>
                </c:pt>
                <c:pt idx="11">
                  <c:v>2.151562</c:v>
                </c:pt>
                <c:pt idx="12">
                  <c:v>1.972266</c:v>
                </c:pt>
                <c:pt idx="13">
                  <c:v>3.765234</c:v>
                </c:pt>
                <c:pt idx="14">
                  <c:v>3.944531</c:v>
                </c:pt>
                <c:pt idx="15">
                  <c:v>3.944531</c:v>
                </c:pt>
                <c:pt idx="16">
                  <c:v>4.303125</c:v>
                </c:pt>
                <c:pt idx="17">
                  <c:v>2.689453</c:v>
                </c:pt>
                <c:pt idx="18">
                  <c:v>4.482422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"Test3_S"</c:f>
              <c:strCache>
                <c:ptCount val="1"/>
                <c:pt idx="0">
                  <c:v>Test3_S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CompassCapt123_Aligned!$AB$40:$AB$68</c:f>
              <c:numCache>
                <c:formatCode>General</c:formatCode>
                <c:ptCount val="29"/>
                <c:pt idx="0">
                  <c:v>1.808134353</c:v>
                </c:pt>
                <c:pt idx="1">
                  <c:v>1.808134353</c:v>
                </c:pt>
                <c:pt idx="2">
                  <c:v>1.808134353</c:v>
                </c:pt>
                <c:pt idx="3">
                  <c:v>-0.893555</c:v>
                </c:pt>
                <c:pt idx="4">
                  <c:v>-11.973633</c:v>
                </c:pt>
                <c:pt idx="5">
                  <c:v>-18.764648</c:v>
                </c:pt>
                <c:pt idx="6">
                  <c:v>-21.981445</c:v>
                </c:pt>
                <c:pt idx="7">
                  <c:v>-21.624023</c:v>
                </c:pt>
                <c:pt idx="8">
                  <c:v>-21.802734</c:v>
                </c:pt>
                <c:pt idx="9">
                  <c:v>-21.981445</c:v>
                </c:pt>
                <c:pt idx="10">
                  <c:v>-22.338867</c:v>
                </c:pt>
                <c:pt idx="11">
                  <c:v>-20.730469</c:v>
                </c:pt>
                <c:pt idx="12">
                  <c:v>-21.266602</c:v>
                </c:pt>
                <c:pt idx="13">
                  <c:v>-22.338867</c:v>
                </c:pt>
                <c:pt idx="14">
                  <c:v>-21.981445</c:v>
                </c:pt>
                <c:pt idx="15">
                  <c:v>-20.730469</c:v>
                </c:pt>
                <c:pt idx="16">
                  <c:v>-21.087891</c:v>
                </c:pt>
                <c:pt idx="17">
                  <c:v>-21.802734</c:v>
                </c:pt>
                <c:pt idx="18">
                  <c:v>-21.266602</c:v>
                </c:pt>
                <c:pt idx="19">
                  <c:v>-21.445312</c:v>
                </c:pt>
                <c:pt idx="20">
                  <c:v>-20.90918</c:v>
                </c:pt>
                <c:pt idx="21">
                  <c:v>-21.802734</c:v>
                </c:pt>
                <c:pt idx="22">
                  <c:v>-21.981445</c:v>
                </c:pt>
                <c:pt idx="23">
                  <c:v>-21.266602</c:v>
                </c:pt>
                <c:pt idx="24">
                  <c:v>-22.517578</c:v>
                </c:pt>
                <c:pt idx="25">
                  <c:v>-21.445312</c:v>
                </c:pt>
                <c:pt idx="26">
                  <c:v>-21.266602</c:v>
                </c:pt>
                <c:pt idx="27">
                  <c:v>-22.160156</c:v>
                </c:pt>
                <c:pt idx="28">
                  <c:v>-22.696289</c:v>
                </c:pt>
              </c:numCache>
            </c:numRef>
          </c:xVal>
          <c:yVal>
            <c:numRef>
              <c:f>CompassCapt123_Aligned!$AC$40:$AC$68</c:f>
              <c:numCache>
                <c:formatCode>General</c:formatCode>
                <c:ptCount val="29"/>
                <c:pt idx="0">
                  <c:v>3.628125</c:v>
                </c:pt>
                <c:pt idx="1">
                  <c:v>3.628125</c:v>
                </c:pt>
                <c:pt idx="2">
                  <c:v>3.628125</c:v>
                </c:pt>
                <c:pt idx="3">
                  <c:v>8.068359</c:v>
                </c:pt>
                <c:pt idx="4">
                  <c:v>11.654297</c:v>
                </c:pt>
                <c:pt idx="5">
                  <c:v>23.487891</c:v>
                </c:pt>
                <c:pt idx="6">
                  <c:v>22.053516</c:v>
                </c:pt>
                <c:pt idx="7">
                  <c:v>22.412109</c:v>
                </c:pt>
                <c:pt idx="8">
                  <c:v>23.667188</c:v>
                </c:pt>
                <c:pt idx="9">
                  <c:v>22.770703</c:v>
                </c:pt>
                <c:pt idx="10">
                  <c:v>23.487891</c:v>
                </c:pt>
                <c:pt idx="11">
                  <c:v>24.384375</c:v>
                </c:pt>
                <c:pt idx="12">
                  <c:v>21.336328</c:v>
                </c:pt>
                <c:pt idx="13">
                  <c:v>23.846484</c:v>
                </c:pt>
                <c:pt idx="14">
                  <c:v>22.053516</c:v>
                </c:pt>
                <c:pt idx="15">
                  <c:v>23.667188</c:v>
                </c:pt>
                <c:pt idx="16">
                  <c:v>22.232812</c:v>
                </c:pt>
                <c:pt idx="17">
                  <c:v>25.460156</c:v>
                </c:pt>
                <c:pt idx="18">
                  <c:v>22.770703</c:v>
                </c:pt>
                <c:pt idx="19">
                  <c:v>22.95</c:v>
                </c:pt>
                <c:pt idx="20">
                  <c:v>22.770703</c:v>
                </c:pt>
                <c:pt idx="21">
                  <c:v>24.025781</c:v>
                </c:pt>
                <c:pt idx="22">
                  <c:v>23.846484</c:v>
                </c:pt>
                <c:pt idx="23">
                  <c:v>23.487891</c:v>
                </c:pt>
                <c:pt idx="24">
                  <c:v>22.591406</c:v>
                </c:pt>
                <c:pt idx="25">
                  <c:v>24.384375</c:v>
                </c:pt>
                <c:pt idx="26">
                  <c:v>24.922266</c:v>
                </c:pt>
                <c:pt idx="27">
                  <c:v>24.742969</c:v>
                </c:pt>
                <c:pt idx="28">
                  <c:v>24.922266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"Test3_W"</c:f>
              <c:strCache>
                <c:ptCount val="1"/>
                <c:pt idx="0">
                  <c:v>Test3_W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CompassCapt123_Aligned!$AB$69:$AB$86</c:f>
              <c:numCache>
                <c:formatCode>General</c:formatCode>
                <c:ptCount val="18"/>
                <c:pt idx="0">
                  <c:v>-21.266602</c:v>
                </c:pt>
                <c:pt idx="1">
                  <c:v>-9.650391</c:v>
                </c:pt>
                <c:pt idx="2">
                  <c:v>-2.680664</c:v>
                </c:pt>
                <c:pt idx="3">
                  <c:v>-8.220703</c:v>
                </c:pt>
                <c:pt idx="4">
                  <c:v>-8.756836</c:v>
                </c:pt>
                <c:pt idx="5">
                  <c:v>-9.114258</c:v>
                </c:pt>
                <c:pt idx="6">
                  <c:v>-8.399414</c:v>
                </c:pt>
                <c:pt idx="7">
                  <c:v>-10.186523</c:v>
                </c:pt>
                <c:pt idx="8">
                  <c:v>-8.220703</c:v>
                </c:pt>
                <c:pt idx="9">
                  <c:v>-5.897461</c:v>
                </c:pt>
                <c:pt idx="10">
                  <c:v>-4.289062</c:v>
                </c:pt>
                <c:pt idx="11">
                  <c:v>-4.467773</c:v>
                </c:pt>
                <c:pt idx="12">
                  <c:v>-2.501953</c:v>
                </c:pt>
                <c:pt idx="13">
                  <c:v>-4.467773</c:v>
                </c:pt>
                <c:pt idx="14">
                  <c:v>-5.182617</c:v>
                </c:pt>
                <c:pt idx="15">
                  <c:v>-4.289062</c:v>
                </c:pt>
                <c:pt idx="16">
                  <c:v>-5.003906</c:v>
                </c:pt>
                <c:pt idx="17">
                  <c:v>-6.969727</c:v>
                </c:pt>
              </c:numCache>
            </c:numRef>
          </c:xVal>
          <c:yVal>
            <c:numRef>
              <c:f>CompassCapt123_Aligned!$AC$69:$AC$86</c:f>
              <c:numCache>
                <c:formatCode>General</c:formatCode>
                <c:ptCount val="18"/>
                <c:pt idx="0">
                  <c:v>34.245703</c:v>
                </c:pt>
                <c:pt idx="1">
                  <c:v>39.086719</c:v>
                </c:pt>
                <c:pt idx="2">
                  <c:v>41.417578</c:v>
                </c:pt>
                <c:pt idx="3">
                  <c:v>41.596875</c:v>
                </c:pt>
                <c:pt idx="4">
                  <c:v>42.851953</c:v>
                </c:pt>
                <c:pt idx="5">
                  <c:v>42.851953</c:v>
                </c:pt>
                <c:pt idx="6">
                  <c:v>42.493359</c:v>
                </c:pt>
                <c:pt idx="7">
                  <c:v>42.134766</c:v>
                </c:pt>
                <c:pt idx="8">
                  <c:v>43.389844</c:v>
                </c:pt>
                <c:pt idx="9">
                  <c:v>44.286328</c:v>
                </c:pt>
                <c:pt idx="10">
                  <c:v>43.03125</c:v>
                </c:pt>
                <c:pt idx="11">
                  <c:v>43.927734</c:v>
                </c:pt>
                <c:pt idx="12">
                  <c:v>44.107031</c:v>
                </c:pt>
                <c:pt idx="13">
                  <c:v>43.927734</c:v>
                </c:pt>
                <c:pt idx="14">
                  <c:v>43.569141</c:v>
                </c:pt>
                <c:pt idx="15">
                  <c:v>44.107031</c:v>
                </c:pt>
                <c:pt idx="16">
                  <c:v>42.314062</c:v>
                </c:pt>
                <c:pt idx="17">
                  <c:v>43.927734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"Test1_Avg"</c:f>
              <c:strCache>
                <c:ptCount val="1"/>
                <c:pt idx="0">
                  <c:v>Test1_Avg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CompassCapt123_Aligned!$C$4</c:f>
              <c:numCache>
                <c:formatCode>General</c:formatCode>
                <c:ptCount val="1"/>
                <c:pt idx="0">
                  <c:v>-1.01558178954955</c:v>
                </c:pt>
              </c:numCache>
            </c:numRef>
          </c:xVal>
          <c:yVal>
            <c:numRef>
              <c:f>CompassCapt123_Aligned!$D$4</c:f>
              <c:numCache>
                <c:formatCode>General</c:formatCode>
                <c:ptCount val="1"/>
                <c:pt idx="0">
                  <c:v>20.669456776036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"Test2_Avg"</c:f>
              <c:strCache>
                <c:ptCount val="1"/>
                <c:pt idx="0">
                  <c:v>Test2_Avg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CompassCapt123_Aligned!$W$6</c:f>
              <c:numCache>
                <c:formatCode>General</c:formatCode>
                <c:ptCount val="1"/>
                <c:pt idx="0">
                  <c:v>0.665003806981983</c:v>
                </c:pt>
              </c:numCache>
            </c:numRef>
          </c:xVal>
          <c:yVal>
            <c:numRef>
              <c:f>CompassCapt123_Aligned!$X$6</c:f>
              <c:numCache>
                <c:formatCode>General</c:formatCode>
                <c:ptCount val="1"/>
                <c:pt idx="0">
                  <c:v>20.7269124777207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"Test3_Avg"</c:f>
              <c:strCache>
                <c:ptCount val="1"/>
                <c:pt idx="0">
                  <c:v>Test3_Avg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CompassCapt123_Aligned!$AF$7</c:f>
              <c:numCache>
                <c:formatCode>General</c:formatCode>
                <c:ptCount val="1"/>
                <c:pt idx="0">
                  <c:v>-0.0025597219909901</c:v>
                </c:pt>
              </c:numCache>
            </c:numRef>
          </c:xVal>
          <c:yVal>
            <c:numRef>
              <c:f>CompassCapt123_Aligned!$AG$7</c:f>
              <c:numCache>
                <c:formatCode>General</c:formatCode>
                <c:ptCount val="1"/>
                <c:pt idx="0">
                  <c:v>24.4082676518018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769401353"/>
        <c:axId val="258641133"/>
      </c:scatterChart>
      <c:valAx>
        <c:axId val="769401353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X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890418871919856"/>
              <c:y val="0.6894176495252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641133"/>
        <c:crosses val="autoZero"/>
        <c:crossBetween val="midCat"/>
      </c:valAx>
      <c:valAx>
        <c:axId val="258641133"/>
        <c:scaling>
          <c:orientation val="minMax"/>
        </c:scaling>
        <c:delete val="0"/>
        <c:axPos val="l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Y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55224358974359"/>
              <c:y val="0.117865026553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4013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789987789988"/>
          <c:y val="0.898669504512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NESW Magnetometer Readings Centered </a:t>
            </a: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Around Trial Average as Origin</a:t>
            </a:r>
          </a:p>
        </c:rich>
      </c:tx>
      <c:layout>
        <c:manualLayout>
          <c:xMode val="edge"/>
          <c:yMode val="edge"/>
          <c:x val="0.234532101756511"/>
          <c:y val="0.017269736842105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23428982434888"/>
          <c:y val="0.1515942291753"/>
          <c:w val="0.911214794064204"/>
          <c:h val="0.733489173228347"/>
        </c:manualLayout>
      </c:layout>
      <c:scatterChart>
        <c:scatterStyle val="marker"/>
        <c:varyColors val="0"/>
        <c:ser>
          <c:idx val="0"/>
          <c:order val="0"/>
          <c:tx>
            <c:strRef>
              <c:f>CompassCapt123_Aligned!$F$5</c:f>
              <c:strCache>
                <c:ptCount val="1"/>
                <c:pt idx="0">
                  <c:v>Centered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CompassCapt123_Aligned!$E$6:$E$116</c:f>
              <c:numCache>
                <c:formatCode>General</c:formatCode>
                <c:ptCount val="111"/>
                <c:pt idx="0">
                  <c:v>17.9931207895496</c:v>
                </c:pt>
                <c:pt idx="1">
                  <c:v>17.6356987895496</c:v>
                </c:pt>
                <c:pt idx="2">
                  <c:v>18.5292537895495</c:v>
                </c:pt>
                <c:pt idx="3">
                  <c:v>18.7079647895495</c:v>
                </c:pt>
                <c:pt idx="4">
                  <c:v>17.2782767895496</c:v>
                </c:pt>
                <c:pt idx="5">
                  <c:v>17.4569877895496</c:v>
                </c:pt>
                <c:pt idx="6">
                  <c:v>19.4228087895495</c:v>
                </c:pt>
                <c:pt idx="7">
                  <c:v>18.3505427895496</c:v>
                </c:pt>
                <c:pt idx="8">
                  <c:v>18.5292537895495</c:v>
                </c:pt>
                <c:pt idx="9">
                  <c:v>18.5292537895495</c:v>
                </c:pt>
                <c:pt idx="10">
                  <c:v>19.2440977895495</c:v>
                </c:pt>
                <c:pt idx="11">
                  <c:v>17.6356987895496</c:v>
                </c:pt>
                <c:pt idx="12">
                  <c:v>18.5292537895495</c:v>
                </c:pt>
                <c:pt idx="13">
                  <c:v>18.7079647895495</c:v>
                </c:pt>
                <c:pt idx="14">
                  <c:v>18.3250126495495</c:v>
                </c:pt>
                <c:pt idx="15">
                  <c:v>16.5634337895496</c:v>
                </c:pt>
                <c:pt idx="16">
                  <c:v>9.05757378954955</c:v>
                </c:pt>
                <c:pt idx="17">
                  <c:v>2.44526978954955</c:v>
                </c:pt>
                <c:pt idx="18">
                  <c:v>-2.20121521045045</c:v>
                </c:pt>
                <c:pt idx="19">
                  <c:v>-1.66508221045045</c:v>
                </c:pt>
                <c:pt idx="20">
                  <c:v>-0.0566842104504486</c:v>
                </c:pt>
                <c:pt idx="21">
                  <c:v>-0.235395210450449</c:v>
                </c:pt>
                <c:pt idx="22">
                  <c:v>0.658159789549551</c:v>
                </c:pt>
                <c:pt idx="23">
                  <c:v>-0.414106210450449</c:v>
                </c:pt>
                <c:pt idx="24">
                  <c:v>-1.12894921045045</c:v>
                </c:pt>
                <c:pt idx="25">
                  <c:v>0.479448789549551</c:v>
                </c:pt>
                <c:pt idx="26">
                  <c:v>-0.950238210450449</c:v>
                </c:pt>
                <c:pt idx="27">
                  <c:v>-0.592816210450449</c:v>
                </c:pt>
                <c:pt idx="28">
                  <c:v>-0.771527210450449</c:v>
                </c:pt>
                <c:pt idx="29">
                  <c:v>-0.592816210450449</c:v>
                </c:pt>
                <c:pt idx="30">
                  <c:v>-0.950238210450449</c:v>
                </c:pt>
                <c:pt idx="31">
                  <c:v>0.300737789549551</c:v>
                </c:pt>
                <c:pt idx="32">
                  <c:v>-0.950238210450449</c:v>
                </c:pt>
                <c:pt idx="33">
                  <c:v>-0.592816210450449</c:v>
                </c:pt>
                <c:pt idx="34">
                  <c:v>1.37300378954955</c:v>
                </c:pt>
                <c:pt idx="35">
                  <c:v>-0.235395210450449</c:v>
                </c:pt>
                <c:pt idx="36">
                  <c:v>0.122026789549551</c:v>
                </c:pt>
                <c:pt idx="37">
                  <c:v>-0.771527210450449</c:v>
                </c:pt>
                <c:pt idx="38">
                  <c:v>-11.8516062104504</c:v>
                </c:pt>
                <c:pt idx="39">
                  <c:v>-22.2168402104504</c:v>
                </c:pt>
                <c:pt idx="40">
                  <c:v>-20.0723092104504</c:v>
                </c:pt>
                <c:pt idx="41">
                  <c:v>-19.8935982104504</c:v>
                </c:pt>
                <c:pt idx="42">
                  <c:v>-20.0723092104504</c:v>
                </c:pt>
                <c:pt idx="43">
                  <c:v>-21.5019962104505</c:v>
                </c:pt>
                <c:pt idx="44">
                  <c:v>-19.5361762104504</c:v>
                </c:pt>
                <c:pt idx="45">
                  <c:v>-20.9658632104505</c:v>
                </c:pt>
                <c:pt idx="46">
                  <c:v>-21.5019962104505</c:v>
                </c:pt>
                <c:pt idx="47">
                  <c:v>-21.8594182104504</c:v>
                </c:pt>
                <c:pt idx="48">
                  <c:v>-20.6084412104505</c:v>
                </c:pt>
                <c:pt idx="49">
                  <c:v>-20.7871522104505</c:v>
                </c:pt>
                <c:pt idx="50">
                  <c:v>-20.2510202104504</c:v>
                </c:pt>
                <c:pt idx="51">
                  <c:v>-19.7148872104504</c:v>
                </c:pt>
                <c:pt idx="52">
                  <c:v>-18.6426212104505</c:v>
                </c:pt>
                <c:pt idx="53">
                  <c:v>-20.9658632104505</c:v>
                </c:pt>
                <c:pt idx="54">
                  <c:v>-20.4297302104505</c:v>
                </c:pt>
                <c:pt idx="55">
                  <c:v>-20.2510202104504</c:v>
                </c:pt>
                <c:pt idx="56">
                  <c:v>-20.7871522104505</c:v>
                </c:pt>
                <c:pt idx="57">
                  <c:v>-21.5019962104505</c:v>
                </c:pt>
                <c:pt idx="58">
                  <c:v>-20.0723092104504</c:v>
                </c:pt>
                <c:pt idx="59">
                  <c:v>-21.1445742104505</c:v>
                </c:pt>
                <c:pt idx="60">
                  <c:v>-20.5280217104504</c:v>
                </c:pt>
                <c:pt idx="61">
                  <c:v>-20.5280217104504</c:v>
                </c:pt>
                <c:pt idx="62">
                  <c:v>-20.5280217104504</c:v>
                </c:pt>
                <c:pt idx="63">
                  <c:v>-18.1064882104505</c:v>
                </c:pt>
                <c:pt idx="64">
                  <c:v>-17.9277772104505</c:v>
                </c:pt>
                <c:pt idx="65">
                  <c:v>-14.8896912104504</c:v>
                </c:pt>
                <c:pt idx="66">
                  <c:v>-2.37992621045045</c:v>
                </c:pt>
                <c:pt idx="67">
                  <c:v>-1.84379321045045</c:v>
                </c:pt>
                <c:pt idx="68">
                  <c:v>-0.950238210450449</c:v>
                </c:pt>
                <c:pt idx="69">
                  <c:v>-2.55863721045045</c:v>
                </c:pt>
                <c:pt idx="70">
                  <c:v>-3.09477021045045</c:v>
                </c:pt>
                <c:pt idx="71">
                  <c:v>-1.66508221045045</c:v>
                </c:pt>
                <c:pt idx="72">
                  <c:v>-2.55863721045045</c:v>
                </c:pt>
                <c:pt idx="73">
                  <c:v>-3.80961321045045</c:v>
                </c:pt>
                <c:pt idx="74">
                  <c:v>-2.91605921045045</c:v>
                </c:pt>
                <c:pt idx="75">
                  <c:v>-1.66508221045045</c:v>
                </c:pt>
                <c:pt idx="76">
                  <c:v>-2.02250421045045</c:v>
                </c:pt>
                <c:pt idx="77">
                  <c:v>-2.37992621045045</c:v>
                </c:pt>
                <c:pt idx="78">
                  <c:v>-0.0566842104504486</c:v>
                </c:pt>
                <c:pt idx="79">
                  <c:v>-1.66508221045045</c:v>
                </c:pt>
                <c:pt idx="80">
                  <c:v>-1.30766021045045</c:v>
                </c:pt>
                <c:pt idx="81">
                  <c:v>-1.12894921045045</c:v>
                </c:pt>
                <c:pt idx="82">
                  <c:v>-0.950238210450449</c:v>
                </c:pt>
                <c:pt idx="83">
                  <c:v>-2.02250421045045</c:v>
                </c:pt>
                <c:pt idx="84">
                  <c:v>-0.592816210450449</c:v>
                </c:pt>
                <c:pt idx="85">
                  <c:v>-1.12894921045045</c:v>
                </c:pt>
                <c:pt idx="86">
                  <c:v>-2.20121521045045</c:v>
                </c:pt>
                <c:pt idx="87">
                  <c:v>-7.20512121045045</c:v>
                </c:pt>
                <c:pt idx="88">
                  <c:v>-20.0723092104504</c:v>
                </c:pt>
                <c:pt idx="89">
                  <c:v>-1.48637121045045</c:v>
                </c:pt>
                <c:pt idx="90">
                  <c:v>-2.37992621045045</c:v>
                </c:pt>
                <c:pt idx="91">
                  <c:v>15.1337457895496</c:v>
                </c:pt>
                <c:pt idx="92">
                  <c:v>18.7079647895495</c:v>
                </c:pt>
                <c:pt idx="93">
                  <c:v>18.5292537895495</c:v>
                </c:pt>
                <c:pt idx="94">
                  <c:v>15.6698787895496</c:v>
                </c:pt>
                <c:pt idx="95">
                  <c:v>16.7421437895496</c:v>
                </c:pt>
                <c:pt idx="96">
                  <c:v>17.6356987895496</c:v>
                </c:pt>
                <c:pt idx="97">
                  <c:v>15.6698787895496</c:v>
                </c:pt>
                <c:pt idx="98">
                  <c:v>15.6698787895496</c:v>
                </c:pt>
                <c:pt idx="99">
                  <c:v>15.8485897895496</c:v>
                </c:pt>
                <c:pt idx="100">
                  <c:v>16.3847227895496</c:v>
                </c:pt>
                <c:pt idx="101">
                  <c:v>17.8144097895496</c:v>
                </c:pt>
                <c:pt idx="102">
                  <c:v>16.0273007895495</c:v>
                </c:pt>
                <c:pt idx="103">
                  <c:v>17.8144097895496</c:v>
                </c:pt>
                <c:pt idx="104">
                  <c:v>15.4911677895496</c:v>
                </c:pt>
                <c:pt idx="105">
                  <c:v>17.9931207895496</c:v>
                </c:pt>
                <c:pt idx="106">
                  <c:v>16.3847227895496</c:v>
                </c:pt>
                <c:pt idx="107">
                  <c:v>16.5634337895496</c:v>
                </c:pt>
                <c:pt idx="108">
                  <c:v>16.2060117895495</c:v>
                </c:pt>
                <c:pt idx="109">
                  <c:v>15.8485897895496</c:v>
                </c:pt>
                <c:pt idx="110">
                  <c:v>17.2782767895496</c:v>
                </c:pt>
              </c:numCache>
            </c:numRef>
          </c:xVal>
          <c:yVal>
            <c:numRef>
              <c:f>CompassCapt123_Aligned!$F$6:$F$116</c:f>
              <c:numCache>
                <c:formatCode>General</c:formatCode>
                <c:ptCount val="111"/>
                <c:pt idx="0">
                  <c:v>2.81843422396396</c:v>
                </c:pt>
                <c:pt idx="1">
                  <c:v>3.17702722396396</c:v>
                </c:pt>
                <c:pt idx="2">
                  <c:v>1.56335522396396</c:v>
                </c:pt>
                <c:pt idx="3">
                  <c:v>1.02546522396396</c:v>
                </c:pt>
                <c:pt idx="4">
                  <c:v>3.17702722396396</c:v>
                </c:pt>
                <c:pt idx="5">
                  <c:v>0.487574223963957</c:v>
                </c:pt>
                <c:pt idx="6">
                  <c:v>0.666871223963959</c:v>
                </c:pt>
                <c:pt idx="7">
                  <c:v>2.10124622396396</c:v>
                </c:pt>
                <c:pt idx="8">
                  <c:v>0.846168223963957</c:v>
                </c:pt>
                <c:pt idx="9">
                  <c:v>2.28054322396396</c:v>
                </c:pt>
                <c:pt idx="10">
                  <c:v>2.63913722396396</c:v>
                </c:pt>
                <c:pt idx="11">
                  <c:v>2.81843422396396</c:v>
                </c:pt>
                <c:pt idx="12">
                  <c:v>1.56335522396396</c:v>
                </c:pt>
                <c:pt idx="13">
                  <c:v>1.74265222396396</c:v>
                </c:pt>
                <c:pt idx="14">
                  <c:v>1.92194936396396</c:v>
                </c:pt>
                <c:pt idx="15">
                  <c:v>-4.71203477603604</c:v>
                </c:pt>
                <c:pt idx="16">
                  <c:v>-15.111253776036</c:v>
                </c:pt>
                <c:pt idx="17">
                  <c:v>-21.386643776036</c:v>
                </c:pt>
                <c:pt idx="18">
                  <c:v>-19.593675776036</c:v>
                </c:pt>
                <c:pt idx="19">
                  <c:v>-18.697190776036</c:v>
                </c:pt>
                <c:pt idx="20">
                  <c:v>-18.876487776036</c:v>
                </c:pt>
                <c:pt idx="21">
                  <c:v>-18.697190776036</c:v>
                </c:pt>
                <c:pt idx="22">
                  <c:v>-19.235081776036</c:v>
                </c:pt>
                <c:pt idx="23">
                  <c:v>-17.800706776036</c:v>
                </c:pt>
                <c:pt idx="24">
                  <c:v>-19.235081776036</c:v>
                </c:pt>
                <c:pt idx="25">
                  <c:v>-17.980003776036</c:v>
                </c:pt>
                <c:pt idx="26">
                  <c:v>-17.621409776036</c:v>
                </c:pt>
                <c:pt idx="27">
                  <c:v>-18.697190776036</c:v>
                </c:pt>
                <c:pt idx="28">
                  <c:v>-18.876487776036</c:v>
                </c:pt>
                <c:pt idx="29">
                  <c:v>-18.338597776036</c:v>
                </c:pt>
                <c:pt idx="30">
                  <c:v>-16.904222776036</c:v>
                </c:pt>
                <c:pt idx="31">
                  <c:v>-17.800706776036</c:v>
                </c:pt>
                <c:pt idx="32">
                  <c:v>-18.338597776036</c:v>
                </c:pt>
                <c:pt idx="33">
                  <c:v>-18.338597776036</c:v>
                </c:pt>
                <c:pt idx="34">
                  <c:v>-20.310862776036</c:v>
                </c:pt>
                <c:pt idx="35">
                  <c:v>-19.055784776036</c:v>
                </c:pt>
                <c:pt idx="36">
                  <c:v>-18.697190776036</c:v>
                </c:pt>
                <c:pt idx="37">
                  <c:v>-18.159300776036</c:v>
                </c:pt>
                <c:pt idx="38">
                  <c:v>-12.063206776036</c:v>
                </c:pt>
                <c:pt idx="39">
                  <c:v>-2.02258177603604</c:v>
                </c:pt>
                <c:pt idx="40">
                  <c:v>0.128980223963957</c:v>
                </c:pt>
                <c:pt idx="41">
                  <c:v>0.666871223963959</c:v>
                </c:pt>
                <c:pt idx="42">
                  <c:v>-0.946800776036042</c:v>
                </c:pt>
                <c:pt idx="43">
                  <c:v>0.128980223963957</c:v>
                </c:pt>
                <c:pt idx="44">
                  <c:v>-1.12609777603604</c:v>
                </c:pt>
                <c:pt idx="45">
                  <c:v>-1.84328477603604</c:v>
                </c:pt>
                <c:pt idx="46">
                  <c:v>-1.30539477603604</c:v>
                </c:pt>
                <c:pt idx="47">
                  <c:v>-1.66398777603604</c:v>
                </c:pt>
                <c:pt idx="48">
                  <c:v>-0.767503776036044</c:v>
                </c:pt>
                <c:pt idx="49">
                  <c:v>-0.588206776036042</c:v>
                </c:pt>
                <c:pt idx="50">
                  <c:v>-1.48469077603604</c:v>
                </c:pt>
                <c:pt idx="51">
                  <c:v>-1.66398777603604</c:v>
                </c:pt>
                <c:pt idx="52">
                  <c:v>-2.02258177603604</c:v>
                </c:pt>
                <c:pt idx="53">
                  <c:v>-1.12609777603604</c:v>
                </c:pt>
                <c:pt idx="54">
                  <c:v>-0.588206776036042</c:v>
                </c:pt>
                <c:pt idx="55">
                  <c:v>-0.0503157760360438</c:v>
                </c:pt>
                <c:pt idx="56">
                  <c:v>-1.30539477603604</c:v>
                </c:pt>
                <c:pt idx="57">
                  <c:v>-0.946800776036042</c:v>
                </c:pt>
                <c:pt idx="58">
                  <c:v>-2.02258177603604</c:v>
                </c:pt>
                <c:pt idx="59">
                  <c:v>-0.229612776036042</c:v>
                </c:pt>
                <c:pt idx="60">
                  <c:v>-0.937835776036042</c:v>
                </c:pt>
                <c:pt idx="61">
                  <c:v>-0.937835776036042</c:v>
                </c:pt>
                <c:pt idx="62">
                  <c:v>-0.937835776036042</c:v>
                </c:pt>
                <c:pt idx="63">
                  <c:v>-0.0503157760360438</c:v>
                </c:pt>
                <c:pt idx="64">
                  <c:v>3.71491822396396</c:v>
                </c:pt>
                <c:pt idx="65">
                  <c:v>16.086402223964</c:v>
                </c:pt>
                <c:pt idx="66">
                  <c:v>16.444996223964</c:v>
                </c:pt>
                <c:pt idx="67">
                  <c:v>20.210230223964</c:v>
                </c:pt>
                <c:pt idx="68">
                  <c:v>19.672340223964</c:v>
                </c:pt>
                <c:pt idx="69">
                  <c:v>19.851637223964</c:v>
                </c:pt>
                <c:pt idx="70">
                  <c:v>20.748121223964</c:v>
                </c:pt>
                <c:pt idx="71">
                  <c:v>20.748121223964</c:v>
                </c:pt>
                <c:pt idx="72">
                  <c:v>20.210230223964</c:v>
                </c:pt>
                <c:pt idx="73">
                  <c:v>19.672340223964</c:v>
                </c:pt>
                <c:pt idx="74">
                  <c:v>19.493043223964</c:v>
                </c:pt>
                <c:pt idx="75">
                  <c:v>19.313746223964</c:v>
                </c:pt>
                <c:pt idx="76">
                  <c:v>20.748121223964</c:v>
                </c:pt>
                <c:pt idx="77">
                  <c:v>21.106715223964</c:v>
                </c:pt>
                <c:pt idx="78">
                  <c:v>19.493043223964</c:v>
                </c:pt>
                <c:pt idx="79">
                  <c:v>20.748121223964</c:v>
                </c:pt>
                <c:pt idx="80">
                  <c:v>20.030934223964</c:v>
                </c:pt>
                <c:pt idx="81">
                  <c:v>19.851637223964</c:v>
                </c:pt>
                <c:pt idx="82">
                  <c:v>19.313746223964</c:v>
                </c:pt>
                <c:pt idx="83">
                  <c:v>21.823902223964</c:v>
                </c:pt>
                <c:pt idx="84">
                  <c:v>21.465309223964</c:v>
                </c:pt>
                <c:pt idx="85">
                  <c:v>20.927418223964</c:v>
                </c:pt>
                <c:pt idx="86">
                  <c:v>19.493043223964</c:v>
                </c:pt>
                <c:pt idx="87">
                  <c:v>18.775855223964</c:v>
                </c:pt>
                <c:pt idx="88">
                  <c:v>3.71491822396396</c:v>
                </c:pt>
                <c:pt idx="89">
                  <c:v>-16.366331776036</c:v>
                </c:pt>
                <c:pt idx="90">
                  <c:v>-20.848753776036</c:v>
                </c:pt>
                <c:pt idx="91">
                  <c:v>-12.601097776036</c:v>
                </c:pt>
                <c:pt idx="92">
                  <c:v>-1.12609777603604</c:v>
                </c:pt>
                <c:pt idx="93">
                  <c:v>0.846168223963957</c:v>
                </c:pt>
                <c:pt idx="94">
                  <c:v>1.20476222396396</c:v>
                </c:pt>
                <c:pt idx="95">
                  <c:v>0.487574223963957</c:v>
                </c:pt>
                <c:pt idx="96">
                  <c:v>-0.408909776036044</c:v>
                </c:pt>
                <c:pt idx="97">
                  <c:v>-0.946800776036042</c:v>
                </c:pt>
                <c:pt idx="98">
                  <c:v>1.56335522396396</c:v>
                </c:pt>
                <c:pt idx="99">
                  <c:v>1.02546522396396</c:v>
                </c:pt>
                <c:pt idx="100">
                  <c:v>2.28054322396396</c:v>
                </c:pt>
                <c:pt idx="101">
                  <c:v>0.487574223963957</c:v>
                </c:pt>
                <c:pt idx="102">
                  <c:v>-0.229612776036042</c:v>
                </c:pt>
                <c:pt idx="103">
                  <c:v>-0.588206776036042</c:v>
                </c:pt>
                <c:pt idx="104">
                  <c:v>1.02546522396396</c:v>
                </c:pt>
                <c:pt idx="105">
                  <c:v>-0.767503776036044</c:v>
                </c:pt>
                <c:pt idx="106">
                  <c:v>-0.229612776036042</c:v>
                </c:pt>
                <c:pt idx="107">
                  <c:v>-0.0503157760360438</c:v>
                </c:pt>
                <c:pt idx="108">
                  <c:v>-0.0503157760360438</c:v>
                </c:pt>
                <c:pt idx="109">
                  <c:v>0.308277223963959</c:v>
                </c:pt>
                <c:pt idx="110">
                  <c:v>0.666871223963959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1097930"/>
        <c:axId val="390916545"/>
      </c:scatterChart>
      <c:valAx>
        <c:axId val="521097930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X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916545"/>
        <c:crosses val="autoZero"/>
        <c:crossBetween val="midCat"/>
      </c:valAx>
      <c:valAx>
        <c:axId val="39091654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Y Raw (uT)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979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374650</xdr:colOff>
      <xdr:row>121</xdr:row>
      <xdr:rowOff>121285</xdr:rowOff>
    </xdr:from>
    <xdr:to>
      <xdr:col>10</xdr:col>
      <xdr:colOff>355600</xdr:colOff>
      <xdr:row>136</xdr:row>
      <xdr:rowOff>16510</xdr:rowOff>
    </xdr:to>
    <xdr:graphicFrame>
      <xdr:nvGraphicFramePr>
        <xdr:cNvPr id="13" name="Chart 12"/>
        <xdr:cNvGraphicFramePr/>
      </xdr:nvGraphicFramePr>
      <xdr:xfrm>
        <a:off x="3879850" y="23171785"/>
        <a:ext cx="57054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591185</xdr:colOff>
      <xdr:row>0</xdr:row>
      <xdr:rowOff>115570</xdr:rowOff>
    </xdr:from>
    <xdr:to>
      <xdr:col>17</xdr:col>
      <xdr:colOff>377825</xdr:colOff>
      <xdr:row>25</xdr:row>
      <xdr:rowOff>66675</xdr:rowOff>
    </xdr:to>
    <xdr:graphicFrame>
      <xdr:nvGraphicFramePr>
        <xdr:cNvPr id="3" name="Chart 2"/>
        <xdr:cNvGraphicFramePr/>
      </xdr:nvGraphicFramePr>
      <xdr:xfrm>
        <a:off x="2419985" y="115570"/>
        <a:ext cx="8321040" cy="4713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304800</xdr:colOff>
      <xdr:row>1</xdr:row>
      <xdr:rowOff>9525</xdr:rowOff>
    </xdr:from>
    <xdr:to>
      <xdr:col>9</xdr:col>
      <xdr:colOff>101600</xdr:colOff>
      <xdr:row>21</xdr:row>
      <xdr:rowOff>60325</xdr:rowOff>
    </xdr:to>
    <xdr:graphicFrame>
      <xdr:nvGraphicFramePr>
        <xdr:cNvPr id="3" name="Chart 2"/>
        <xdr:cNvGraphicFramePr/>
      </xdr:nvGraphicFramePr>
      <xdr:xfrm>
        <a:off x="304800" y="200025"/>
        <a:ext cx="5283200" cy="386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ckoverflow.com/questions/9505862/shortest-distance-between-two-degree-marks-on-a-circle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21"/>
  <sheetViews>
    <sheetView tabSelected="1" topLeftCell="G1" workbookViewId="0">
      <selection activeCell="I12" sqref="I12"/>
    </sheetView>
  </sheetViews>
  <sheetFormatPr defaultColWidth="10.2857142857143" defaultRowHeight="15"/>
  <cols>
    <col min="1" max="2" width="12.8571428571429"/>
    <col min="3" max="3" width="14"/>
    <col min="4" max="4" width="12.8571428571429"/>
    <col min="5" max="9" width="14"/>
    <col min="10" max="10" width="15.8571428571429" customWidth="1"/>
    <col min="11" max="11" width="15.7142857142857" customWidth="1"/>
    <col min="12" max="35" width="14"/>
    <col min="36" max="36" width="12.8571428571429"/>
    <col min="37" max="38" width="14"/>
    <col min="39" max="39" width="12.8571428571429"/>
    <col min="40" max="40" width="14"/>
    <col min="41" max="42" width="12.8571428571429"/>
    <col min="43" max="43" width="14"/>
    <col min="45" max="45" width="14"/>
    <col min="46" max="46" width="12.8571428571429"/>
  </cols>
  <sheetData>
    <row r="1" spans="7:7">
      <c r="G1" t="s">
        <v>0</v>
      </c>
    </row>
    <row r="2" spans="7:16">
      <c r="G2" s="1">
        <v>20</v>
      </c>
      <c r="H2"/>
      <c r="I2" s="2" t="s">
        <v>1</v>
      </c>
      <c r="J2" s="2"/>
      <c r="K2" s="2"/>
      <c r="L2" s="1"/>
      <c r="M2" s="1" t="s">
        <v>2</v>
      </c>
      <c r="N2" s="1"/>
      <c r="O2" s="1"/>
      <c r="P2" s="3"/>
    </row>
    <row r="3" spans="1:28">
      <c r="A3" t="s">
        <v>3</v>
      </c>
      <c r="C3" t="s">
        <v>4</v>
      </c>
      <c r="D3" t="s">
        <v>5</v>
      </c>
      <c r="I3" s="2"/>
      <c r="J3" s="4"/>
      <c r="K3" s="4"/>
      <c r="L3" s="5"/>
      <c r="M3" s="6" t="s">
        <v>6</v>
      </c>
      <c r="N3" s="1"/>
      <c r="O3" s="1"/>
      <c r="P3" s="3"/>
      <c r="S3" t="s">
        <v>7</v>
      </c>
      <c r="AB3" t="s">
        <v>8</v>
      </c>
    </row>
    <row r="4" spans="3:11">
      <c r="C4">
        <f>AVERAGE(A6:A116)</f>
        <v>-1.01558178954955</v>
      </c>
      <c r="D4">
        <f>AVERAGE(B6:B116)</f>
        <v>20.669456776036</v>
      </c>
      <c r="G4" t="s">
        <v>9</v>
      </c>
      <c r="H4" s="2" t="s">
        <v>10</v>
      </c>
      <c r="I4" s="2"/>
      <c r="J4" s="2" t="s">
        <v>11</v>
      </c>
      <c r="K4" s="2"/>
    </row>
    <row r="5" spans="1:35">
      <c r="A5" t="s">
        <v>12</v>
      </c>
      <c r="B5" t="s">
        <v>13</v>
      </c>
      <c r="E5" t="s">
        <v>14</v>
      </c>
      <c r="F5" t="s">
        <v>15</v>
      </c>
      <c r="G5" t="s">
        <v>16</v>
      </c>
      <c r="H5" s="2" t="s">
        <v>17</v>
      </c>
      <c r="I5" s="7" t="s">
        <v>18</v>
      </c>
      <c r="J5" s="2" t="s">
        <v>19</v>
      </c>
      <c r="K5" s="2" t="s">
        <v>20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S5" t="s">
        <v>12</v>
      </c>
      <c r="T5" t="s">
        <v>13</v>
      </c>
      <c r="W5" t="s">
        <v>4</v>
      </c>
      <c r="X5" t="s">
        <v>5</v>
      </c>
      <c r="Z5" t="s">
        <v>26</v>
      </c>
      <c r="AB5" t="s">
        <v>12</v>
      </c>
      <c r="AC5" t="s">
        <v>13</v>
      </c>
      <c r="AF5" s="8"/>
      <c r="AI5" t="s">
        <v>27</v>
      </c>
    </row>
    <row r="6" spans="1:35">
      <c r="A6">
        <v>16.977539</v>
      </c>
      <c r="B6">
        <v>23.487891</v>
      </c>
      <c r="E6">
        <f>A6-$C$4</f>
        <v>17.9931207895496</v>
      </c>
      <c r="F6">
        <f>B6-$D$4</f>
        <v>2.81843422396396</v>
      </c>
      <c r="G6">
        <f>ATAN2(E6,F6)*(180/PI())</f>
        <v>8.90244512921425</v>
      </c>
      <c r="H6">
        <f>MOD(G6,360)</f>
        <v>8.90244512921425</v>
      </c>
      <c r="I6" s="1">
        <f>MOD($G$2-G6,360)</f>
        <v>11.0975548707857</v>
      </c>
      <c r="J6">
        <f>IF(I6&gt;180,I6-360,I6)</f>
        <v>11.0975548707857</v>
      </c>
      <c r="K6" s="1">
        <f>ABS(J6)-ABS(P6)</f>
        <v>1.24344978758018e-14</v>
      </c>
      <c r="L6" s="1">
        <f>COS(G6*(PI()/180))</f>
        <v>0.987953262518088</v>
      </c>
      <c r="M6" s="5">
        <f>SIN(G6*(PI()/180))</f>
        <v>0.154752547894585</v>
      </c>
      <c r="N6" s="1">
        <f>COS($G$2*(PI()/180))</f>
        <v>0.939692620785908</v>
      </c>
      <c r="O6" s="1">
        <f>SIN($G$2*(PI()/180))</f>
        <v>0.342020143325669</v>
      </c>
      <c r="P6">
        <f>ACOS(L6*N6+M6*O6)*(180/PI())</f>
        <v>11.0975548707857</v>
      </c>
      <c r="R6">
        <f>ATAN2(A6,B6)*(180/PI())</f>
        <v>54.1398095569458</v>
      </c>
      <c r="S6">
        <v>15.726562</v>
      </c>
      <c r="T6">
        <v>21.515625</v>
      </c>
      <c r="W6">
        <f>AVERAGE(S6:S116)</f>
        <v>0.665003806981983</v>
      </c>
      <c r="X6">
        <f>AVERAGE(T6:T116)</f>
        <v>20.7269124777207</v>
      </c>
      <c r="Z6">
        <f>IF(ABS(T6-$V$119)&lt;7,0,1)</f>
        <v>0</v>
      </c>
      <c r="AA6" t="str">
        <f>IF(Z6,(ATAN2(S6,T6)*(180/PI())),"")</f>
        <v/>
      </c>
      <c r="AB6">
        <v>20.015625</v>
      </c>
      <c r="AC6">
        <v>23.308594</v>
      </c>
      <c r="AF6" t="s">
        <v>4</v>
      </c>
      <c r="AG6" t="s">
        <v>5</v>
      </c>
      <c r="AI6">
        <v>-3.292969</v>
      </c>
    </row>
    <row r="7" spans="1:35">
      <c r="A7">
        <v>16.620117</v>
      </c>
      <c r="B7">
        <v>23.846484</v>
      </c>
      <c r="E7">
        <f t="shared" ref="E7:E38" si="0">A7-$C$4</f>
        <v>17.6356987895496</v>
      </c>
      <c r="F7">
        <f t="shared" ref="F7:F38" si="1">B7-$D$4</f>
        <v>3.17702722396396</v>
      </c>
      <c r="G7">
        <f>ATAN2(E7,F7)*(180/PI())</f>
        <v>10.2121599700345</v>
      </c>
      <c r="H7">
        <f t="shared" ref="H7:H24" si="2">MOD(G7,360)</f>
        <v>10.2121599700345</v>
      </c>
      <c r="I7" s="1">
        <f t="shared" ref="I7:I38" si="3">MOD($G$2-G7,360)</f>
        <v>9.78784002996547</v>
      </c>
      <c r="J7">
        <f t="shared" ref="J7:J46" si="4">IF(I7&gt;180,I7-360,I7)</f>
        <v>9.78784002996547</v>
      </c>
      <c r="K7" s="1">
        <f t="shared" ref="K7:K22" si="5">ABS(J7)-ABS(P7)</f>
        <v>3.73034936274053e-14</v>
      </c>
      <c r="L7" s="1">
        <f t="shared" ref="L7:L21" si="6">COS(G7*(PI()/180))</f>
        <v>0.984158002841796</v>
      </c>
      <c r="M7" s="5">
        <f t="shared" ref="M7:M21" si="7">SIN(G7*(PI()/180))</f>
        <v>0.177293613653868</v>
      </c>
      <c r="N7" s="1">
        <f t="shared" ref="N7:N21" si="8">COS($G$2*(PI()/180))</f>
        <v>0.939692620785908</v>
      </c>
      <c r="O7" s="1">
        <f t="shared" ref="O7:O21" si="9">SIN($G$2*(PI()/180))</f>
        <v>0.342020143325669</v>
      </c>
      <c r="P7">
        <f t="shared" ref="P7:P21" si="10">ACOS(L7*N7+M7*O7)*(180/PI())</f>
        <v>9.78784002996543</v>
      </c>
      <c r="R7">
        <f t="shared" ref="R7:R38" si="11">ATAN2(A7,B7)*(180/PI())</f>
        <v>55.1249299575837</v>
      </c>
      <c r="S7">
        <v>16.441406</v>
      </c>
      <c r="T7">
        <v>20.798437</v>
      </c>
      <c r="Z7">
        <f t="shared" ref="Z7:Z38" si="12">IF(ABS(T7-$V$119)&lt;7,0,1)</f>
        <v>0</v>
      </c>
      <c r="AA7" t="str">
        <f t="shared" ref="AA7:AA24" si="13">IF(Z7,(ATAN2(S7,T7)*(180/PI())),"")</f>
        <v/>
      </c>
      <c r="AB7">
        <v>18.228516</v>
      </c>
      <c r="AC7">
        <v>23.308594</v>
      </c>
      <c r="AF7">
        <f>AVERAGE(AB6:AB116)</f>
        <v>-0.0025597219909901</v>
      </c>
      <c r="AG7">
        <f>AVERAGE(AC6:AC116)</f>
        <v>24.4082676518018</v>
      </c>
      <c r="AI7">
        <v>-5.080078</v>
      </c>
    </row>
    <row r="8" spans="1:35">
      <c r="A8">
        <v>17.513672</v>
      </c>
      <c r="B8">
        <v>22.232812</v>
      </c>
      <c r="E8">
        <f t="shared" si="0"/>
        <v>18.5292537895495</v>
      </c>
      <c r="F8">
        <f t="shared" si="1"/>
        <v>1.56335522396396</v>
      </c>
      <c r="G8">
        <f t="shared" ref="G7:G38" si="14">ATAN2(E8,F8)*(180/PI())</f>
        <v>4.82275280706865</v>
      </c>
      <c r="H8">
        <f t="shared" si="2"/>
        <v>4.82275280706865</v>
      </c>
      <c r="I8" s="1">
        <f t="shared" si="3"/>
        <v>15.1772471929313</v>
      </c>
      <c r="J8">
        <f t="shared" si="4"/>
        <v>15.1772471929313</v>
      </c>
      <c r="K8" s="1">
        <f t="shared" si="5"/>
        <v>1.06581410364015e-14</v>
      </c>
      <c r="L8" s="1">
        <f t="shared" si="6"/>
        <v>0.996459551252883</v>
      </c>
      <c r="M8" s="5">
        <f t="shared" si="7"/>
        <v>0.0840735553958779</v>
      </c>
      <c r="N8" s="1">
        <f t="shared" si="8"/>
        <v>0.939692620785908</v>
      </c>
      <c r="O8" s="1">
        <f t="shared" si="9"/>
        <v>0.342020143325669</v>
      </c>
      <c r="P8">
        <f t="shared" si="10"/>
        <v>15.1772471929313</v>
      </c>
      <c r="R8">
        <f t="shared" si="11"/>
        <v>51.7710867776375</v>
      </c>
      <c r="S8">
        <v>15.547852</v>
      </c>
      <c r="T8">
        <v>22.053516</v>
      </c>
      <c r="Z8">
        <f t="shared" si="12"/>
        <v>0</v>
      </c>
      <c r="AA8" t="str">
        <f t="shared" si="13"/>
        <v/>
      </c>
      <c r="AB8">
        <v>18.943359</v>
      </c>
      <c r="AC8">
        <v>24.025781</v>
      </c>
      <c r="AI8">
        <v>-5.082422</v>
      </c>
    </row>
    <row r="9" spans="1:35">
      <c r="A9">
        <v>17.692383</v>
      </c>
      <c r="B9">
        <v>21.694922</v>
      </c>
      <c r="E9">
        <f t="shared" si="0"/>
        <v>18.7079647895495</v>
      </c>
      <c r="F9">
        <f t="shared" si="1"/>
        <v>1.02546522396396</v>
      </c>
      <c r="G9">
        <f>ATAN2(E9,F9)*(180/PI())</f>
        <v>3.13749200836175</v>
      </c>
      <c r="H9">
        <f t="shared" si="2"/>
        <v>3.13749200836175</v>
      </c>
      <c r="I9" s="1">
        <f t="shared" si="3"/>
        <v>16.8625079916382</v>
      </c>
      <c r="J9">
        <f t="shared" si="4"/>
        <v>16.8625079916382</v>
      </c>
      <c r="K9" s="1">
        <f t="shared" si="5"/>
        <v>0</v>
      </c>
      <c r="L9" s="1">
        <f t="shared" si="6"/>
        <v>0.998501069591794</v>
      </c>
      <c r="M9" s="5">
        <f t="shared" si="7"/>
        <v>0.0547322028064311</v>
      </c>
      <c r="N9" s="1">
        <f t="shared" si="8"/>
        <v>0.939692620785908</v>
      </c>
      <c r="O9" s="1">
        <f t="shared" si="9"/>
        <v>0.342020143325669</v>
      </c>
      <c r="P9">
        <f t="shared" si="10"/>
        <v>16.8625079916382</v>
      </c>
      <c r="R9">
        <f t="shared" si="11"/>
        <v>50.80248001656</v>
      </c>
      <c r="S9">
        <v>15.369141</v>
      </c>
      <c r="T9">
        <v>20.439844</v>
      </c>
      <c r="Z9">
        <f t="shared" si="12"/>
        <v>0</v>
      </c>
      <c r="AA9" t="str">
        <f t="shared" si="13"/>
        <v/>
      </c>
      <c r="AB9">
        <v>19.836914</v>
      </c>
      <c r="AC9">
        <v>24.205078</v>
      </c>
      <c r="AI9">
        <v>-4.368164</v>
      </c>
    </row>
    <row r="10" spans="1:35">
      <c r="A10">
        <v>16.262695</v>
      </c>
      <c r="B10">
        <v>23.846484</v>
      </c>
      <c r="E10">
        <f t="shared" si="0"/>
        <v>17.2782767895496</v>
      </c>
      <c r="F10">
        <f t="shared" si="1"/>
        <v>3.17702722396396</v>
      </c>
      <c r="G10">
        <f t="shared" si="14"/>
        <v>10.4188298672331</v>
      </c>
      <c r="H10">
        <f t="shared" si="2"/>
        <v>10.4188298672331</v>
      </c>
      <c r="I10" s="1">
        <f t="shared" si="3"/>
        <v>9.58117013276689</v>
      </c>
      <c r="J10">
        <f t="shared" si="4"/>
        <v>9.58117013276689</v>
      </c>
      <c r="K10" s="1">
        <f t="shared" si="5"/>
        <v>1.59872115546023e-14</v>
      </c>
      <c r="L10" s="1">
        <f t="shared" si="6"/>
        <v>0.983512091312363</v>
      </c>
      <c r="M10" s="5">
        <f t="shared" si="7"/>
        <v>0.180842379552976</v>
      </c>
      <c r="N10" s="1">
        <f t="shared" si="8"/>
        <v>0.939692620785908</v>
      </c>
      <c r="O10" s="1">
        <f t="shared" si="9"/>
        <v>0.342020143325669</v>
      </c>
      <c r="P10">
        <f t="shared" si="10"/>
        <v>9.58117013276688</v>
      </c>
      <c r="R10">
        <f t="shared" si="11"/>
        <v>55.7070077500949</v>
      </c>
      <c r="S10">
        <v>15.905273</v>
      </c>
      <c r="T10">
        <v>21.336328</v>
      </c>
      <c r="Z10">
        <f t="shared" si="12"/>
        <v>0</v>
      </c>
      <c r="AA10" t="str">
        <f t="shared" si="13"/>
        <v/>
      </c>
      <c r="AB10">
        <v>17.15625</v>
      </c>
      <c r="AC10">
        <v>21.874219</v>
      </c>
      <c r="AI10">
        <v>-4.717969</v>
      </c>
    </row>
    <row r="11" spans="1:35">
      <c r="A11">
        <v>16.441406</v>
      </c>
      <c r="B11">
        <v>21.157031</v>
      </c>
      <c r="E11">
        <f t="shared" si="0"/>
        <v>17.4569877895496</v>
      </c>
      <c r="F11">
        <f t="shared" si="1"/>
        <v>0.487574223963957</v>
      </c>
      <c r="G11">
        <f t="shared" si="14"/>
        <v>1.59985702083398</v>
      </c>
      <c r="H11">
        <f t="shared" si="2"/>
        <v>1.59985702083398</v>
      </c>
      <c r="I11" s="1">
        <f t="shared" si="3"/>
        <v>18.400142979166</v>
      </c>
      <c r="J11">
        <f t="shared" si="4"/>
        <v>18.400142979166</v>
      </c>
      <c r="K11" s="1">
        <f t="shared" si="5"/>
        <v>2.1316282072803e-14</v>
      </c>
      <c r="L11" s="1">
        <f t="shared" si="6"/>
        <v>0.999610184714497</v>
      </c>
      <c r="M11" s="5">
        <f t="shared" si="7"/>
        <v>0.0279191442392144</v>
      </c>
      <c r="N11" s="1">
        <f t="shared" si="8"/>
        <v>0.939692620785908</v>
      </c>
      <c r="O11" s="1">
        <f t="shared" si="9"/>
        <v>0.342020143325669</v>
      </c>
      <c r="P11">
        <f t="shared" si="10"/>
        <v>18.400142979166</v>
      </c>
      <c r="R11">
        <f t="shared" si="11"/>
        <v>52.1487526868611</v>
      </c>
      <c r="S11">
        <v>17.334961</v>
      </c>
      <c r="T11">
        <v>22.770703</v>
      </c>
      <c r="U11" t="s">
        <v>28</v>
      </c>
      <c r="Z11">
        <f t="shared" si="12"/>
        <v>0</v>
      </c>
      <c r="AA11" t="str">
        <f t="shared" si="13"/>
        <v/>
      </c>
      <c r="AB11">
        <v>18.764648</v>
      </c>
      <c r="AC11">
        <v>24.205078</v>
      </c>
      <c r="AI11">
        <v>-5.44043</v>
      </c>
    </row>
    <row r="12" spans="1:35">
      <c r="A12">
        <v>18.407227</v>
      </c>
      <c r="B12">
        <v>21.336328</v>
      </c>
      <c r="E12">
        <f t="shared" si="0"/>
        <v>19.4228087895495</v>
      </c>
      <c r="F12">
        <f t="shared" si="1"/>
        <v>0.666871223963959</v>
      </c>
      <c r="G12">
        <f t="shared" si="14"/>
        <v>1.96644591420344</v>
      </c>
      <c r="H12">
        <f t="shared" si="2"/>
        <v>1.96644591420344</v>
      </c>
      <c r="I12" s="1">
        <f t="shared" si="3"/>
        <v>18.0335540857966</v>
      </c>
      <c r="J12">
        <f t="shared" si="4"/>
        <v>18.0335540857966</v>
      </c>
      <c r="K12" s="1">
        <f t="shared" si="5"/>
        <v>0</v>
      </c>
      <c r="L12" s="1">
        <f t="shared" si="6"/>
        <v>0.99941109380851</v>
      </c>
      <c r="M12" s="5">
        <f t="shared" si="7"/>
        <v>0.0343142182262454</v>
      </c>
      <c r="N12" s="1">
        <f t="shared" si="8"/>
        <v>0.939692620785908</v>
      </c>
      <c r="O12" s="1">
        <f t="shared" si="9"/>
        <v>0.342020143325669</v>
      </c>
      <c r="P12">
        <f t="shared" si="10"/>
        <v>18.0335540857966</v>
      </c>
      <c r="R12">
        <f t="shared" si="11"/>
        <v>49.215079735467</v>
      </c>
      <c r="S12">
        <v>18.764648</v>
      </c>
      <c r="T12">
        <v>20.619141</v>
      </c>
      <c r="U12" t="s">
        <v>4</v>
      </c>
      <c r="V12" t="s">
        <v>5</v>
      </c>
      <c r="Z12">
        <f t="shared" si="12"/>
        <v>0</v>
      </c>
      <c r="AA12" t="str">
        <f t="shared" si="13"/>
        <v/>
      </c>
      <c r="AB12">
        <v>17.334961</v>
      </c>
      <c r="AC12">
        <v>24.563672</v>
      </c>
      <c r="AI12">
        <v>-7.228711</v>
      </c>
    </row>
    <row r="13" spans="1:35">
      <c r="A13">
        <v>17.334961</v>
      </c>
      <c r="B13">
        <v>22.770703</v>
      </c>
      <c r="E13">
        <f t="shared" si="0"/>
        <v>18.3505427895496</v>
      </c>
      <c r="F13">
        <f t="shared" si="1"/>
        <v>2.10124622396396</v>
      </c>
      <c r="G13">
        <f t="shared" si="14"/>
        <v>6.53225698716821</v>
      </c>
      <c r="H13">
        <f t="shared" si="2"/>
        <v>6.53225698716821</v>
      </c>
      <c r="I13" s="1">
        <f t="shared" si="3"/>
        <v>13.4677430128318</v>
      </c>
      <c r="J13">
        <f t="shared" si="4"/>
        <v>13.4677430128318</v>
      </c>
      <c r="K13" s="1">
        <f t="shared" si="5"/>
        <v>3.90798504668055e-14</v>
      </c>
      <c r="L13" s="1">
        <f t="shared" si="6"/>
        <v>0.993507965870499</v>
      </c>
      <c r="M13" s="5">
        <f t="shared" si="7"/>
        <v>0.113762567445818</v>
      </c>
      <c r="N13" s="1">
        <f t="shared" si="8"/>
        <v>0.939692620785908</v>
      </c>
      <c r="O13" s="1">
        <f t="shared" si="9"/>
        <v>0.342020143325669</v>
      </c>
      <c r="P13">
        <f t="shared" si="10"/>
        <v>13.4677430128318</v>
      </c>
      <c r="R13">
        <f t="shared" si="11"/>
        <v>52.7185794388989</v>
      </c>
      <c r="S13">
        <v>15.369141</v>
      </c>
      <c r="T13">
        <v>20.798437</v>
      </c>
      <c r="U13">
        <v>16.307373</v>
      </c>
      <c r="V13">
        <v>21.29150388</v>
      </c>
      <c r="Z13">
        <f t="shared" si="12"/>
        <v>0</v>
      </c>
      <c r="AA13" t="str">
        <f t="shared" si="13"/>
        <v/>
      </c>
      <c r="AB13">
        <v>19.836914</v>
      </c>
      <c r="AC13">
        <v>23.846484</v>
      </c>
      <c r="AI13">
        <v>-4.00957</v>
      </c>
    </row>
    <row r="14" spans="1:35">
      <c r="A14">
        <v>17.513672</v>
      </c>
      <c r="B14">
        <v>21.515625</v>
      </c>
      <c r="E14">
        <f t="shared" si="0"/>
        <v>18.5292537895495</v>
      </c>
      <c r="F14">
        <f t="shared" si="1"/>
        <v>0.846168223963957</v>
      </c>
      <c r="G14">
        <f t="shared" si="14"/>
        <v>2.6146874909446</v>
      </c>
      <c r="H14">
        <f t="shared" si="2"/>
        <v>2.6146874909446</v>
      </c>
      <c r="I14" s="1">
        <f t="shared" si="3"/>
        <v>17.3853125090554</v>
      </c>
      <c r="J14">
        <f t="shared" si="4"/>
        <v>17.3853125090554</v>
      </c>
      <c r="K14" s="1">
        <f t="shared" si="5"/>
        <v>0</v>
      </c>
      <c r="L14" s="1">
        <f t="shared" si="6"/>
        <v>0.998958908389634</v>
      </c>
      <c r="M14" s="5">
        <f t="shared" si="7"/>
        <v>0.0456190678224598</v>
      </c>
      <c r="N14" s="1">
        <f t="shared" si="8"/>
        <v>0.939692620785908</v>
      </c>
      <c r="O14" s="1">
        <f t="shared" si="9"/>
        <v>0.342020143325669</v>
      </c>
      <c r="P14">
        <f t="shared" si="10"/>
        <v>17.3853125090554</v>
      </c>
      <c r="R14">
        <f t="shared" si="11"/>
        <v>50.8544855617854</v>
      </c>
      <c r="S14">
        <v>16.307373</v>
      </c>
      <c r="T14">
        <v>21.29150388</v>
      </c>
      <c r="Z14">
        <f t="shared" si="12"/>
        <v>0</v>
      </c>
      <c r="AA14" t="str">
        <f t="shared" si="13"/>
        <v/>
      </c>
      <c r="AB14">
        <v>18.228516</v>
      </c>
      <c r="AC14">
        <v>23.667188</v>
      </c>
      <c r="AI14">
        <v>-5.438672</v>
      </c>
    </row>
    <row r="15" spans="1:35">
      <c r="A15">
        <v>17.513672</v>
      </c>
      <c r="B15">
        <v>22.95</v>
      </c>
      <c r="E15">
        <f t="shared" si="0"/>
        <v>18.5292537895495</v>
      </c>
      <c r="F15">
        <f t="shared" si="1"/>
        <v>2.28054322396396</v>
      </c>
      <c r="G15">
        <f t="shared" si="14"/>
        <v>7.01656169268388</v>
      </c>
      <c r="H15">
        <f t="shared" si="2"/>
        <v>7.01656169268388</v>
      </c>
      <c r="I15" s="1">
        <f t="shared" si="3"/>
        <v>12.9834383073161</v>
      </c>
      <c r="J15">
        <f t="shared" si="4"/>
        <v>12.9834383073161</v>
      </c>
      <c r="K15" s="1">
        <f t="shared" si="5"/>
        <v>1.95399252334028e-14</v>
      </c>
      <c r="L15" s="1">
        <f t="shared" si="6"/>
        <v>0.992510883103408</v>
      </c>
      <c r="M15" s="5">
        <f t="shared" si="7"/>
        <v>0.122156239796799</v>
      </c>
      <c r="N15" s="1">
        <f t="shared" si="8"/>
        <v>0.939692620785908</v>
      </c>
      <c r="O15" s="1">
        <f t="shared" si="9"/>
        <v>0.342020143325669</v>
      </c>
      <c r="P15">
        <f t="shared" si="10"/>
        <v>12.9834383073161</v>
      </c>
      <c r="R15">
        <f t="shared" si="11"/>
        <v>52.6519157836702</v>
      </c>
      <c r="S15">
        <v>16.307373</v>
      </c>
      <c r="T15">
        <v>21.29150388</v>
      </c>
      <c r="Z15">
        <f t="shared" si="12"/>
        <v>0</v>
      </c>
      <c r="AA15" t="str">
        <f t="shared" si="13"/>
        <v/>
      </c>
      <c r="AB15">
        <v>19.658203</v>
      </c>
      <c r="AC15">
        <v>24.742969</v>
      </c>
      <c r="AI15">
        <v>-5.084766</v>
      </c>
    </row>
    <row r="16" spans="1:35">
      <c r="A16">
        <v>18.228516</v>
      </c>
      <c r="B16">
        <v>23.308594</v>
      </c>
      <c r="E16">
        <f t="shared" si="0"/>
        <v>19.2440977895495</v>
      </c>
      <c r="F16">
        <f t="shared" si="1"/>
        <v>2.63913722396396</v>
      </c>
      <c r="G16">
        <f t="shared" si="14"/>
        <v>7.80883661106511</v>
      </c>
      <c r="H16">
        <f t="shared" si="2"/>
        <v>7.80883661106511</v>
      </c>
      <c r="I16" s="1">
        <f t="shared" si="3"/>
        <v>12.1911633889349</v>
      </c>
      <c r="J16">
        <f t="shared" si="4"/>
        <v>12.1911633889349</v>
      </c>
      <c r="K16" s="1">
        <f t="shared" si="5"/>
        <v>1.24344978758018e-14</v>
      </c>
      <c r="L16" s="1">
        <f t="shared" si="6"/>
        <v>0.990726897552853</v>
      </c>
      <c r="M16" s="5">
        <f t="shared" si="7"/>
        <v>0.13586837183575</v>
      </c>
      <c r="N16" s="1">
        <f t="shared" si="8"/>
        <v>0.939692620785908</v>
      </c>
      <c r="O16" s="1">
        <f t="shared" si="9"/>
        <v>0.342020143325669</v>
      </c>
      <c r="P16">
        <f t="shared" si="10"/>
        <v>12.1911633889349</v>
      </c>
      <c r="R16">
        <f t="shared" si="11"/>
        <v>51.9727690122591</v>
      </c>
      <c r="S16">
        <v>16.307373</v>
      </c>
      <c r="T16">
        <v>21.29150388</v>
      </c>
      <c r="Z16">
        <f t="shared" si="12"/>
        <v>0</v>
      </c>
      <c r="AA16" t="str">
        <f t="shared" si="13"/>
        <v/>
      </c>
      <c r="AB16">
        <v>19.658203</v>
      </c>
      <c r="AC16">
        <v>24.025781</v>
      </c>
      <c r="AI16">
        <v>-4.367578</v>
      </c>
    </row>
    <row r="17" spans="1:38">
      <c r="A17">
        <v>16.620117</v>
      </c>
      <c r="B17">
        <v>23.487891</v>
      </c>
      <c r="C17" t="s">
        <v>28</v>
      </c>
      <c r="E17">
        <f t="shared" si="0"/>
        <v>17.6356987895496</v>
      </c>
      <c r="F17">
        <f t="shared" si="1"/>
        <v>2.81843422396396</v>
      </c>
      <c r="G17">
        <f t="shared" si="14"/>
        <v>9.07989403331045</v>
      </c>
      <c r="H17">
        <f t="shared" si="2"/>
        <v>9.07989403331045</v>
      </c>
      <c r="I17" s="1">
        <f t="shared" si="3"/>
        <v>10.9201059666896</v>
      </c>
      <c r="J17">
        <f t="shared" si="4"/>
        <v>10.9201059666896</v>
      </c>
      <c r="K17" s="1">
        <f t="shared" si="5"/>
        <v>0</v>
      </c>
      <c r="L17" s="1">
        <f t="shared" si="6"/>
        <v>0.987469246042404</v>
      </c>
      <c r="M17" s="5">
        <f t="shared" si="7"/>
        <v>0.157811558893657</v>
      </c>
      <c r="N17" s="1">
        <f t="shared" si="8"/>
        <v>0.939692620785908</v>
      </c>
      <c r="O17" s="1">
        <f t="shared" si="9"/>
        <v>0.342020143325669</v>
      </c>
      <c r="P17">
        <f t="shared" si="10"/>
        <v>10.9201059666896</v>
      </c>
      <c r="R17">
        <f t="shared" si="11"/>
        <v>54.71663642572</v>
      </c>
      <c r="S17">
        <v>16.307373</v>
      </c>
      <c r="T17">
        <v>21.29150388</v>
      </c>
      <c r="Z17">
        <f t="shared" si="12"/>
        <v>0</v>
      </c>
      <c r="AA17" t="str">
        <f t="shared" si="13"/>
        <v/>
      </c>
      <c r="AB17">
        <v>18.585938</v>
      </c>
      <c r="AC17">
        <v>24.742969</v>
      </c>
      <c r="AI17">
        <v>-6.157031</v>
      </c>
      <c r="AK17" t="s">
        <v>29</v>
      </c>
      <c r="AL17" t="s">
        <v>30</v>
      </c>
    </row>
    <row r="18" spans="1:38">
      <c r="A18">
        <v>17.513672</v>
      </c>
      <c r="B18">
        <v>22.232812</v>
      </c>
      <c r="C18" t="s">
        <v>31</v>
      </c>
      <c r="D18" t="s">
        <v>32</v>
      </c>
      <c r="E18">
        <f t="shared" si="0"/>
        <v>18.5292537895495</v>
      </c>
      <c r="F18">
        <f t="shared" si="1"/>
        <v>1.56335522396396</v>
      </c>
      <c r="G18">
        <f t="shared" si="14"/>
        <v>4.82275280706865</v>
      </c>
      <c r="H18">
        <f t="shared" si="2"/>
        <v>4.82275280706865</v>
      </c>
      <c r="I18" s="1">
        <f t="shared" si="3"/>
        <v>15.1772471929313</v>
      </c>
      <c r="J18">
        <f t="shared" si="4"/>
        <v>15.1772471929313</v>
      </c>
      <c r="K18" s="1">
        <f t="shared" si="5"/>
        <v>1.06581410364015e-14</v>
      </c>
      <c r="L18" s="1">
        <f t="shared" si="6"/>
        <v>0.996459551252883</v>
      </c>
      <c r="M18" s="5">
        <f t="shared" si="7"/>
        <v>0.0840735553958779</v>
      </c>
      <c r="N18" s="1">
        <f t="shared" si="8"/>
        <v>0.939692620785908</v>
      </c>
      <c r="O18" s="1">
        <f t="shared" si="9"/>
        <v>0.342020143325669</v>
      </c>
      <c r="P18">
        <f t="shared" si="10"/>
        <v>15.1772471929313</v>
      </c>
      <c r="R18">
        <f t="shared" si="11"/>
        <v>51.7710867776375</v>
      </c>
      <c r="S18">
        <v>16.307373</v>
      </c>
      <c r="T18">
        <v>21.29150388</v>
      </c>
      <c r="Z18">
        <f t="shared" si="12"/>
        <v>0</v>
      </c>
      <c r="AA18" t="str">
        <f t="shared" si="13"/>
        <v/>
      </c>
      <c r="AB18">
        <v>19.12207</v>
      </c>
      <c r="AC18">
        <v>23.487891</v>
      </c>
      <c r="AD18" t="s">
        <v>28</v>
      </c>
      <c r="AI18">
        <v>-4.365821</v>
      </c>
      <c r="AK18">
        <v>17.55182524</v>
      </c>
      <c r="AL18">
        <v>22.54857421</v>
      </c>
    </row>
    <row r="19" spans="1:38">
      <c r="A19">
        <v>17.692383</v>
      </c>
      <c r="B19">
        <v>22.412109</v>
      </c>
      <c r="C19">
        <v>17.30943086</v>
      </c>
      <c r="D19">
        <v>22.59140614</v>
      </c>
      <c r="E19">
        <f t="shared" si="0"/>
        <v>18.7079647895495</v>
      </c>
      <c r="F19">
        <f t="shared" si="1"/>
        <v>1.74265222396396</v>
      </c>
      <c r="G19">
        <f t="shared" si="14"/>
        <v>5.32176129610312</v>
      </c>
      <c r="H19">
        <f t="shared" si="2"/>
        <v>5.32176129610312</v>
      </c>
      <c r="I19" s="1">
        <f t="shared" si="3"/>
        <v>14.6782387038969</v>
      </c>
      <c r="J19">
        <f t="shared" si="4"/>
        <v>14.6782387038969</v>
      </c>
      <c r="K19" s="1">
        <f t="shared" si="5"/>
        <v>1.59872115546023e-14</v>
      </c>
      <c r="L19" s="1">
        <f t="shared" si="6"/>
        <v>0.995689543439436</v>
      </c>
      <c r="M19" s="5">
        <f t="shared" si="7"/>
        <v>0.0927487632551916</v>
      </c>
      <c r="N19" s="1">
        <f t="shared" si="8"/>
        <v>0.939692620785908</v>
      </c>
      <c r="O19" s="1">
        <f t="shared" si="9"/>
        <v>0.342020143325669</v>
      </c>
      <c r="P19">
        <f t="shared" si="10"/>
        <v>14.6782387038969</v>
      </c>
      <c r="R19">
        <f t="shared" si="11"/>
        <v>51.7120216567154</v>
      </c>
      <c r="S19">
        <v>16.307373</v>
      </c>
      <c r="T19">
        <v>21.29150388</v>
      </c>
      <c r="Z19">
        <f t="shared" si="12"/>
        <v>0</v>
      </c>
      <c r="AA19" t="str">
        <f t="shared" si="13"/>
        <v/>
      </c>
      <c r="AB19">
        <v>19.836914</v>
      </c>
      <c r="AC19">
        <v>23.487891</v>
      </c>
      <c r="AD19" t="s">
        <v>31</v>
      </c>
      <c r="AE19" t="s">
        <v>32</v>
      </c>
      <c r="AI19">
        <v>-3.650977</v>
      </c>
      <c r="AK19" t="s">
        <v>33</v>
      </c>
      <c r="AL19" t="s">
        <v>34</v>
      </c>
    </row>
    <row r="20" spans="1:38">
      <c r="A20">
        <v>17.30943086</v>
      </c>
      <c r="B20">
        <v>22.59140614</v>
      </c>
      <c r="E20">
        <f t="shared" si="0"/>
        <v>18.3250126495495</v>
      </c>
      <c r="F20">
        <f t="shared" si="1"/>
        <v>1.92194936396396</v>
      </c>
      <c r="G20">
        <f t="shared" si="14"/>
        <v>5.98736049958859</v>
      </c>
      <c r="H20">
        <f t="shared" si="2"/>
        <v>5.98736049958859</v>
      </c>
      <c r="I20" s="1">
        <f t="shared" si="3"/>
        <v>14.0126395004114</v>
      </c>
      <c r="J20">
        <f t="shared" si="4"/>
        <v>14.0126395004114</v>
      </c>
      <c r="K20" s="1">
        <f t="shared" si="5"/>
        <v>0</v>
      </c>
      <c r="L20" s="1">
        <f t="shared" si="6"/>
        <v>0.994544930241866</v>
      </c>
      <c r="M20" s="5">
        <f t="shared" si="7"/>
        <v>0.104309068302821</v>
      </c>
      <c r="N20" s="1">
        <f t="shared" si="8"/>
        <v>0.939692620785908</v>
      </c>
      <c r="O20" s="1">
        <f t="shared" si="9"/>
        <v>0.342020143325669</v>
      </c>
      <c r="P20">
        <f t="shared" si="10"/>
        <v>14.0126395004114</v>
      </c>
      <c r="R20">
        <f t="shared" si="11"/>
        <v>52.5408311745631</v>
      </c>
      <c r="S20">
        <v>16.307373</v>
      </c>
      <c r="T20">
        <v>21.29150388</v>
      </c>
      <c r="Z20">
        <f t="shared" si="12"/>
        <v>0</v>
      </c>
      <c r="AA20" t="str">
        <f t="shared" si="13"/>
        <v/>
      </c>
      <c r="AB20">
        <v>20.373047</v>
      </c>
      <c r="AC20">
        <v>22.95</v>
      </c>
      <c r="AD20">
        <v>19.03867187</v>
      </c>
      <c r="AE20">
        <v>23.7628126</v>
      </c>
      <c r="AI20">
        <v>-2.576953</v>
      </c>
      <c r="AK20">
        <v>1.398943736</v>
      </c>
      <c r="AL20">
        <v>1.257221338</v>
      </c>
    </row>
    <row r="21" spans="1:35">
      <c r="A21">
        <v>15.547852</v>
      </c>
      <c r="B21">
        <v>15.957422</v>
      </c>
      <c r="C21" t="s">
        <v>35</v>
      </c>
      <c r="D21" t="s">
        <v>35</v>
      </c>
      <c r="E21">
        <f t="shared" si="0"/>
        <v>16.5634337895496</v>
      </c>
      <c r="F21">
        <f t="shared" si="1"/>
        <v>-4.71203477603604</v>
      </c>
      <c r="G21">
        <f t="shared" si="14"/>
        <v>-15.8802137872164</v>
      </c>
      <c r="H21">
        <f t="shared" si="2"/>
        <v>344.119786212784</v>
      </c>
      <c r="I21" s="1">
        <f t="shared" si="3"/>
        <v>35.8802137872164</v>
      </c>
      <c r="J21">
        <f t="shared" si="4"/>
        <v>35.8802137872164</v>
      </c>
      <c r="K21" s="1">
        <f t="shared" si="5"/>
        <v>0</v>
      </c>
      <c r="L21" s="1">
        <f t="shared" si="6"/>
        <v>0.961835859786769</v>
      </c>
      <c r="M21" s="5">
        <f t="shared" si="7"/>
        <v>-0.273627079851843</v>
      </c>
      <c r="N21" s="1">
        <f t="shared" si="8"/>
        <v>0.939692620785908</v>
      </c>
      <c r="O21" s="1">
        <f t="shared" si="9"/>
        <v>0.342020143325669</v>
      </c>
      <c r="P21">
        <f t="shared" si="10"/>
        <v>35.8802137872164</v>
      </c>
      <c r="R21">
        <f t="shared" si="11"/>
        <v>45.7448057930331</v>
      </c>
      <c r="S21">
        <v>16.083984</v>
      </c>
      <c r="T21">
        <v>16.495313</v>
      </c>
      <c r="U21" t="s">
        <v>35</v>
      </c>
      <c r="V21" t="s">
        <v>35</v>
      </c>
      <c r="Z21">
        <f t="shared" si="12"/>
        <v>0</v>
      </c>
      <c r="AA21" t="str">
        <f t="shared" si="13"/>
        <v/>
      </c>
      <c r="AB21">
        <v>10.722656</v>
      </c>
      <c r="AC21">
        <v>8.60625</v>
      </c>
      <c r="AD21" t="s">
        <v>35</v>
      </c>
      <c r="AE21" t="s">
        <v>35</v>
      </c>
      <c r="AI21">
        <v>2.116406</v>
      </c>
    </row>
    <row r="22" spans="1:35">
      <c r="A22">
        <v>8.041992</v>
      </c>
      <c r="B22">
        <v>5.558203</v>
      </c>
      <c r="C22" t="s">
        <v>35</v>
      </c>
      <c r="D22" t="s">
        <v>35</v>
      </c>
      <c r="E22">
        <f t="shared" si="0"/>
        <v>9.05757378954955</v>
      </c>
      <c r="F22">
        <f t="shared" si="1"/>
        <v>-15.111253776036</v>
      </c>
      <c r="G22">
        <f t="shared" si="14"/>
        <v>-59.0618393540067</v>
      </c>
      <c r="H22">
        <f t="shared" si="2"/>
        <v>300.938160645993</v>
      </c>
      <c r="I22" s="1">
        <f t="shared" si="3"/>
        <v>79.0618393540067</v>
      </c>
      <c r="J22">
        <f t="shared" si="4"/>
        <v>79.0618393540067</v>
      </c>
      <c r="K22" s="1">
        <f t="shared" si="5"/>
        <v>0</v>
      </c>
      <c r="L22" s="1">
        <f t="shared" ref="L22:L53" si="15">COS(G22*(PI()/180))</f>
        <v>0.514112634153988</v>
      </c>
      <c r="M22" s="5">
        <f t="shared" ref="M22:M53" si="16">SIN(G22*(PI()/180))</f>
        <v>-0.857722682108412</v>
      </c>
      <c r="N22" s="1">
        <f t="shared" ref="N22:N31" si="17">COS($G$2*(PI()/180))</f>
        <v>0.939692620785908</v>
      </c>
      <c r="O22" s="1">
        <f t="shared" ref="O22:O31" si="18">SIN($G$2*(PI()/180))</f>
        <v>0.342020143325669</v>
      </c>
      <c r="P22">
        <f t="shared" ref="P22:P53" si="19">ACOS(L22*N22+M22*O22)*(180/PI())</f>
        <v>79.0618393540066</v>
      </c>
      <c r="R22">
        <f t="shared" si="11"/>
        <v>34.6501942323482</v>
      </c>
      <c r="S22">
        <v>3.75293</v>
      </c>
      <c r="T22">
        <v>-1.613672</v>
      </c>
      <c r="U22" t="s">
        <v>35</v>
      </c>
      <c r="V22" t="s">
        <v>35</v>
      </c>
      <c r="Z22">
        <f t="shared" si="12"/>
        <v>1</v>
      </c>
      <c r="AA22">
        <f t="shared" si="13"/>
        <v>-23.2665722453203</v>
      </c>
      <c r="AB22">
        <v>3.038086</v>
      </c>
      <c r="AC22">
        <v>2.330859</v>
      </c>
      <c r="AD22" t="s">
        <v>35</v>
      </c>
      <c r="AE22" t="s">
        <v>35</v>
      </c>
      <c r="AI22">
        <v>0.707227</v>
      </c>
    </row>
    <row r="23" spans="1:35">
      <c r="A23">
        <v>1.429688</v>
      </c>
      <c r="B23">
        <v>-0.717187</v>
      </c>
      <c r="E23">
        <f t="shared" si="0"/>
        <v>2.44526978954955</v>
      </c>
      <c r="F23">
        <f t="shared" si="1"/>
        <v>-21.386643776036</v>
      </c>
      <c r="G23">
        <f t="shared" si="14"/>
        <v>-83.4773370974675</v>
      </c>
      <c r="H23">
        <f t="shared" si="2"/>
        <v>276.522662902532</v>
      </c>
      <c r="I23" s="1">
        <f t="shared" si="3"/>
        <v>103.477337097467</v>
      </c>
      <c r="J23">
        <f t="shared" si="4"/>
        <v>103.477337097467</v>
      </c>
      <c r="K23" s="1">
        <f t="shared" ref="K23:K48" si="20">ABS(J23)-ABS(P23)</f>
        <v>0</v>
      </c>
      <c r="L23" s="1">
        <f t="shared" si="15"/>
        <v>0.1135962045666</v>
      </c>
      <c r="M23" s="5">
        <f t="shared" si="16"/>
        <v>-0.993527001297933</v>
      </c>
      <c r="N23" s="1">
        <f t="shared" si="17"/>
        <v>0.939692620785908</v>
      </c>
      <c r="O23" s="1">
        <f t="shared" si="18"/>
        <v>0.342020143325669</v>
      </c>
      <c r="P23">
        <f t="shared" si="19"/>
        <v>103.477337097467</v>
      </c>
      <c r="R23">
        <f t="shared" si="11"/>
        <v>-26.6401198587057</v>
      </c>
      <c r="S23">
        <v>2.859375</v>
      </c>
      <c r="T23">
        <v>-2.151562</v>
      </c>
      <c r="Z23">
        <f t="shared" si="12"/>
        <v>1</v>
      </c>
      <c r="AA23">
        <f t="shared" si="13"/>
        <v>-36.9599552766044</v>
      </c>
      <c r="AB23">
        <v>1.072266</v>
      </c>
      <c r="AC23">
        <v>3.585938</v>
      </c>
      <c r="AI23">
        <v>-2.513672</v>
      </c>
    </row>
    <row r="24" spans="1:35">
      <c r="A24">
        <v>-3.216797</v>
      </c>
      <c r="B24">
        <v>1.075781</v>
      </c>
      <c r="E24">
        <f t="shared" si="0"/>
        <v>-2.20121521045045</v>
      </c>
      <c r="F24">
        <f t="shared" si="1"/>
        <v>-19.593675776036</v>
      </c>
      <c r="G24">
        <f t="shared" si="14"/>
        <v>-96.4099119171293</v>
      </c>
      <c r="H24">
        <f t="shared" si="2"/>
        <v>263.590088082871</v>
      </c>
      <c r="I24" s="1">
        <f t="shared" si="3"/>
        <v>116.409911917129</v>
      </c>
      <c r="J24">
        <f t="shared" si="4"/>
        <v>116.409911917129</v>
      </c>
      <c r="K24" s="1">
        <f t="shared" si="20"/>
        <v>0</v>
      </c>
      <c r="L24" s="1">
        <f t="shared" si="15"/>
        <v>-0.111640848004072</v>
      </c>
      <c r="M24" s="5">
        <f t="shared" si="16"/>
        <v>-0.993748620656618</v>
      </c>
      <c r="N24" s="1">
        <f t="shared" si="17"/>
        <v>0.939692620785908</v>
      </c>
      <c r="O24" s="1">
        <f t="shared" si="18"/>
        <v>0.342020143325669</v>
      </c>
      <c r="P24">
        <f t="shared" si="19"/>
        <v>116.409911917129</v>
      </c>
      <c r="R24">
        <f t="shared" si="11"/>
        <v>161.508717836904</v>
      </c>
      <c r="S24">
        <v>2.859375</v>
      </c>
      <c r="T24">
        <v>-1.434375</v>
      </c>
      <c r="Z24">
        <f t="shared" si="12"/>
        <v>1</v>
      </c>
      <c r="AA24">
        <f t="shared" si="13"/>
        <v>-26.6401438988436</v>
      </c>
      <c r="AB24">
        <v>1.072266</v>
      </c>
      <c r="AC24">
        <v>2.86875</v>
      </c>
      <c r="AI24">
        <v>-1.796484</v>
      </c>
    </row>
    <row r="25" spans="1:35">
      <c r="A25">
        <v>-2.680664</v>
      </c>
      <c r="B25">
        <v>1.972266</v>
      </c>
      <c r="E25">
        <f t="shared" si="0"/>
        <v>-1.66508221045045</v>
      </c>
      <c r="F25">
        <f t="shared" si="1"/>
        <v>-18.697190776036</v>
      </c>
      <c r="G25">
        <f t="shared" si="14"/>
        <v>-95.0890623912267</v>
      </c>
      <c r="H25">
        <f t="shared" ref="H25:H40" si="21">MOD(G25,360)</f>
        <v>264.910937608773</v>
      </c>
      <c r="I25" s="1">
        <f t="shared" si="3"/>
        <v>115.089062391227</v>
      </c>
      <c r="J25">
        <f t="shared" si="4"/>
        <v>115.089062391227</v>
      </c>
      <c r="K25" s="1">
        <f t="shared" si="20"/>
        <v>0</v>
      </c>
      <c r="L25" s="1">
        <f t="shared" si="15"/>
        <v>-0.0887041537123409</v>
      </c>
      <c r="M25" s="5">
        <f t="shared" si="16"/>
        <v>-0.996058016941873</v>
      </c>
      <c r="N25" s="1">
        <f t="shared" si="17"/>
        <v>0.939692620785908</v>
      </c>
      <c r="O25" s="1">
        <f t="shared" si="18"/>
        <v>0.342020143325669</v>
      </c>
      <c r="P25">
        <f t="shared" si="19"/>
        <v>115.089062391227</v>
      </c>
      <c r="R25">
        <f t="shared" si="11"/>
        <v>143.656675057401</v>
      </c>
      <c r="S25">
        <v>2.501953</v>
      </c>
      <c r="T25">
        <v>-1.075781</v>
      </c>
      <c r="Z25">
        <f t="shared" si="12"/>
        <v>1</v>
      </c>
      <c r="AA25">
        <f t="shared" ref="AA25:AA56" si="22">IF(Z25,(ATAN2(S25,T25)*(180/PI())),"")</f>
        <v>-23.2665685729994</v>
      </c>
      <c r="AB25">
        <v>1.429688</v>
      </c>
      <c r="AC25">
        <v>3.944531</v>
      </c>
      <c r="AI25">
        <v>-2.514843</v>
      </c>
    </row>
    <row r="26" spans="1:35">
      <c r="A26">
        <v>-1.072266</v>
      </c>
      <c r="B26">
        <v>1.792969</v>
      </c>
      <c r="E26">
        <f t="shared" si="0"/>
        <v>-0.0566842104504486</v>
      </c>
      <c r="F26">
        <f t="shared" si="1"/>
        <v>-18.876487776036</v>
      </c>
      <c r="G26">
        <f t="shared" si="14"/>
        <v>-90.1720529952543</v>
      </c>
      <c r="H26">
        <f t="shared" si="21"/>
        <v>269.827947004746</v>
      </c>
      <c r="I26" s="1">
        <f t="shared" si="3"/>
        <v>110.172052995254</v>
      </c>
      <c r="J26">
        <f t="shared" si="4"/>
        <v>110.172052995254</v>
      </c>
      <c r="K26" s="1">
        <f t="shared" si="20"/>
        <v>0</v>
      </c>
      <c r="L26" s="1">
        <f t="shared" si="15"/>
        <v>-0.00300288674208511</v>
      </c>
      <c r="M26" s="5">
        <f t="shared" si="16"/>
        <v>-0.999995491325443</v>
      </c>
      <c r="N26" s="1">
        <f t="shared" si="17"/>
        <v>0.939692620785908</v>
      </c>
      <c r="O26" s="1">
        <f t="shared" si="18"/>
        <v>0.342020143325669</v>
      </c>
      <c r="P26">
        <f t="shared" si="19"/>
        <v>110.172052995254</v>
      </c>
      <c r="R26">
        <f t="shared" si="11"/>
        <v>120.881084004436</v>
      </c>
      <c r="S26">
        <v>2.323242</v>
      </c>
      <c r="T26">
        <v>-3.048047</v>
      </c>
      <c r="Z26">
        <f t="shared" si="12"/>
        <v>1</v>
      </c>
      <c r="AA26">
        <f t="shared" si="22"/>
        <v>-52.6851057049985</v>
      </c>
      <c r="AB26">
        <v>3.931641</v>
      </c>
      <c r="AC26">
        <v>4.303125</v>
      </c>
      <c r="AI26">
        <v>-0.371484</v>
      </c>
    </row>
    <row r="27" spans="1:35">
      <c r="A27">
        <v>-1.250977</v>
      </c>
      <c r="B27">
        <v>1.972266</v>
      </c>
      <c r="E27">
        <f t="shared" si="0"/>
        <v>-0.235395210450449</v>
      </c>
      <c r="F27">
        <f t="shared" si="1"/>
        <v>-18.697190776036</v>
      </c>
      <c r="G27">
        <f t="shared" si="14"/>
        <v>-90.7213083351803</v>
      </c>
      <c r="H27">
        <f t="shared" si="21"/>
        <v>269.27869166482</v>
      </c>
      <c r="I27" s="1">
        <f t="shared" si="3"/>
        <v>110.72130833518</v>
      </c>
      <c r="J27">
        <f t="shared" si="4"/>
        <v>110.72130833518</v>
      </c>
      <c r="K27" s="1">
        <f t="shared" si="20"/>
        <v>0</v>
      </c>
      <c r="L27" s="1">
        <f t="shared" si="15"/>
        <v>-0.0125888728337535</v>
      </c>
      <c r="M27" s="5">
        <f t="shared" si="16"/>
        <v>-0.999920757000661</v>
      </c>
      <c r="N27" s="1">
        <f t="shared" si="17"/>
        <v>0.939692620785908</v>
      </c>
      <c r="O27" s="1">
        <f t="shared" si="18"/>
        <v>0.342020143325669</v>
      </c>
      <c r="P27">
        <f t="shared" si="19"/>
        <v>110.72130833518</v>
      </c>
      <c r="R27">
        <f t="shared" si="11"/>
        <v>122.386307319435</v>
      </c>
      <c r="S27">
        <v>1.787109</v>
      </c>
      <c r="T27">
        <v>-1.075781</v>
      </c>
      <c r="Z27">
        <f t="shared" si="12"/>
        <v>1</v>
      </c>
      <c r="AA27">
        <f t="shared" si="22"/>
        <v>-31.0465612500888</v>
      </c>
      <c r="AB27">
        <v>1.429688</v>
      </c>
      <c r="AC27">
        <v>3.227344</v>
      </c>
      <c r="AI27">
        <v>-1.797656</v>
      </c>
    </row>
    <row r="28" spans="1:35">
      <c r="A28">
        <v>-0.357422</v>
      </c>
      <c r="B28">
        <v>1.434375</v>
      </c>
      <c r="E28">
        <f t="shared" si="0"/>
        <v>0.658159789549551</v>
      </c>
      <c r="F28">
        <f t="shared" si="1"/>
        <v>-19.235081776036</v>
      </c>
      <c r="G28">
        <f t="shared" si="14"/>
        <v>-88.0402957284228</v>
      </c>
      <c r="H28">
        <f t="shared" si="21"/>
        <v>271.959704271577</v>
      </c>
      <c r="I28" s="1">
        <f t="shared" si="3"/>
        <v>108.040295728423</v>
      </c>
      <c r="J28">
        <f t="shared" si="4"/>
        <v>108.040295728423</v>
      </c>
      <c r="K28" s="1">
        <f t="shared" si="20"/>
        <v>0</v>
      </c>
      <c r="L28" s="1">
        <f t="shared" si="15"/>
        <v>0.0341966234211353</v>
      </c>
      <c r="M28" s="5">
        <f t="shared" si="16"/>
        <v>-0.999415124433582</v>
      </c>
      <c r="N28" s="1">
        <f t="shared" si="17"/>
        <v>0.939692620785908</v>
      </c>
      <c r="O28" s="1">
        <f t="shared" si="18"/>
        <v>0.342020143325669</v>
      </c>
      <c r="P28">
        <f t="shared" si="19"/>
        <v>108.040295728423</v>
      </c>
      <c r="R28">
        <f t="shared" si="11"/>
        <v>103.992182975332</v>
      </c>
      <c r="S28">
        <v>2.323242</v>
      </c>
      <c r="T28">
        <v>-0.179297</v>
      </c>
      <c r="Z28">
        <f t="shared" si="12"/>
        <v>1</v>
      </c>
      <c r="AA28">
        <f t="shared" si="22"/>
        <v>-4.41307388037989</v>
      </c>
      <c r="AB28">
        <v>3.216797</v>
      </c>
      <c r="AC28">
        <v>5.020313</v>
      </c>
      <c r="AI28">
        <v>-1.803516</v>
      </c>
    </row>
    <row r="29" spans="1:35">
      <c r="A29">
        <v>-1.429688</v>
      </c>
      <c r="B29">
        <v>2.86875</v>
      </c>
      <c r="E29">
        <f t="shared" si="0"/>
        <v>-0.414106210450449</v>
      </c>
      <c r="F29">
        <f t="shared" si="1"/>
        <v>-17.800706776036</v>
      </c>
      <c r="G29">
        <f t="shared" si="14"/>
        <v>-91.3326582835115</v>
      </c>
      <c r="H29">
        <f t="shared" si="21"/>
        <v>268.667341716489</v>
      </c>
      <c r="I29" s="1">
        <f t="shared" si="3"/>
        <v>111.332658283511</v>
      </c>
      <c r="J29">
        <f t="shared" si="4"/>
        <v>111.332658283511</v>
      </c>
      <c r="K29" s="1">
        <f t="shared" si="20"/>
        <v>0</v>
      </c>
      <c r="L29" s="1">
        <f t="shared" si="15"/>
        <v>-0.0232571777204729</v>
      </c>
      <c r="M29" s="5">
        <f t="shared" si="16"/>
        <v>-0.999729515261242</v>
      </c>
      <c r="N29" s="1">
        <f t="shared" si="17"/>
        <v>0.939692620785908</v>
      </c>
      <c r="O29" s="1">
        <f t="shared" si="18"/>
        <v>0.342020143325669</v>
      </c>
      <c r="P29">
        <f t="shared" si="19"/>
        <v>111.332658283511</v>
      </c>
      <c r="R29">
        <f t="shared" si="11"/>
        <v>116.490113791467</v>
      </c>
      <c r="S29">
        <v>3.216797</v>
      </c>
      <c r="T29">
        <v>-1.792969</v>
      </c>
      <c r="Z29">
        <f t="shared" si="12"/>
        <v>1</v>
      </c>
      <c r="AA29">
        <f t="shared" si="22"/>
        <v>-29.1342946478053</v>
      </c>
      <c r="AB29">
        <v>1.250977</v>
      </c>
      <c r="AC29">
        <v>3.048047</v>
      </c>
      <c r="AI29">
        <v>-1.79707</v>
      </c>
    </row>
    <row r="30" spans="1:35">
      <c r="A30">
        <v>-2.144531</v>
      </c>
      <c r="B30">
        <v>1.434375</v>
      </c>
      <c r="E30">
        <f t="shared" si="0"/>
        <v>-1.12894921045045</v>
      </c>
      <c r="F30">
        <f t="shared" si="1"/>
        <v>-19.235081776036</v>
      </c>
      <c r="G30">
        <f t="shared" si="14"/>
        <v>-93.3589617649666</v>
      </c>
      <c r="H30">
        <f t="shared" si="21"/>
        <v>266.641038235033</v>
      </c>
      <c r="I30" s="1">
        <f t="shared" si="3"/>
        <v>113.358961764967</v>
      </c>
      <c r="J30">
        <f t="shared" si="4"/>
        <v>113.358961764967</v>
      </c>
      <c r="K30" s="1">
        <f t="shared" si="20"/>
        <v>0</v>
      </c>
      <c r="L30" s="1">
        <f t="shared" si="15"/>
        <v>-0.05859136683129</v>
      </c>
      <c r="M30" s="5">
        <f t="shared" si="16"/>
        <v>-0.998282050190647</v>
      </c>
      <c r="N30" s="1">
        <f t="shared" si="17"/>
        <v>0.939692620785908</v>
      </c>
      <c r="O30" s="1">
        <f t="shared" si="18"/>
        <v>0.342020143325669</v>
      </c>
      <c r="P30">
        <f t="shared" si="19"/>
        <v>113.358961764967</v>
      </c>
      <c r="R30">
        <f t="shared" si="11"/>
        <v>146.223314518365</v>
      </c>
      <c r="S30">
        <v>1.608398</v>
      </c>
      <c r="T30">
        <v>-0.179297</v>
      </c>
      <c r="Z30">
        <f t="shared" si="12"/>
        <v>1</v>
      </c>
      <c r="AA30">
        <f t="shared" si="22"/>
        <v>-6.36081526821116</v>
      </c>
      <c r="AB30">
        <v>2.323242</v>
      </c>
      <c r="AC30">
        <v>4.482422</v>
      </c>
      <c r="AI30">
        <v>-2.15918</v>
      </c>
    </row>
    <row r="31" spans="1:35">
      <c r="A31">
        <v>-0.536133</v>
      </c>
      <c r="B31">
        <v>2.689453</v>
      </c>
      <c r="E31">
        <f t="shared" si="0"/>
        <v>0.479448789549551</v>
      </c>
      <c r="F31">
        <f t="shared" si="1"/>
        <v>-17.980003776036</v>
      </c>
      <c r="G31">
        <f t="shared" si="14"/>
        <v>-88.4725318058721</v>
      </c>
      <c r="H31">
        <f t="shared" si="21"/>
        <v>271.527468194128</v>
      </c>
      <c r="I31" s="1">
        <f t="shared" si="3"/>
        <v>108.472531805872</v>
      </c>
      <c r="J31">
        <f t="shared" si="4"/>
        <v>108.472531805872</v>
      </c>
      <c r="K31" s="1">
        <f t="shared" si="20"/>
        <v>0</v>
      </c>
      <c r="L31" s="1">
        <f t="shared" si="15"/>
        <v>0.0266561914264633</v>
      </c>
      <c r="M31" s="5">
        <f t="shared" si="16"/>
        <v>-0.999644660596272</v>
      </c>
      <c r="N31" s="1">
        <f t="shared" si="17"/>
        <v>0.939692620785908</v>
      </c>
      <c r="O31" s="1">
        <f t="shared" si="18"/>
        <v>0.342020143325669</v>
      </c>
      <c r="P31">
        <f t="shared" si="19"/>
        <v>108.472531805872</v>
      </c>
      <c r="R31">
        <f t="shared" si="11"/>
        <v>101.273924399011</v>
      </c>
      <c r="S31">
        <v>1.96582</v>
      </c>
      <c r="T31">
        <v>-0.896484</v>
      </c>
      <c r="U31" t="s">
        <v>36</v>
      </c>
      <c r="Z31">
        <f t="shared" si="12"/>
        <v>1</v>
      </c>
      <c r="AA31">
        <f t="shared" si="22"/>
        <v>-24.5146767272378</v>
      </c>
      <c r="AB31">
        <v>2.501953</v>
      </c>
      <c r="AC31">
        <v>3.944531</v>
      </c>
      <c r="AI31">
        <v>-1.442578</v>
      </c>
    </row>
    <row r="32" spans="1:35">
      <c r="A32">
        <v>-1.96582</v>
      </c>
      <c r="B32">
        <v>3.048047</v>
      </c>
      <c r="E32">
        <f t="shared" si="0"/>
        <v>-0.950238210450449</v>
      </c>
      <c r="F32">
        <f t="shared" si="1"/>
        <v>-17.621409776036</v>
      </c>
      <c r="G32">
        <f t="shared" si="14"/>
        <v>-93.0866972545506</v>
      </c>
      <c r="H32">
        <f t="shared" si="21"/>
        <v>266.913302745449</v>
      </c>
      <c r="I32" s="1">
        <f t="shared" si="3"/>
        <v>113.086697254551</v>
      </c>
      <c r="J32">
        <f t="shared" si="4"/>
        <v>113.086697254551</v>
      </c>
      <c r="K32" s="1">
        <f t="shared" si="20"/>
        <v>0</v>
      </c>
      <c r="L32" s="1">
        <f t="shared" si="15"/>
        <v>-0.0538469745726901</v>
      </c>
      <c r="M32" s="5">
        <f t="shared" si="16"/>
        <v>-0.998549199253281</v>
      </c>
      <c r="N32" s="1">
        <f t="shared" ref="N32:N41" si="23">COS($G$2*(PI()/180))</f>
        <v>0.939692620785908</v>
      </c>
      <c r="O32" s="1">
        <f t="shared" ref="O32:O41" si="24">SIN($G$2*(PI()/180))</f>
        <v>0.342020143325669</v>
      </c>
      <c r="P32">
        <f t="shared" si="19"/>
        <v>113.086697254551</v>
      </c>
      <c r="R32">
        <f t="shared" si="11"/>
        <v>122.819755110375</v>
      </c>
      <c r="S32">
        <v>2.323242</v>
      </c>
      <c r="T32">
        <v>-2.330859</v>
      </c>
      <c r="U32" t="s">
        <v>4</v>
      </c>
      <c r="V32" t="s">
        <v>5</v>
      </c>
      <c r="Z32">
        <f t="shared" si="12"/>
        <v>1</v>
      </c>
      <c r="AA32">
        <f t="shared" si="22"/>
        <v>-45.0937713992231</v>
      </c>
      <c r="AB32">
        <v>0.714844</v>
      </c>
      <c r="AC32">
        <v>2.151562</v>
      </c>
      <c r="AI32">
        <v>-1.436718</v>
      </c>
    </row>
    <row r="33" spans="1:35">
      <c r="A33">
        <v>-1.608398</v>
      </c>
      <c r="B33">
        <v>1.972266</v>
      </c>
      <c r="E33">
        <f t="shared" si="0"/>
        <v>-0.592816210450449</v>
      </c>
      <c r="F33">
        <f t="shared" si="1"/>
        <v>-18.697190776036</v>
      </c>
      <c r="G33">
        <f t="shared" si="14"/>
        <v>-91.8160210486768</v>
      </c>
      <c r="H33">
        <f t="shared" si="21"/>
        <v>268.183978951323</v>
      </c>
      <c r="I33" s="1">
        <f t="shared" si="3"/>
        <v>111.816021048677</v>
      </c>
      <c r="J33">
        <f t="shared" si="4"/>
        <v>111.816021048677</v>
      </c>
      <c r="K33" s="1">
        <f t="shared" si="20"/>
        <v>0</v>
      </c>
      <c r="L33" s="1">
        <f t="shared" si="15"/>
        <v>-0.0316902399199413</v>
      </c>
      <c r="M33" s="5">
        <f t="shared" si="16"/>
        <v>-0.999497738213457</v>
      </c>
      <c r="N33" s="1">
        <f t="shared" si="23"/>
        <v>0.939692620785908</v>
      </c>
      <c r="O33" s="1">
        <f t="shared" si="24"/>
        <v>0.342020143325669</v>
      </c>
      <c r="P33">
        <f t="shared" si="19"/>
        <v>111.816021048677</v>
      </c>
      <c r="R33">
        <f t="shared" si="11"/>
        <v>129.197506878855</v>
      </c>
      <c r="S33">
        <v>2.859375</v>
      </c>
      <c r="T33">
        <v>-1.075781</v>
      </c>
      <c r="U33">
        <v>2.420720727</v>
      </c>
      <c r="V33">
        <v>-1.385475727</v>
      </c>
      <c r="Z33">
        <f t="shared" si="12"/>
        <v>1</v>
      </c>
      <c r="AA33">
        <f t="shared" si="22"/>
        <v>-20.617776405315</v>
      </c>
      <c r="AB33">
        <v>2.680664</v>
      </c>
      <c r="AC33">
        <v>1.972266</v>
      </c>
      <c r="AI33">
        <v>0.708398</v>
      </c>
    </row>
    <row r="34" spans="1:35">
      <c r="A34">
        <v>-1.787109</v>
      </c>
      <c r="B34">
        <v>1.792969</v>
      </c>
      <c r="E34">
        <f t="shared" si="0"/>
        <v>-0.771527210450449</v>
      </c>
      <c r="F34">
        <f t="shared" si="1"/>
        <v>-18.876487776036</v>
      </c>
      <c r="G34">
        <f t="shared" si="14"/>
        <v>-92.3405128313694</v>
      </c>
      <c r="H34">
        <f t="shared" si="21"/>
        <v>267.659487168631</v>
      </c>
      <c r="I34" s="1">
        <f t="shared" si="3"/>
        <v>112.340512831369</v>
      </c>
      <c r="J34">
        <f t="shared" si="4"/>
        <v>112.340512831369</v>
      </c>
      <c r="K34" s="1">
        <f t="shared" si="20"/>
        <v>0</v>
      </c>
      <c r="L34" s="1">
        <f t="shared" si="15"/>
        <v>-0.0408382951091832</v>
      </c>
      <c r="M34" s="5">
        <f t="shared" si="16"/>
        <v>-0.999165768855486</v>
      </c>
      <c r="N34" s="1">
        <f t="shared" si="23"/>
        <v>0.939692620785908</v>
      </c>
      <c r="O34" s="1">
        <f t="shared" si="24"/>
        <v>0.342020143325669</v>
      </c>
      <c r="P34">
        <f t="shared" si="19"/>
        <v>112.340512831369</v>
      </c>
      <c r="R34">
        <f t="shared" si="11"/>
        <v>134.906216298055</v>
      </c>
      <c r="S34">
        <v>2.420720727</v>
      </c>
      <c r="T34">
        <v>-1.385475727</v>
      </c>
      <c r="Z34">
        <f t="shared" si="12"/>
        <v>1</v>
      </c>
      <c r="AA34">
        <f t="shared" si="22"/>
        <v>-29.7842400457407</v>
      </c>
      <c r="AB34">
        <v>0.893555</v>
      </c>
      <c r="AC34">
        <v>3.765234</v>
      </c>
      <c r="AI34">
        <v>-2.871679</v>
      </c>
    </row>
    <row r="35" spans="1:35">
      <c r="A35">
        <v>-1.608398</v>
      </c>
      <c r="B35">
        <v>2.330859</v>
      </c>
      <c r="E35">
        <f t="shared" si="0"/>
        <v>-0.592816210450449</v>
      </c>
      <c r="F35">
        <f t="shared" si="1"/>
        <v>-18.338597776036</v>
      </c>
      <c r="G35">
        <f t="shared" si="14"/>
        <v>-91.8515070507624</v>
      </c>
      <c r="H35">
        <f t="shared" si="21"/>
        <v>268.148492949238</v>
      </c>
      <c r="I35" s="1">
        <f t="shared" si="3"/>
        <v>111.851507050762</v>
      </c>
      <c r="J35">
        <f t="shared" si="4"/>
        <v>111.851507050762</v>
      </c>
      <c r="K35" s="1">
        <f t="shared" si="20"/>
        <v>0</v>
      </c>
      <c r="L35" s="1">
        <f t="shared" si="15"/>
        <v>-0.0323092703024581</v>
      </c>
      <c r="M35" s="5">
        <f t="shared" si="16"/>
        <v>-0.999477919242102</v>
      </c>
      <c r="N35" s="1">
        <f t="shared" si="23"/>
        <v>0.939692620785908</v>
      </c>
      <c r="O35" s="1">
        <f t="shared" si="24"/>
        <v>0.342020143325669</v>
      </c>
      <c r="P35">
        <f t="shared" si="19"/>
        <v>111.851507050762</v>
      </c>
      <c r="R35">
        <f t="shared" si="11"/>
        <v>124.607428902394</v>
      </c>
      <c r="S35">
        <v>2.420720727</v>
      </c>
      <c r="T35">
        <v>-1.385475727</v>
      </c>
      <c r="Z35">
        <f t="shared" si="12"/>
        <v>1</v>
      </c>
      <c r="AA35">
        <f t="shared" si="22"/>
        <v>-29.7842400457407</v>
      </c>
      <c r="AB35">
        <v>1.072266</v>
      </c>
      <c r="AC35">
        <v>3.944531</v>
      </c>
      <c r="AI35">
        <v>-2.872265</v>
      </c>
    </row>
    <row r="36" spans="1:35">
      <c r="A36">
        <v>-1.96582</v>
      </c>
      <c r="B36">
        <v>3.765234</v>
      </c>
      <c r="E36">
        <f t="shared" si="0"/>
        <v>-0.950238210450449</v>
      </c>
      <c r="F36">
        <f t="shared" si="1"/>
        <v>-16.904222776036</v>
      </c>
      <c r="G36">
        <f t="shared" si="14"/>
        <v>-93.217385471826</v>
      </c>
      <c r="H36">
        <f t="shared" si="21"/>
        <v>266.782614528174</v>
      </c>
      <c r="I36" s="1">
        <f t="shared" si="3"/>
        <v>113.217385471826</v>
      </c>
      <c r="J36">
        <f t="shared" si="4"/>
        <v>113.217385471826</v>
      </c>
      <c r="K36" s="1">
        <f t="shared" si="20"/>
        <v>0</v>
      </c>
      <c r="L36" s="1">
        <f t="shared" si="15"/>
        <v>-0.0561244630193594</v>
      </c>
      <c r="M36" s="5">
        <f t="shared" si="16"/>
        <v>-0.998423780090793</v>
      </c>
      <c r="N36" s="1">
        <f t="shared" si="23"/>
        <v>0.939692620785908</v>
      </c>
      <c r="O36" s="1">
        <f t="shared" si="24"/>
        <v>0.342020143325669</v>
      </c>
      <c r="P36">
        <f t="shared" si="19"/>
        <v>113.217385471826</v>
      </c>
      <c r="R36">
        <f t="shared" si="11"/>
        <v>117.568957732575</v>
      </c>
      <c r="S36">
        <v>2.420720727</v>
      </c>
      <c r="T36">
        <v>-1.385475727</v>
      </c>
      <c r="Z36">
        <f t="shared" si="12"/>
        <v>1</v>
      </c>
      <c r="AA36">
        <f t="shared" si="22"/>
        <v>-29.7842400457407</v>
      </c>
      <c r="AB36">
        <v>2.501953</v>
      </c>
      <c r="AC36">
        <v>3.944531</v>
      </c>
      <c r="AI36">
        <v>-1.442578</v>
      </c>
    </row>
    <row r="37" spans="1:35">
      <c r="A37">
        <v>-0.714844</v>
      </c>
      <c r="B37">
        <v>2.86875</v>
      </c>
      <c r="E37">
        <f t="shared" si="0"/>
        <v>0.300737789549551</v>
      </c>
      <c r="F37">
        <f t="shared" si="1"/>
        <v>-17.800706776036</v>
      </c>
      <c r="G37">
        <f t="shared" si="14"/>
        <v>-89.0320964691879</v>
      </c>
      <c r="H37">
        <f t="shared" si="21"/>
        <v>270.967903530812</v>
      </c>
      <c r="I37" s="1">
        <f t="shared" si="3"/>
        <v>109.032096469188</v>
      </c>
      <c r="J37">
        <f t="shared" si="4"/>
        <v>109.032096469188</v>
      </c>
      <c r="K37" s="1">
        <f t="shared" si="20"/>
        <v>0</v>
      </c>
      <c r="L37" s="1">
        <f t="shared" si="15"/>
        <v>0.0168922999821073</v>
      </c>
      <c r="M37" s="5">
        <f t="shared" si="16"/>
        <v>-0.999857314921141</v>
      </c>
      <c r="N37" s="1">
        <f t="shared" si="23"/>
        <v>0.939692620785908</v>
      </c>
      <c r="O37" s="1">
        <f t="shared" si="24"/>
        <v>0.342020143325669</v>
      </c>
      <c r="P37">
        <f t="shared" si="19"/>
        <v>109.032096469188</v>
      </c>
      <c r="R37">
        <f t="shared" si="11"/>
        <v>103.992182975332</v>
      </c>
      <c r="S37">
        <v>2.420720727</v>
      </c>
      <c r="T37">
        <v>-1.385475727</v>
      </c>
      <c r="Z37">
        <f t="shared" si="12"/>
        <v>1</v>
      </c>
      <c r="AA37">
        <f t="shared" si="22"/>
        <v>-29.7842400457407</v>
      </c>
      <c r="AB37">
        <v>1.072266</v>
      </c>
      <c r="AC37">
        <v>4.303125</v>
      </c>
      <c r="AD37" t="s">
        <v>36</v>
      </c>
      <c r="AI37">
        <v>-3.230859</v>
      </c>
    </row>
    <row r="38" spans="1:35">
      <c r="A38">
        <v>-1.96582</v>
      </c>
      <c r="B38">
        <v>2.330859</v>
      </c>
      <c r="E38">
        <f t="shared" si="0"/>
        <v>-0.950238210450449</v>
      </c>
      <c r="F38">
        <f t="shared" si="1"/>
        <v>-18.338597776036</v>
      </c>
      <c r="G38">
        <f t="shared" si="14"/>
        <v>-92.9662022880195</v>
      </c>
      <c r="H38">
        <f t="shared" si="21"/>
        <v>267.03379771198</v>
      </c>
      <c r="I38" s="1">
        <f t="shared" si="3"/>
        <v>112.96620228802</v>
      </c>
      <c r="J38">
        <f t="shared" si="4"/>
        <v>112.96620228802</v>
      </c>
      <c r="K38" s="1">
        <f t="shared" si="20"/>
        <v>0</v>
      </c>
      <c r="L38" s="1">
        <f t="shared" si="15"/>
        <v>-0.0517468742298904</v>
      </c>
      <c r="M38" s="5">
        <f t="shared" si="16"/>
        <v>-0.998660233015932</v>
      </c>
      <c r="N38" s="1">
        <f t="shared" si="23"/>
        <v>0.939692620785908</v>
      </c>
      <c r="O38" s="1">
        <f t="shared" si="24"/>
        <v>0.342020143325669</v>
      </c>
      <c r="P38">
        <f t="shared" si="19"/>
        <v>112.96620228802</v>
      </c>
      <c r="R38">
        <f t="shared" si="11"/>
        <v>130.14390314098</v>
      </c>
      <c r="S38">
        <v>2.420720727</v>
      </c>
      <c r="T38">
        <v>-1.385475727</v>
      </c>
      <c r="Z38">
        <f t="shared" si="12"/>
        <v>1</v>
      </c>
      <c r="AA38">
        <f t="shared" si="22"/>
        <v>-29.7842400457407</v>
      </c>
      <c r="AB38">
        <v>1.96582</v>
      </c>
      <c r="AC38">
        <v>2.689453</v>
      </c>
      <c r="AD38" t="s">
        <v>31</v>
      </c>
      <c r="AE38" t="s">
        <v>32</v>
      </c>
      <c r="AI38">
        <v>-0.723633</v>
      </c>
    </row>
    <row r="39" spans="1:38">
      <c r="A39">
        <v>-1.608398</v>
      </c>
      <c r="B39">
        <v>2.330859</v>
      </c>
      <c r="E39">
        <f t="shared" ref="E39:E70" si="25">A39-$C$4</f>
        <v>-0.592816210450449</v>
      </c>
      <c r="F39">
        <f t="shared" ref="F39:F70" si="26">B39-$D$4</f>
        <v>-18.338597776036</v>
      </c>
      <c r="G39">
        <f t="shared" ref="G39:G70" si="27">ATAN2(E39,F39)*(180/PI())</f>
        <v>-91.8515070507624</v>
      </c>
      <c r="H39">
        <f t="shared" si="21"/>
        <v>268.148492949238</v>
      </c>
      <c r="I39" s="1">
        <f t="shared" ref="I39:I70" si="28">MOD($G$2-G39,360)</f>
        <v>111.851507050762</v>
      </c>
      <c r="J39">
        <f t="shared" si="4"/>
        <v>111.851507050762</v>
      </c>
      <c r="K39" s="1">
        <f t="shared" si="20"/>
        <v>0</v>
      </c>
      <c r="L39" s="1">
        <f t="shared" si="15"/>
        <v>-0.0323092703024581</v>
      </c>
      <c r="M39" s="5">
        <f t="shared" si="16"/>
        <v>-0.999477919242102</v>
      </c>
      <c r="N39" s="1">
        <f t="shared" si="23"/>
        <v>0.939692620785908</v>
      </c>
      <c r="O39" s="1">
        <f t="shared" si="24"/>
        <v>0.342020143325669</v>
      </c>
      <c r="P39">
        <f t="shared" si="19"/>
        <v>111.851507050762</v>
      </c>
      <c r="R39">
        <f t="shared" ref="R39:R70" si="29">ATAN2(A39,B39)*(180/PI())</f>
        <v>124.607428902394</v>
      </c>
      <c r="S39">
        <v>2.420720727</v>
      </c>
      <c r="T39">
        <v>-1.385475727</v>
      </c>
      <c r="Z39">
        <f t="shared" ref="Z39:Z70" si="30">IF(ABS(T39-$V$119)&lt;7,0,1)</f>
        <v>1</v>
      </c>
      <c r="AA39">
        <f t="shared" si="22"/>
        <v>-29.7842400457407</v>
      </c>
      <c r="AB39">
        <v>1.608398</v>
      </c>
      <c r="AC39">
        <v>4.482422</v>
      </c>
      <c r="AD39">
        <v>1.808134353</v>
      </c>
      <c r="AE39">
        <v>3.628125</v>
      </c>
      <c r="AI39">
        <v>-2.874024</v>
      </c>
      <c r="AK39" t="s">
        <v>29</v>
      </c>
      <c r="AL39" t="s">
        <v>30</v>
      </c>
    </row>
    <row r="40" spans="1:38">
      <c r="A40">
        <v>0.357422</v>
      </c>
      <c r="B40">
        <v>0.358594</v>
      </c>
      <c r="C40" t="s">
        <v>36</v>
      </c>
      <c r="E40">
        <f t="shared" si="25"/>
        <v>1.37300378954955</v>
      </c>
      <c r="F40">
        <f t="shared" si="26"/>
        <v>-20.310862776036</v>
      </c>
      <c r="G40">
        <f t="shared" si="27"/>
        <v>-86.1327186186482</v>
      </c>
      <c r="H40">
        <f t="shared" si="21"/>
        <v>273.867281381352</v>
      </c>
      <c r="I40" s="1">
        <f t="shared" si="28"/>
        <v>106.132718618648</v>
      </c>
      <c r="J40">
        <f t="shared" si="4"/>
        <v>106.132718618648</v>
      </c>
      <c r="K40" s="1">
        <f t="shared" si="20"/>
        <v>0</v>
      </c>
      <c r="L40" s="1">
        <f t="shared" si="15"/>
        <v>0.067445554371426</v>
      </c>
      <c r="M40" s="5">
        <f t="shared" si="16"/>
        <v>-0.99772295613338</v>
      </c>
      <c r="N40" s="1">
        <f t="shared" si="23"/>
        <v>0.939692620785908</v>
      </c>
      <c r="O40" s="1">
        <f t="shared" si="24"/>
        <v>0.342020143325669</v>
      </c>
      <c r="P40">
        <f t="shared" si="19"/>
        <v>106.132718618648</v>
      </c>
      <c r="R40">
        <f t="shared" si="29"/>
        <v>45.0937836495536</v>
      </c>
      <c r="S40">
        <v>2.420720727</v>
      </c>
      <c r="T40">
        <v>-1.385475727</v>
      </c>
      <c r="Z40">
        <f t="shared" si="30"/>
        <v>1</v>
      </c>
      <c r="AA40">
        <f t="shared" si="22"/>
        <v>-29.7842400457407</v>
      </c>
      <c r="AB40">
        <v>1.808134353</v>
      </c>
      <c r="AC40">
        <v>3.628125</v>
      </c>
      <c r="AI40">
        <v>-1.819990647</v>
      </c>
      <c r="AK40">
        <v>0.971776577</v>
      </c>
      <c r="AL40">
        <v>1.396006808</v>
      </c>
    </row>
    <row r="41" spans="1:38">
      <c r="A41">
        <v>-1.250977</v>
      </c>
      <c r="B41">
        <v>1.613672</v>
      </c>
      <c r="C41" t="s">
        <v>31</v>
      </c>
      <c r="D41" t="s">
        <v>32</v>
      </c>
      <c r="E41">
        <f t="shared" si="25"/>
        <v>-0.235395210450449</v>
      </c>
      <c r="F41">
        <f t="shared" si="26"/>
        <v>-19.055784776036</v>
      </c>
      <c r="G41">
        <f t="shared" si="27"/>
        <v>-90.7077360639686</v>
      </c>
      <c r="H41">
        <f t="shared" ref="H41:H49" si="31">MOD(G41,360)</f>
        <v>269.292263936031</v>
      </c>
      <c r="I41" s="1">
        <f t="shared" si="28"/>
        <v>110.707736063969</v>
      </c>
      <c r="J41">
        <f t="shared" si="4"/>
        <v>110.707736063969</v>
      </c>
      <c r="K41" s="1">
        <f t="shared" si="20"/>
        <v>0</v>
      </c>
      <c r="L41" s="1">
        <f t="shared" si="15"/>
        <v>-0.0123520104343005</v>
      </c>
      <c r="M41" s="5">
        <f t="shared" si="16"/>
        <v>-0.99992371100911</v>
      </c>
      <c r="N41" s="1">
        <f t="shared" si="23"/>
        <v>0.939692620785908</v>
      </c>
      <c r="O41" s="1">
        <f t="shared" si="24"/>
        <v>0.342020143325669</v>
      </c>
      <c r="P41">
        <f t="shared" si="19"/>
        <v>110.707736063969</v>
      </c>
      <c r="R41">
        <f t="shared" si="29"/>
        <v>127.784139449602</v>
      </c>
      <c r="S41">
        <v>2.420720727</v>
      </c>
      <c r="T41">
        <v>-1.385475727</v>
      </c>
      <c r="Z41">
        <f t="shared" si="30"/>
        <v>1</v>
      </c>
      <c r="AA41">
        <f t="shared" si="22"/>
        <v>-29.7842400457407</v>
      </c>
      <c r="AB41">
        <v>1.808134353</v>
      </c>
      <c r="AC41">
        <v>3.628125</v>
      </c>
      <c r="AI41">
        <v>-1.819990647</v>
      </c>
      <c r="AK41" t="s">
        <v>33</v>
      </c>
      <c r="AL41" t="s">
        <v>34</v>
      </c>
    </row>
    <row r="42" spans="1:38">
      <c r="A42">
        <v>-0.893555</v>
      </c>
      <c r="B42">
        <v>1.972266</v>
      </c>
      <c r="C42">
        <v>-1.31352535</v>
      </c>
      <c r="D42">
        <v>1.94537115</v>
      </c>
      <c r="E42">
        <f t="shared" si="25"/>
        <v>0.122026789549551</v>
      </c>
      <c r="F42">
        <f t="shared" si="26"/>
        <v>-18.697190776036</v>
      </c>
      <c r="G42">
        <f t="shared" si="27"/>
        <v>-89.6260657097702</v>
      </c>
      <c r="H42">
        <f t="shared" si="31"/>
        <v>270.37393429023</v>
      </c>
      <c r="I42" s="1">
        <f t="shared" si="28"/>
        <v>109.62606570977</v>
      </c>
      <c r="J42">
        <f t="shared" si="4"/>
        <v>109.62606570977</v>
      </c>
      <c r="K42" s="1">
        <f t="shared" si="20"/>
        <v>0</v>
      </c>
      <c r="L42" s="1">
        <f t="shared" si="15"/>
        <v>0.00652633822024339</v>
      </c>
      <c r="M42" s="5">
        <f t="shared" si="16"/>
        <v>-0.999978703227941</v>
      </c>
      <c r="N42" s="1">
        <f t="shared" ref="N42:N51" si="32">COS($G$2*(PI()/180))</f>
        <v>0.939692620785908</v>
      </c>
      <c r="O42" s="1">
        <f t="shared" ref="O42:O51" si="33">SIN($G$2*(PI()/180))</f>
        <v>0.342020143325669</v>
      </c>
      <c r="P42">
        <f t="shared" si="19"/>
        <v>109.62606570977</v>
      </c>
      <c r="R42">
        <f t="shared" si="29"/>
        <v>114.373382725907</v>
      </c>
      <c r="S42">
        <v>2.420720727</v>
      </c>
      <c r="T42">
        <v>-1.385475727</v>
      </c>
      <c r="Z42">
        <f t="shared" si="30"/>
        <v>1</v>
      </c>
      <c r="AA42">
        <f t="shared" si="22"/>
        <v>-29.7842400457407</v>
      </c>
      <c r="AB42">
        <v>1.808134353</v>
      </c>
      <c r="AC42">
        <v>3.628125</v>
      </c>
      <c r="AI42">
        <v>-1.819990647</v>
      </c>
      <c r="AK42">
        <v>1.825809694</v>
      </c>
      <c r="AL42">
        <v>2.24797549</v>
      </c>
    </row>
    <row r="43" spans="1:35">
      <c r="A43">
        <v>-1.787109</v>
      </c>
      <c r="B43">
        <v>2.510156</v>
      </c>
      <c r="C43" t="s">
        <v>35</v>
      </c>
      <c r="D43" t="s">
        <v>35</v>
      </c>
      <c r="E43">
        <f t="shared" si="25"/>
        <v>-0.771527210450449</v>
      </c>
      <c r="F43">
        <f t="shared" si="26"/>
        <v>-18.159300776036</v>
      </c>
      <c r="G43">
        <f t="shared" si="27"/>
        <v>-92.4328405465906</v>
      </c>
      <c r="H43">
        <f t="shared" si="31"/>
        <v>267.567159453409</v>
      </c>
      <c r="I43" s="1">
        <f t="shared" si="28"/>
        <v>112.432840546591</v>
      </c>
      <c r="J43">
        <f t="shared" si="4"/>
        <v>112.432840546591</v>
      </c>
      <c r="K43" s="1">
        <f t="shared" si="20"/>
        <v>0</v>
      </c>
      <c r="L43" s="1">
        <f t="shared" si="15"/>
        <v>-0.0424483197128505</v>
      </c>
      <c r="M43" s="5">
        <f t="shared" si="16"/>
        <v>-0.999098663873371</v>
      </c>
      <c r="N43" s="1">
        <f t="shared" si="32"/>
        <v>0.939692620785908</v>
      </c>
      <c r="O43" s="1">
        <f t="shared" si="33"/>
        <v>0.342020143325669</v>
      </c>
      <c r="P43">
        <f t="shared" si="19"/>
        <v>112.432840546591</v>
      </c>
      <c r="R43">
        <f t="shared" si="29"/>
        <v>125.44901701194</v>
      </c>
      <c r="S43">
        <v>1.787109</v>
      </c>
      <c r="T43">
        <v>0.717187</v>
      </c>
      <c r="U43" t="s">
        <v>35</v>
      </c>
      <c r="V43" t="s">
        <v>35</v>
      </c>
      <c r="Z43">
        <f t="shared" si="30"/>
        <v>1</v>
      </c>
      <c r="AA43">
        <f t="shared" si="22"/>
        <v>21.8661481176624</v>
      </c>
      <c r="AB43">
        <v>-0.893555</v>
      </c>
      <c r="AC43">
        <v>8.068359</v>
      </c>
      <c r="AD43" t="s">
        <v>35</v>
      </c>
      <c r="AE43" t="s">
        <v>35</v>
      </c>
      <c r="AI43">
        <v>-8.961914</v>
      </c>
    </row>
    <row r="44" spans="1:35">
      <c r="A44">
        <v>-12.867188</v>
      </c>
      <c r="B44">
        <v>8.60625</v>
      </c>
      <c r="C44" t="s">
        <v>35</v>
      </c>
      <c r="D44" t="s">
        <v>35</v>
      </c>
      <c r="E44">
        <f t="shared" si="25"/>
        <v>-11.8516062104504</v>
      </c>
      <c r="F44">
        <f t="shared" si="26"/>
        <v>-12.063206776036</v>
      </c>
      <c r="G44">
        <f t="shared" si="27"/>
        <v>-134.493054660896</v>
      </c>
      <c r="H44">
        <f t="shared" si="31"/>
        <v>225.506945339104</v>
      </c>
      <c r="I44" s="1">
        <f t="shared" si="28"/>
        <v>154.493054660896</v>
      </c>
      <c r="J44">
        <f t="shared" si="4"/>
        <v>154.493054660896</v>
      </c>
      <c r="K44" s="1">
        <f t="shared" si="20"/>
        <v>0</v>
      </c>
      <c r="L44" s="1">
        <f t="shared" si="15"/>
        <v>-0.700822799619277</v>
      </c>
      <c r="M44" s="5">
        <f t="shared" si="16"/>
        <v>-0.71333540745837</v>
      </c>
      <c r="N44" s="1">
        <f t="shared" si="32"/>
        <v>0.939692620785908</v>
      </c>
      <c r="O44" s="1">
        <f t="shared" si="33"/>
        <v>0.342020143325669</v>
      </c>
      <c r="P44">
        <f t="shared" si="19"/>
        <v>154.493054660896</v>
      </c>
      <c r="R44">
        <f t="shared" si="29"/>
        <v>146.223318633857</v>
      </c>
      <c r="S44">
        <v>2.859375</v>
      </c>
      <c r="T44">
        <v>0</v>
      </c>
      <c r="U44" t="s">
        <v>35</v>
      </c>
      <c r="V44" t="s">
        <v>35</v>
      </c>
      <c r="Z44">
        <f t="shared" si="30"/>
        <v>1</v>
      </c>
      <c r="AA44">
        <f t="shared" si="22"/>
        <v>0</v>
      </c>
      <c r="AB44">
        <v>-11.973633</v>
      </c>
      <c r="AC44">
        <v>11.654297</v>
      </c>
      <c r="AD44" t="s">
        <v>35</v>
      </c>
      <c r="AE44" t="s">
        <v>35</v>
      </c>
      <c r="AI44">
        <v>-23.62793</v>
      </c>
    </row>
    <row r="45" spans="1:35">
      <c r="A45">
        <v>-23.232422</v>
      </c>
      <c r="B45">
        <v>18.646875</v>
      </c>
      <c r="C45" t="s">
        <v>35</v>
      </c>
      <c r="D45" t="s">
        <v>35</v>
      </c>
      <c r="E45">
        <f t="shared" si="25"/>
        <v>-22.2168402104504</v>
      </c>
      <c r="F45">
        <f t="shared" si="26"/>
        <v>-2.02258177603604</v>
      </c>
      <c r="G45" s="1">
        <f t="shared" si="27"/>
        <v>-174.798232785628</v>
      </c>
      <c r="H45" s="1">
        <f t="shared" si="31"/>
        <v>185.201767214372</v>
      </c>
      <c r="I45" s="1">
        <f t="shared" si="28"/>
        <v>194.798232785628</v>
      </c>
      <c r="J45">
        <f t="shared" si="4"/>
        <v>-165.201767214372</v>
      </c>
      <c r="K45" s="1">
        <f t="shared" si="20"/>
        <v>0</v>
      </c>
      <c r="L45" s="1">
        <f t="shared" si="15"/>
        <v>-0.995881602697297</v>
      </c>
      <c r="M45" s="5">
        <f t="shared" si="16"/>
        <v>-0.0906632969236394</v>
      </c>
      <c r="N45" s="1">
        <f t="shared" si="32"/>
        <v>0.939692620785908</v>
      </c>
      <c r="O45" s="1">
        <f t="shared" si="33"/>
        <v>0.342020143325669</v>
      </c>
      <c r="P45">
        <f t="shared" si="19"/>
        <v>165.201767214372</v>
      </c>
      <c r="R45">
        <f t="shared" si="29"/>
        <v>141.24867247976</v>
      </c>
      <c r="S45">
        <v>0</v>
      </c>
      <c r="T45">
        <v>-0.717187</v>
      </c>
      <c r="U45" t="s">
        <v>35</v>
      </c>
      <c r="V45" t="s">
        <v>35</v>
      </c>
      <c r="Z45">
        <f t="shared" si="30"/>
        <v>1</v>
      </c>
      <c r="AA45">
        <f t="shared" si="22"/>
        <v>-90</v>
      </c>
      <c r="AB45">
        <v>-18.764648</v>
      </c>
      <c r="AC45">
        <v>23.487891</v>
      </c>
      <c r="AD45" t="s">
        <v>35</v>
      </c>
      <c r="AE45" t="s">
        <v>35</v>
      </c>
      <c r="AI45">
        <v>-42.252539</v>
      </c>
    </row>
    <row r="46" spans="1:35">
      <c r="A46">
        <v>-21.087891</v>
      </c>
      <c r="B46">
        <v>20.798437</v>
      </c>
      <c r="E46">
        <f t="shared" si="25"/>
        <v>-20.0723092104504</v>
      </c>
      <c r="F46">
        <f t="shared" si="26"/>
        <v>0.128980223963957</v>
      </c>
      <c r="G46">
        <f t="shared" si="27"/>
        <v>179.631835047681</v>
      </c>
      <c r="H46">
        <f t="shared" si="31"/>
        <v>179.631835047681</v>
      </c>
      <c r="I46" s="1">
        <f t="shared" si="28"/>
        <v>200.368164952319</v>
      </c>
      <c r="J46">
        <f t="shared" si="4"/>
        <v>-159.631835047681</v>
      </c>
      <c r="K46" s="1">
        <f t="shared" si="20"/>
        <v>0</v>
      </c>
      <c r="L46" s="1">
        <f t="shared" si="15"/>
        <v>-0.999979355321137</v>
      </c>
      <c r="M46" s="5">
        <f t="shared" si="16"/>
        <v>0.00642564638957948</v>
      </c>
      <c r="N46" s="1">
        <f t="shared" si="32"/>
        <v>0.939692620785908</v>
      </c>
      <c r="O46" s="1">
        <f t="shared" si="33"/>
        <v>0.342020143325669</v>
      </c>
      <c r="P46">
        <f t="shared" si="19"/>
        <v>159.631835047681</v>
      </c>
      <c r="R46">
        <f t="shared" si="29"/>
        <v>135.395934171548</v>
      </c>
      <c r="S46">
        <v>-20.730469</v>
      </c>
      <c r="T46">
        <v>15.419531</v>
      </c>
      <c r="Z46">
        <f t="shared" si="30"/>
        <v>0</v>
      </c>
      <c r="AA46" t="str">
        <f t="shared" si="22"/>
        <v/>
      </c>
      <c r="AB46">
        <v>-21.981445</v>
      </c>
      <c r="AC46">
        <v>22.053516</v>
      </c>
      <c r="AI46">
        <v>-44.034961</v>
      </c>
    </row>
    <row r="47" spans="1:35">
      <c r="A47">
        <v>-20.90918</v>
      </c>
      <c r="B47">
        <v>21.336328</v>
      </c>
      <c r="E47">
        <f t="shared" si="25"/>
        <v>-19.8935982104504</v>
      </c>
      <c r="F47">
        <f t="shared" si="26"/>
        <v>0.666871223963959</v>
      </c>
      <c r="G47">
        <f t="shared" si="27"/>
        <v>178.080055511335</v>
      </c>
      <c r="H47">
        <f t="shared" si="31"/>
        <v>178.080055511335</v>
      </c>
      <c r="I47" s="1">
        <f t="shared" si="28"/>
        <v>201.919944488665</v>
      </c>
      <c r="J47">
        <f>IF(I47&gt;180,I47-360,I47)</f>
        <v>-158.080055511335</v>
      </c>
      <c r="K47" s="1">
        <f t="shared" si="20"/>
        <v>0</v>
      </c>
      <c r="L47" s="1">
        <f t="shared" si="15"/>
        <v>-0.999438614171581</v>
      </c>
      <c r="M47" s="5">
        <f t="shared" si="16"/>
        <v>0.0335030819894273</v>
      </c>
      <c r="N47" s="1">
        <f t="shared" si="32"/>
        <v>0.939692620785908</v>
      </c>
      <c r="O47" s="1">
        <f t="shared" si="33"/>
        <v>0.342020143325669</v>
      </c>
      <c r="P47">
        <f t="shared" si="19"/>
        <v>158.080055511335</v>
      </c>
      <c r="R47">
        <f t="shared" si="29"/>
        <v>134.420697138721</v>
      </c>
      <c r="S47">
        <v>-21.802734</v>
      </c>
      <c r="T47">
        <v>16.495313</v>
      </c>
      <c r="Z47">
        <f t="shared" si="30"/>
        <v>0</v>
      </c>
      <c r="AA47" t="str">
        <f t="shared" si="22"/>
        <v/>
      </c>
      <c r="AB47">
        <v>-21.624023</v>
      </c>
      <c r="AC47">
        <v>22.412109</v>
      </c>
      <c r="AI47">
        <v>-44.036132</v>
      </c>
    </row>
    <row r="48" spans="1:35">
      <c r="A48">
        <v>-21.087891</v>
      </c>
      <c r="B48">
        <v>19.722656</v>
      </c>
      <c r="E48">
        <f t="shared" si="25"/>
        <v>-20.0723092104504</v>
      </c>
      <c r="F48">
        <f t="shared" si="26"/>
        <v>-0.946800776036042</v>
      </c>
      <c r="G48">
        <f t="shared" si="27"/>
        <v>-177.299388498155</v>
      </c>
      <c r="H48">
        <f t="shared" si="31"/>
        <v>182.700611501845</v>
      </c>
      <c r="I48" s="1">
        <f t="shared" si="28"/>
        <v>197.299388498155</v>
      </c>
      <c r="J48">
        <f t="shared" ref="J48:J79" si="34">IF(I48&gt;180,I48-360,I48)</f>
        <v>-162.700611501845</v>
      </c>
      <c r="K48" s="1">
        <f t="shared" si="20"/>
        <v>0</v>
      </c>
      <c r="L48" s="1">
        <f t="shared" si="15"/>
        <v>-0.998889372151094</v>
      </c>
      <c r="M48" s="5">
        <f t="shared" si="16"/>
        <v>-0.0471171115794897</v>
      </c>
      <c r="N48" s="1">
        <f t="shared" si="32"/>
        <v>0.939692620785908</v>
      </c>
      <c r="O48" s="1">
        <f t="shared" si="33"/>
        <v>0.342020143325669</v>
      </c>
      <c r="P48">
        <f t="shared" si="19"/>
        <v>162.700611501845</v>
      </c>
      <c r="R48">
        <f t="shared" si="29"/>
        <v>136.916000870011</v>
      </c>
      <c r="S48">
        <v>-21.802734</v>
      </c>
      <c r="T48">
        <v>16.136719</v>
      </c>
      <c r="Z48">
        <f t="shared" si="30"/>
        <v>0</v>
      </c>
      <c r="AA48" t="str">
        <f t="shared" si="22"/>
        <v/>
      </c>
      <c r="AB48">
        <v>-21.802734</v>
      </c>
      <c r="AC48">
        <v>23.667188</v>
      </c>
      <c r="AI48">
        <v>-45.469922</v>
      </c>
    </row>
    <row r="49" spans="1:35">
      <c r="A49">
        <v>-22.517578</v>
      </c>
      <c r="B49">
        <v>20.798437</v>
      </c>
      <c r="E49">
        <f t="shared" si="25"/>
        <v>-21.5019962104505</v>
      </c>
      <c r="F49">
        <f t="shared" si="26"/>
        <v>0.128980223963957</v>
      </c>
      <c r="G49">
        <f t="shared" si="27"/>
        <v>179.656314057228</v>
      </c>
      <c r="H49">
        <f t="shared" si="31"/>
        <v>179.656314057228</v>
      </c>
      <c r="I49" s="1">
        <f t="shared" si="28"/>
        <v>200.343685942772</v>
      </c>
      <c r="J49">
        <f t="shared" si="34"/>
        <v>-159.656314057228</v>
      </c>
      <c r="K49" s="1">
        <f t="shared" ref="K49:K80" si="35">ABS(J49)-ABS(P49)</f>
        <v>0</v>
      </c>
      <c r="L49" s="1">
        <f t="shared" si="15"/>
        <v>-0.99998200934498</v>
      </c>
      <c r="M49" s="5">
        <f t="shared" si="16"/>
        <v>0.00599841532213453</v>
      </c>
      <c r="N49" s="1">
        <f t="shared" si="32"/>
        <v>0.939692620785908</v>
      </c>
      <c r="O49" s="1">
        <f t="shared" si="33"/>
        <v>0.342020143325669</v>
      </c>
      <c r="P49">
        <f t="shared" si="19"/>
        <v>159.656314057228</v>
      </c>
      <c r="R49">
        <f t="shared" si="29"/>
        <v>137.27278189948</v>
      </c>
      <c r="S49">
        <v>-21.266602</v>
      </c>
      <c r="T49">
        <v>15.598828</v>
      </c>
      <c r="Z49">
        <f t="shared" si="30"/>
        <v>0</v>
      </c>
      <c r="AA49" t="str">
        <f t="shared" si="22"/>
        <v/>
      </c>
      <c r="AB49">
        <v>-21.981445</v>
      </c>
      <c r="AC49">
        <v>22.770703</v>
      </c>
      <c r="AI49">
        <v>-44.752148</v>
      </c>
    </row>
    <row r="50" spans="1:35">
      <c r="A50">
        <v>-20.551758</v>
      </c>
      <c r="B50">
        <v>19.543359</v>
      </c>
      <c r="E50">
        <f t="shared" si="25"/>
        <v>-19.5361762104504</v>
      </c>
      <c r="F50">
        <f t="shared" si="26"/>
        <v>-1.12609777603604</v>
      </c>
      <c r="G50">
        <f t="shared" si="27"/>
        <v>-176.701026170187</v>
      </c>
      <c r="H50">
        <f t="shared" ref="H50:H58" si="36">MOD(G50,360)</f>
        <v>183.298973829813</v>
      </c>
      <c r="I50" s="1">
        <f t="shared" si="28"/>
        <v>196.701026170187</v>
      </c>
      <c r="J50">
        <f t="shared" si="34"/>
        <v>-163.298973829813</v>
      </c>
      <c r="K50" s="1">
        <f t="shared" si="35"/>
        <v>0</v>
      </c>
      <c r="L50" s="1">
        <f t="shared" si="15"/>
        <v>-0.998342847428421</v>
      </c>
      <c r="M50" s="5">
        <f t="shared" si="16"/>
        <v>-0.057546146600032</v>
      </c>
      <c r="N50" s="1">
        <f t="shared" si="32"/>
        <v>0.939692620785908</v>
      </c>
      <c r="O50" s="1">
        <f t="shared" si="33"/>
        <v>0.342020143325669</v>
      </c>
      <c r="P50">
        <f t="shared" si="19"/>
        <v>163.298973829813</v>
      </c>
      <c r="R50">
        <f t="shared" si="29"/>
        <v>136.440694872387</v>
      </c>
      <c r="S50">
        <v>-21.266602</v>
      </c>
      <c r="T50">
        <v>15.598828</v>
      </c>
      <c r="Z50">
        <f t="shared" si="30"/>
        <v>0</v>
      </c>
      <c r="AA50" t="str">
        <f t="shared" si="22"/>
        <v/>
      </c>
      <c r="AB50">
        <v>-22.338867</v>
      </c>
      <c r="AC50">
        <v>23.487891</v>
      </c>
      <c r="AI50">
        <v>-45.826758</v>
      </c>
    </row>
    <row r="51" spans="1:35">
      <c r="A51">
        <v>-21.981445</v>
      </c>
      <c r="B51">
        <v>18.826172</v>
      </c>
      <c r="E51">
        <f t="shared" si="25"/>
        <v>-20.9658632104505</v>
      </c>
      <c r="F51">
        <f t="shared" si="26"/>
        <v>-1.84328477603604</v>
      </c>
      <c r="G51">
        <f t="shared" si="27"/>
        <v>-174.975566868228</v>
      </c>
      <c r="H51">
        <f t="shared" si="36"/>
        <v>185.024433131772</v>
      </c>
      <c r="I51" s="1">
        <f t="shared" si="28"/>
        <v>194.975566868228</v>
      </c>
      <c r="J51">
        <f t="shared" si="34"/>
        <v>-165.024433131772</v>
      </c>
      <c r="K51" s="1">
        <f t="shared" si="35"/>
        <v>0</v>
      </c>
      <c r="L51" s="1">
        <f t="shared" si="15"/>
        <v>-0.996157440941362</v>
      </c>
      <c r="M51" s="5">
        <f t="shared" si="16"/>
        <v>-0.0875805506785422</v>
      </c>
      <c r="N51" s="1">
        <f t="shared" si="32"/>
        <v>0.939692620785908</v>
      </c>
      <c r="O51" s="1">
        <f t="shared" si="33"/>
        <v>0.342020143325669</v>
      </c>
      <c r="P51">
        <f t="shared" si="19"/>
        <v>165.024433131772</v>
      </c>
      <c r="R51">
        <f t="shared" si="29"/>
        <v>139.421352062557</v>
      </c>
      <c r="S51">
        <v>-21.981445</v>
      </c>
      <c r="T51">
        <v>15.598828</v>
      </c>
      <c r="Z51">
        <f t="shared" si="30"/>
        <v>0</v>
      </c>
      <c r="AA51" t="str">
        <f t="shared" si="22"/>
        <v/>
      </c>
      <c r="AB51">
        <v>-20.730469</v>
      </c>
      <c r="AC51">
        <v>24.384375</v>
      </c>
      <c r="AI51">
        <v>-45.114844</v>
      </c>
    </row>
    <row r="52" spans="1:35">
      <c r="A52">
        <v>-22.517578</v>
      </c>
      <c r="B52">
        <v>19.364062</v>
      </c>
      <c r="E52">
        <f t="shared" si="25"/>
        <v>-21.5019962104505</v>
      </c>
      <c r="F52">
        <f t="shared" si="26"/>
        <v>-1.30539477603604</v>
      </c>
      <c r="G52">
        <f t="shared" si="27"/>
        <v>-176.525814488905</v>
      </c>
      <c r="H52">
        <f t="shared" si="36"/>
        <v>183.474185511095</v>
      </c>
      <c r="I52" s="1">
        <f t="shared" si="28"/>
        <v>196.525814488905</v>
      </c>
      <c r="J52">
        <f t="shared" si="34"/>
        <v>-163.474185511095</v>
      </c>
      <c r="K52" s="1">
        <f t="shared" si="35"/>
        <v>0</v>
      </c>
      <c r="L52" s="1">
        <f t="shared" si="15"/>
        <v>-0.998162202400353</v>
      </c>
      <c r="M52" s="5">
        <f t="shared" si="16"/>
        <v>-0.0605988258902567</v>
      </c>
      <c r="N52" s="1">
        <f t="shared" ref="N52:N61" si="37">COS($G$2*(PI()/180))</f>
        <v>0.939692620785908</v>
      </c>
      <c r="O52" s="1">
        <f t="shared" ref="O52:O61" si="38">SIN($G$2*(PI()/180))</f>
        <v>0.342020143325669</v>
      </c>
      <c r="P52">
        <f t="shared" si="19"/>
        <v>163.474185511095</v>
      </c>
      <c r="R52">
        <f t="shared" si="29"/>
        <v>139.306012248611</v>
      </c>
      <c r="S52">
        <v>-21.445312</v>
      </c>
      <c r="T52">
        <v>16.495313</v>
      </c>
      <c r="Z52">
        <f t="shared" si="30"/>
        <v>0</v>
      </c>
      <c r="AA52" t="str">
        <f t="shared" si="22"/>
        <v/>
      </c>
      <c r="AB52">
        <v>-21.266602</v>
      </c>
      <c r="AC52">
        <v>21.336328</v>
      </c>
      <c r="AI52">
        <v>-42.60293</v>
      </c>
    </row>
    <row r="53" spans="1:35">
      <c r="A53">
        <v>-22.875</v>
      </c>
      <c r="B53">
        <v>19.005469</v>
      </c>
      <c r="E53">
        <f t="shared" si="25"/>
        <v>-21.8594182104504</v>
      </c>
      <c r="F53">
        <f t="shared" si="26"/>
        <v>-1.66398777603604</v>
      </c>
      <c r="G53">
        <f t="shared" si="27"/>
        <v>-175.646912364546</v>
      </c>
      <c r="H53">
        <f t="shared" si="36"/>
        <v>184.353087635454</v>
      </c>
      <c r="I53" s="1">
        <f t="shared" si="28"/>
        <v>195.646912364546</v>
      </c>
      <c r="J53">
        <f t="shared" si="34"/>
        <v>-164.353087635454</v>
      </c>
      <c r="K53" s="1">
        <f t="shared" si="35"/>
        <v>0</v>
      </c>
      <c r="L53" s="1">
        <f t="shared" si="15"/>
        <v>-0.997115233650622</v>
      </c>
      <c r="M53" s="5">
        <f t="shared" si="16"/>
        <v>-0.075902640414315</v>
      </c>
      <c r="N53" s="1">
        <f t="shared" si="37"/>
        <v>0.939692620785908</v>
      </c>
      <c r="O53" s="1">
        <f t="shared" si="38"/>
        <v>0.342020143325669</v>
      </c>
      <c r="P53">
        <f t="shared" si="19"/>
        <v>164.353087635454</v>
      </c>
      <c r="R53">
        <f t="shared" si="29"/>
        <v>140.278835759489</v>
      </c>
      <c r="S53">
        <v>-21.802734</v>
      </c>
      <c r="T53">
        <v>15.060937</v>
      </c>
      <c r="Z53">
        <f t="shared" si="30"/>
        <v>0</v>
      </c>
      <c r="AA53" t="str">
        <f t="shared" si="22"/>
        <v/>
      </c>
      <c r="AB53">
        <v>-22.338867</v>
      </c>
      <c r="AC53">
        <v>23.846484</v>
      </c>
      <c r="AI53">
        <v>-46.185351</v>
      </c>
    </row>
    <row r="54" spans="1:35">
      <c r="A54">
        <v>-21.624023</v>
      </c>
      <c r="B54">
        <v>19.901953</v>
      </c>
      <c r="E54">
        <f t="shared" si="25"/>
        <v>-20.6084412104505</v>
      </c>
      <c r="F54">
        <f t="shared" si="26"/>
        <v>-0.767503776036044</v>
      </c>
      <c r="G54">
        <f t="shared" si="27"/>
        <v>-177.867164582435</v>
      </c>
      <c r="H54">
        <f t="shared" si="36"/>
        <v>182.132835417565</v>
      </c>
      <c r="I54" s="1">
        <f t="shared" si="28"/>
        <v>197.867164582435</v>
      </c>
      <c r="J54">
        <f t="shared" si="34"/>
        <v>-162.132835417565</v>
      </c>
      <c r="K54" s="1">
        <f t="shared" si="35"/>
        <v>0</v>
      </c>
      <c r="L54" s="1">
        <f t="shared" ref="L54:L85" si="39">COS(G54*(PI()/180))</f>
        <v>-0.999307229674368</v>
      </c>
      <c r="M54" s="5">
        <f t="shared" ref="M54:M85" si="40">SIN(G54*(PI()/180))</f>
        <v>-0.0372164039173556</v>
      </c>
      <c r="N54" s="1">
        <f t="shared" si="37"/>
        <v>0.939692620785908</v>
      </c>
      <c r="O54" s="1">
        <f t="shared" si="38"/>
        <v>0.342020143325669</v>
      </c>
      <c r="P54">
        <f t="shared" ref="P54:P85" si="41">ACOS(L54*N54+M54*O54)*(180/PI())</f>
        <v>162.132835417565</v>
      </c>
      <c r="R54">
        <f t="shared" si="29"/>
        <v>137.374678459243</v>
      </c>
      <c r="S54">
        <v>-21.981445</v>
      </c>
      <c r="T54">
        <v>17.391797</v>
      </c>
      <c r="Z54">
        <f t="shared" si="30"/>
        <v>0</v>
      </c>
      <c r="AA54" t="str">
        <f t="shared" si="22"/>
        <v/>
      </c>
      <c r="AB54">
        <v>-21.981445</v>
      </c>
      <c r="AC54">
        <v>22.053516</v>
      </c>
      <c r="AI54">
        <v>-44.034961</v>
      </c>
    </row>
    <row r="55" spans="1:35">
      <c r="A55">
        <v>-21.802734</v>
      </c>
      <c r="B55">
        <v>20.08125</v>
      </c>
      <c r="E55">
        <f t="shared" si="25"/>
        <v>-20.7871522104505</v>
      </c>
      <c r="F55">
        <f t="shared" si="26"/>
        <v>-0.588206776036042</v>
      </c>
      <c r="G55">
        <f t="shared" si="27"/>
        <v>-178.37915387737</v>
      </c>
      <c r="H55">
        <f t="shared" si="36"/>
        <v>181.62084612263</v>
      </c>
      <c r="I55" s="1">
        <f t="shared" si="28"/>
        <v>198.37915387737</v>
      </c>
      <c r="J55">
        <f t="shared" si="34"/>
        <v>-161.62084612263</v>
      </c>
      <c r="K55" s="1">
        <f t="shared" si="35"/>
        <v>0</v>
      </c>
      <c r="L55" s="1">
        <f t="shared" si="39"/>
        <v>-0.999599890052108</v>
      </c>
      <c r="M55" s="5">
        <f t="shared" si="40"/>
        <v>-0.0282853284904481</v>
      </c>
      <c r="N55" s="1">
        <f t="shared" si="37"/>
        <v>0.939692620785908</v>
      </c>
      <c r="O55" s="1">
        <f t="shared" si="38"/>
        <v>0.342020143325669</v>
      </c>
      <c r="P55">
        <f t="shared" si="41"/>
        <v>161.62084612263</v>
      </c>
      <c r="R55">
        <f t="shared" si="29"/>
        <v>137.353603297138</v>
      </c>
      <c r="S55">
        <v>-22.160156</v>
      </c>
      <c r="T55">
        <v>15.419531</v>
      </c>
      <c r="Z55">
        <f t="shared" si="30"/>
        <v>0</v>
      </c>
      <c r="AA55" t="str">
        <f t="shared" si="22"/>
        <v/>
      </c>
      <c r="AB55">
        <v>-20.730469</v>
      </c>
      <c r="AC55">
        <v>23.667188</v>
      </c>
      <c r="AI55">
        <v>-44.397657</v>
      </c>
    </row>
    <row r="56" spans="1:35">
      <c r="A56">
        <v>-21.266602</v>
      </c>
      <c r="B56">
        <v>19.184766</v>
      </c>
      <c r="E56">
        <f t="shared" si="25"/>
        <v>-20.2510202104504</v>
      </c>
      <c r="F56">
        <f t="shared" si="26"/>
        <v>-1.48469077603604</v>
      </c>
      <c r="G56">
        <f t="shared" si="27"/>
        <v>-175.806897955585</v>
      </c>
      <c r="H56">
        <f t="shared" si="36"/>
        <v>184.193102044415</v>
      </c>
      <c r="I56" s="1">
        <f t="shared" si="28"/>
        <v>195.806897955585</v>
      </c>
      <c r="J56">
        <f t="shared" si="34"/>
        <v>-164.193102044415</v>
      </c>
      <c r="K56" s="1">
        <f t="shared" si="35"/>
        <v>0</v>
      </c>
      <c r="L56" s="1">
        <f t="shared" si="39"/>
        <v>-0.997323287292488</v>
      </c>
      <c r="M56" s="5">
        <f t="shared" si="40"/>
        <v>-0.0731181278760951</v>
      </c>
      <c r="N56" s="1">
        <f t="shared" si="37"/>
        <v>0.939692620785908</v>
      </c>
      <c r="O56" s="1">
        <f t="shared" si="38"/>
        <v>0.342020143325669</v>
      </c>
      <c r="P56">
        <f t="shared" si="41"/>
        <v>164.193102044415</v>
      </c>
      <c r="R56">
        <f t="shared" si="29"/>
        <v>137.946137008249</v>
      </c>
      <c r="S56">
        <v>-21.981445</v>
      </c>
      <c r="T56">
        <v>15.957422</v>
      </c>
      <c r="Z56">
        <f t="shared" si="30"/>
        <v>0</v>
      </c>
      <c r="AA56" t="str">
        <f t="shared" si="22"/>
        <v/>
      </c>
      <c r="AB56">
        <v>-21.087891</v>
      </c>
      <c r="AC56">
        <v>22.232812</v>
      </c>
      <c r="AI56">
        <v>-43.320703</v>
      </c>
    </row>
    <row r="57" spans="1:35">
      <c r="A57">
        <v>-20.730469</v>
      </c>
      <c r="B57">
        <v>19.005469</v>
      </c>
      <c r="E57">
        <f t="shared" si="25"/>
        <v>-19.7148872104504</v>
      </c>
      <c r="F57">
        <f t="shared" si="26"/>
        <v>-1.66398777603604</v>
      </c>
      <c r="G57">
        <f t="shared" si="27"/>
        <v>-175.175521655922</v>
      </c>
      <c r="H57">
        <f t="shared" si="36"/>
        <v>184.824478344078</v>
      </c>
      <c r="I57" s="1">
        <f t="shared" si="28"/>
        <v>195.175521655922</v>
      </c>
      <c r="J57">
        <f t="shared" si="34"/>
        <v>-164.824478344078</v>
      </c>
      <c r="K57" s="1">
        <f t="shared" si="35"/>
        <v>0</v>
      </c>
      <c r="L57" s="1">
        <f t="shared" si="39"/>
        <v>-0.996457018816394</v>
      </c>
      <c r="M57" s="5">
        <f t="shared" si="40"/>
        <v>-0.084103565034695</v>
      </c>
      <c r="N57" s="1">
        <f t="shared" si="37"/>
        <v>0.939692620785908</v>
      </c>
      <c r="O57" s="1">
        <f t="shared" si="38"/>
        <v>0.342020143325669</v>
      </c>
      <c r="P57">
        <f t="shared" si="41"/>
        <v>164.824478344078</v>
      </c>
      <c r="R57">
        <f t="shared" si="29"/>
        <v>137.485739801041</v>
      </c>
      <c r="S57">
        <v>-22.338867</v>
      </c>
      <c r="T57">
        <v>15.957422</v>
      </c>
      <c r="Z57">
        <f t="shared" si="30"/>
        <v>0</v>
      </c>
      <c r="AA57" t="str">
        <f t="shared" ref="AA57:AA88" si="42">IF(Z57,(ATAN2(S57,T57)*(180/PI())),"")</f>
        <v/>
      </c>
      <c r="AB57">
        <v>-21.802734</v>
      </c>
      <c r="AC57">
        <v>25.460156</v>
      </c>
      <c r="AI57">
        <v>-47.26289</v>
      </c>
    </row>
    <row r="58" spans="1:35">
      <c r="A58">
        <v>-19.658203</v>
      </c>
      <c r="B58">
        <v>18.646875</v>
      </c>
      <c r="E58">
        <f t="shared" si="25"/>
        <v>-18.6426212104505</v>
      </c>
      <c r="F58">
        <f t="shared" si="26"/>
        <v>-2.02258177603604</v>
      </c>
      <c r="G58">
        <f t="shared" si="27"/>
        <v>-173.808064718831</v>
      </c>
      <c r="H58">
        <f t="shared" si="36"/>
        <v>186.191935281169</v>
      </c>
      <c r="I58" s="1">
        <f t="shared" si="28"/>
        <v>193.808064718831</v>
      </c>
      <c r="J58">
        <f t="shared" si="34"/>
        <v>-166.191935281169</v>
      </c>
      <c r="K58" s="1">
        <f t="shared" si="35"/>
        <v>0</v>
      </c>
      <c r="L58" s="1">
        <f t="shared" si="39"/>
        <v>-0.994166155670267</v>
      </c>
      <c r="M58" s="5">
        <f t="shared" si="40"/>
        <v>-0.107859422026089</v>
      </c>
      <c r="N58" s="1">
        <f t="shared" si="37"/>
        <v>0.939692620785908</v>
      </c>
      <c r="O58" s="1">
        <f t="shared" si="38"/>
        <v>0.342020143325669</v>
      </c>
      <c r="P58">
        <f t="shared" si="41"/>
        <v>166.191935281169</v>
      </c>
      <c r="R58">
        <f t="shared" si="29"/>
        <v>136.512367838566</v>
      </c>
      <c r="S58">
        <v>-21.266602</v>
      </c>
      <c r="T58">
        <v>15.598828</v>
      </c>
      <c r="Z58">
        <f t="shared" si="30"/>
        <v>0</v>
      </c>
      <c r="AA58" t="str">
        <f t="shared" si="42"/>
        <v/>
      </c>
      <c r="AB58">
        <v>-21.266602</v>
      </c>
      <c r="AC58">
        <v>22.770703</v>
      </c>
      <c r="AI58">
        <v>-44.037305</v>
      </c>
    </row>
    <row r="59" spans="1:35">
      <c r="A59">
        <v>-21.981445</v>
      </c>
      <c r="B59">
        <v>19.543359</v>
      </c>
      <c r="E59">
        <f t="shared" si="25"/>
        <v>-20.9658632104505</v>
      </c>
      <c r="F59">
        <f t="shared" si="26"/>
        <v>-1.12609777603604</v>
      </c>
      <c r="G59">
        <f t="shared" si="27"/>
        <v>-176.925539779366</v>
      </c>
      <c r="H59">
        <f t="shared" ref="H59:H66" si="43">MOD(G59,360)</f>
        <v>183.074460220634</v>
      </c>
      <c r="I59" s="1">
        <f t="shared" si="28"/>
        <v>196.925539779366</v>
      </c>
      <c r="J59">
        <f t="shared" si="34"/>
        <v>-163.074460220634</v>
      </c>
      <c r="K59" s="1">
        <f t="shared" si="35"/>
        <v>0</v>
      </c>
      <c r="L59" s="1">
        <f t="shared" si="39"/>
        <v>-0.998560676928931</v>
      </c>
      <c r="M59" s="5">
        <f t="shared" si="40"/>
        <v>-0.053633706670671</v>
      </c>
      <c r="N59" s="1">
        <f t="shared" si="37"/>
        <v>0.939692620785908</v>
      </c>
      <c r="O59" s="1">
        <f t="shared" si="38"/>
        <v>0.342020143325669</v>
      </c>
      <c r="P59">
        <f t="shared" si="41"/>
        <v>163.074460220634</v>
      </c>
      <c r="R59">
        <f t="shared" si="29"/>
        <v>138.360204844778</v>
      </c>
      <c r="S59">
        <v>-21.266602</v>
      </c>
      <c r="T59">
        <v>15.598828</v>
      </c>
      <c r="Z59">
        <f t="shared" si="30"/>
        <v>0</v>
      </c>
      <c r="AA59" t="str">
        <f t="shared" si="42"/>
        <v/>
      </c>
      <c r="AB59">
        <v>-21.445312</v>
      </c>
      <c r="AC59">
        <v>22.95</v>
      </c>
      <c r="AI59">
        <v>-44.395312</v>
      </c>
    </row>
    <row r="60" spans="1:35">
      <c r="A60">
        <v>-21.445312</v>
      </c>
      <c r="B60">
        <v>20.08125</v>
      </c>
      <c r="E60">
        <f t="shared" si="25"/>
        <v>-20.4297302104505</v>
      </c>
      <c r="F60">
        <f t="shared" si="26"/>
        <v>-0.588206776036042</v>
      </c>
      <c r="G60">
        <f t="shared" si="27"/>
        <v>-178.350812392917</v>
      </c>
      <c r="H60">
        <f t="shared" si="43"/>
        <v>181.649187607083</v>
      </c>
      <c r="I60" s="1">
        <f t="shared" si="28"/>
        <v>198.350812392917</v>
      </c>
      <c r="J60">
        <f t="shared" si="34"/>
        <v>-161.649187607083</v>
      </c>
      <c r="K60" s="1">
        <f t="shared" si="35"/>
        <v>0</v>
      </c>
      <c r="L60" s="1">
        <f t="shared" si="39"/>
        <v>-0.999585776360731</v>
      </c>
      <c r="M60" s="5">
        <f t="shared" si="40"/>
        <v>-0.0287797793131831</v>
      </c>
      <c r="N60" s="1">
        <f t="shared" si="37"/>
        <v>0.939692620785908</v>
      </c>
      <c r="O60" s="1">
        <f t="shared" si="38"/>
        <v>0.342020143325669</v>
      </c>
      <c r="P60">
        <f t="shared" si="41"/>
        <v>161.649187607083</v>
      </c>
      <c r="R60">
        <f t="shared" si="29"/>
        <v>136.881371840182</v>
      </c>
      <c r="S60">
        <v>-21.087891</v>
      </c>
      <c r="T60">
        <v>16.136719</v>
      </c>
      <c r="Z60">
        <f t="shared" si="30"/>
        <v>0</v>
      </c>
      <c r="AA60" t="str">
        <f t="shared" si="42"/>
        <v/>
      </c>
      <c r="AB60">
        <v>-20.90918</v>
      </c>
      <c r="AC60">
        <v>22.770703</v>
      </c>
      <c r="AI60">
        <v>-43.679883</v>
      </c>
    </row>
    <row r="61" spans="1:35">
      <c r="A61">
        <v>-21.266602</v>
      </c>
      <c r="B61">
        <v>20.619141</v>
      </c>
      <c r="E61">
        <f t="shared" si="25"/>
        <v>-20.2510202104504</v>
      </c>
      <c r="F61">
        <f t="shared" si="26"/>
        <v>-0.0503157760360438</v>
      </c>
      <c r="G61">
        <f t="shared" si="27"/>
        <v>-179.857642941067</v>
      </c>
      <c r="H61">
        <f t="shared" si="43"/>
        <v>180.142357058933</v>
      </c>
      <c r="I61" s="1">
        <f t="shared" si="28"/>
        <v>199.857642941067</v>
      </c>
      <c r="J61">
        <f t="shared" si="34"/>
        <v>-160.142357058933</v>
      </c>
      <c r="K61" s="1">
        <f t="shared" si="35"/>
        <v>0</v>
      </c>
      <c r="L61" s="1">
        <f t="shared" si="39"/>
        <v>-0.999996913384519</v>
      </c>
      <c r="M61" s="5">
        <f t="shared" si="40"/>
        <v>-0.00248459683550226</v>
      </c>
      <c r="N61" s="1">
        <f t="shared" si="37"/>
        <v>0.939692620785908</v>
      </c>
      <c r="O61" s="1">
        <f t="shared" si="38"/>
        <v>0.342020143325669</v>
      </c>
      <c r="P61">
        <f t="shared" si="41"/>
        <v>160.142357058933</v>
      </c>
      <c r="R61">
        <f t="shared" si="29"/>
        <v>135.885595570012</v>
      </c>
      <c r="S61">
        <v>-21.266602</v>
      </c>
      <c r="T61">
        <v>15.957422</v>
      </c>
      <c r="Z61">
        <f t="shared" si="30"/>
        <v>0</v>
      </c>
      <c r="AA61" t="str">
        <f t="shared" si="42"/>
        <v/>
      </c>
      <c r="AB61">
        <v>-21.802734</v>
      </c>
      <c r="AC61">
        <v>24.025781</v>
      </c>
      <c r="AI61">
        <v>-45.828515</v>
      </c>
    </row>
    <row r="62" spans="1:35">
      <c r="A62">
        <v>-21.802734</v>
      </c>
      <c r="B62">
        <v>19.364062</v>
      </c>
      <c r="E62">
        <f t="shared" si="25"/>
        <v>-20.7871522104505</v>
      </c>
      <c r="F62">
        <f t="shared" si="26"/>
        <v>-1.30539477603604</v>
      </c>
      <c r="G62">
        <f t="shared" si="27"/>
        <v>-176.406649472822</v>
      </c>
      <c r="H62">
        <f t="shared" si="43"/>
        <v>183.593350527178</v>
      </c>
      <c r="I62" s="1">
        <f t="shared" si="28"/>
        <v>196.406649472822</v>
      </c>
      <c r="J62">
        <f t="shared" si="34"/>
        <v>-163.593350527178</v>
      </c>
      <c r="K62" s="1">
        <f t="shared" si="35"/>
        <v>0</v>
      </c>
      <c r="L62" s="1">
        <f t="shared" si="39"/>
        <v>-0.998034008873082</v>
      </c>
      <c r="M62" s="5">
        <f t="shared" si="40"/>
        <v>-0.0626746929208635</v>
      </c>
      <c r="N62" s="1">
        <f t="shared" ref="N62:N71" si="44">COS($G$2*(PI()/180))</f>
        <v>0.939692620785908</v>
      </c>
      <c r="O62" s="1">
        <f t="shared" ref="O62:O71" si="45">SIN($G$2*(PI()/180))</f>
        <v>0.342020143325669</v>
      </c>
      <c r="P62">
        <f t="shared" si="41"/>
        <v>163.593350527178</v>
      </c>
      <c r="R62">
        <f t="shared" si="29"/>
        <v>138.390171853109</v>
      </c>
      <c r="S62">
        <v>-21.087891</v>
      </c>
      <c r="T62">
        <v>15.060937</v>
      </c>
      <c r="Z62">
        <f t="shared" si="30"/>
        <v>0</v>
      </c>
      <c r="AA62" t="str">
        <f t="shared" si="42"/>
        <v/>
      </c>
      <c r="AB62">
        <v>-21.981445</v>
      </c>
      <c r="AC62">
        <v>23.846484</v>
      </c>
      <c r="AI62">
        <v>-45.827929</v>
      </c>
    </row>
    <row r="63" spans="1:35">
      <c r="A63">
        <v>-22.517578</v>
      </c>
      <c r="B63">
        <v>19.722656</v>
      </c>
      <c r="C63" t="s">
        <v>37</v>
      </c>
      <c r="E63">
        <f t="shared" si="25"/>
        <v>-21.5019962104505</v>
      </c>
      <c r="F63">
        <f t="shared" si="26"/>
        <v>-0.946800776036042</v>
      </c>
      <c r="G63">
        <f t="shared" si="27"/>
        <v>-177.478714623322</v>
      </c>
      <c r="H63">
        <f t="shared" si="43"/>
        <v>182.521285376678</v>
      </c>
      <c r="I63" s="1">
        <f t="shared" si="28"/>
        <v>197.478714623322</v>
      </c>
      <c r="J63">
        <f t="shared" si="34"/>
        <v>-162.521285376678</v>
      </c>
      <c r="K63" s="1">
        <f t="shared" si="35"/>
        <v>0</v>
      </c>
      <c r="L63" s="1">
        <f t="shared" si="39"/>
        <v>-0.999031948043533</v>
      </c>
      <c r="M63" s="5">
        <f t="shared" si="40"/>
        <v>-0.0439905306667618</v>
      </c>
      <c r="N63" s="1">
        <f t="shared" si="44"/>
        <v>0.939692620785908</v>
      </c>
      <c r="O63" s="1">
        <f t="shared" si="45"/>
        <v>0.342020143325669</v>
      </c>
      <c r="P63">
        <f t="shared" si="41"/>
        <v>162.521285376678</v>
      </c>
      <c r="R63">
        <f t="shared" si="29"/>
        <v>138.785588572515</v>
      </c>
      <c r="S63">
        <v>-21.445312</v>
      </c>
      <c r="T63">
        <v>16.853906</v>
      </c>
      <c r="U63" t="s">
        <v>37</v>
      </c>
      <c r="Z63">
        <f t="shared" si="30"/>
        <v>0</v>
      </c>
      <c r="AA63" t="str">
        <f t="shared" si="42"/>
        <v/>
      </c>
      <c r="AB63">
        <v>-21.266602</v>
      </c>
      <c r="AC63">
        <v>23.487891</v>
      </c>
      <c r="AI63">
        <v>-44.754493</v>
      </c>
    </row>
    <row r="64" spans="1:35">
      <c r="A64">
        <v>-21.087891</v>
      </c>
      <c r="B64">
        <v>18.646875</v>
      </c>
      <c r="C64" t="s">
        <v>31</v>
      </c>
      <c r="D64" t="s">
        <v>32</v>
      </c>
      <c r="E64">
        <f t="shared" si="25"/>
        <v>-20.0723092104504</v>
      </c>
      <c r="F64">
        <f t="shared" si="26"/>
        <v>-2.02258177603604</v>
      </c>
      <c r="G64">
        <f t="shared" si="27"/>
        <v>-174.246025466587</v>
      </c>
      <c r="H64">
        <f t="shared" si="43"/>
        <v>185.753974533413</v>
      </c>
      <c r="I64" s="1">
        <f t="shared" si="28"/>
        <v>194.246025466587</v>
      </c>
      <c r="J64">
        <f t="shared" si="34"/>
        <v>-165.753974533413</v>
      </c>
      <c r="K64" s="1">
        <f t="shared" si="35"/>
        <v>0</v>
      </c>
      <c r="L64" s="1">
        <f t="shared" si="39"/>
        <v>-0.994961565941998</v>
      </c>
      <c r="M64" s="5">
        <f t="shared" si="40"/>
        <v>-0.100257081037932</v>
      </c>
      <c r="N64" s="1">
        <f t="shared" si="44"/>
        <v>0.939692620785908</v>
      </c>
      <c r="O64" s="1">
        <f t="shared" si="45"/>
        <v>0.342020143325669</v>
      </c>
      <c r="P64">
        <f t="shared" si="41"/>
        <v>165.753974533413</v>
      </c>
      <c r="R64">
        <f t="shared" si="29"/>
        <v>138.515419440986</v>
      </c>
      <c r="S64">
        <v>-22.338867</v>
      </c>
      <c r="T64">
        <v>15.957422</v>
      </c>
      <c r="U64" t="s">
        <v>4</v>
      </c>
      <c r="V64" t="s">
        <v>5</v>
      </c>
      <c r="Z64">
        <f t="shared" si="30"/>
        <v>0</v>
      </c>
      <c r="AA64" t="str">
        <f t="shared" si="42"/>
        <v/>
      </c>
      <c r="AB64">
        <v>-22.517578</v>
      </c>
      <c r="AC64">
        <v>22.591406</v>
      </c>
      <c r="AI64">
        <v>-45.108984</v>
      </c>
    </row>
    <row r="65" spans="1:38">
      <c r="A65">
        <v>-22.160156</v>
      </c>
      <c r="B65">
        <v>20.439844</v>
      </c>
      <c r="C65">
        <v>-21.5436035</v>
      </c>
      <c r="D65">
        <v>19.731621</v>
      </c>
      <c r="E65">
        <f t="shared" si="25"/>
        <v>-21.1445742104505</v>
      </c>
      <c r="F65">
        <f t="shared" si="26"/>
        <v>-0.229612776036042</v>
      </c>
      <c r="G65">
        <f t="shared" si="27"/>
        <v>-179.377839166945</v>
      </c>
      <c r="H65">
        <f t="shared" si="43"/>
        <v>180.622160833055</v>
      </c>
      <c r="I65" s="1">
        <f t="shared" si="28"/>
        <v>199.377839166945</v>
      </c>
      <c r="J65">
        <f t="shared" si="34"/>
        <v>-160.622160833055</v>
      </c>
      <c r="K65" s="1">
        <f t="shared" si="35"/>
        <v>0</v>
      </c>
      <c r="L65" s="1">
        <f t="shared" si="39"/>
        <v>-0.99994104429908</v>
      </c>
      <c r="M65" s="5">
        <f t="shared" si="40"/>
        <v>-0.0108585416177551</v>
      </c>
      <c r="N65" s="1">
        <f t="shared" si="44"/>
        <v>0.939692620785908</v>
      </c>
      <c r="O65" s="1">
        <f t="shared" si="45"/>
        <v>0.342020143325669</v>
      </c>
      <c r="P65">
        <f t="shared" si="41"/>
        <v>160.622160833055</v>
      </c>
      <c r="R65">
        <f t="shared" si="29"/>
        <v>137.31251383268</v>
      </c>
      <c r="S65">
        <v>-20.015625</v>
      </c>
      <c r="T65">
        <v>17.571094</v>
      </c>
      <c r="U65">
        <v>-21.51679685</v>
      </c>
      <c r="V65">
        <v>15.99328125</v>
      </c>
      <c r="Z65">
        <f t="shared" si="30"/>
        <v>0</v>
      </c>
      <c r="AA65" t="str">
        <f t="shared" si="42"/>
        <v/>
      </c>
      <c r="AB65">
        <v>-21.445312</v>
      </c>
      <c r="AC65">
        <v>24.384375</v>
      </c>
      <c r="AI65">
        <v>-45.829687</v>
      </c>
      <c r="AK65" t="s">
        <v>29</v>
      </c>
      <c r="AL65" t="s">
        <v>30</v>
      </c>
    </row>
    <row r="66" spans="1:38">
      <c r="A66">
        <v>-21.5436035</v>
      </c>
      <c r="B66">
        <v>19.731621</v>
      </c>
      <c r="E66">
        <f t="shared" si="25"/>
        <v>-20.5280217104504</v>
      </c>
      <c r="F66">
        <f t="shared" si="26"/>
        <v>-0.937835776036042</v>
      </c>
      <c r="G66">
        <f t="shared" si="27"/>
        <v>-177.384224588596</v>
      </c>
      <c r="H66">
        <f t="shared" si="43"/>
        <v>182.615775411404</v>
      </c>
      <c r="I66" s="1">
        <f t="shared" si="28"/>
        <v>197.384224588596</v>
      </c>
      <c r="J66">
        <f t="shared" si="34"/>
        <v>-162.615775411404</v>
      </c>
      <c r="K66" s="1">
        <f t="shared" si="35"/>
        <v>0</v>
      </c>
      <c r="L66" s="1">
        <f t="shared" si="39"/>
        <v>-0.998958042004091</v>
      </c>
      <c r="M66" s="5">
        <f t="shared" si="40"/>
        <v>-0.0456380358402199</v>
      </c>
      <c r="N66" s="1">
        <f t="shared" si="44"/>
        <v>0.939692620785908</v>
      </c>
      <c r="O66" s="1">
        <f t="shared" si="45"/>
        <v>0.342020143325669</v>
      </c>
      <c r="P66">
        <f t="shared" si="41"/>
        <v>162.615775411404</v>
      </c>
      <c r="R66">
        <f t="shared" si="29"/>
        <v>137.513670959322</v>
      </c>
      <c r="S66">
        <v>-21.51679685</v>
      </c>
      <c r="T66">
        <v>15.99328125</v>
      </c>
      <c r="Z66">
        <f t="shared" si="30"/>
        <v>0</v>
      </c>
      <c r="AA66" t="str">
        <f t="shared" si="42"/>
        <v/>
      </c>
      <c r="AB66">
        <v>-21.266602</v>
      </c>
      <c r="AC66">
        <v>24.922266</v>
      </c>
      <c r="AD66" t="s">
        <v>37</v>
      </c>
      <c r="AI66">
        <v>-46.188868</v>
      </c>
      <c r="AK66">
        <v>-21.57701465</v>
      </c>
      <c r="AL66">
        <v>19.71680959</v>
      </c>
    </row>
    <row r="67" spans="1:38">
      <c r="A67">
        <v>-21.5436035</v>
      </c>
      <c r="B67">
        <v>19.731621</v>
      </c>
      <c r="E67">
        <f t="shared" si="25"/>
        <v>-20.5280217104504</v>
      </c>
      <c r="F67">
        <f t="shared" si="26"/>
        <v>-0.937835776036042</v>
      </c>
      <c r="G67">
        <f t="shared" si="27"/>
        <v>-177.384224588596</v>
      </c>
      <c r="H67">
        <f t="shared" ref="H67:H77" si="46">MOD(G67,360)</f>
        <v>182.615775411404</v>
      </c>
      <c r="I67" s="1">
        <f t="shared" si="28"/>
        <v>197.384224588596</v>
      </c>
      <c r="J67">
        <f t="shared" si="34"/>
        <v>-162.615775411404</v>
      </c>
      <c r="K67" s="1">
        <f t="shared" si="35"/>
        <v>0</v>
      </c>
      <c r="L67" s="1">
        <f t="shared" si="39"/>
        <v>-0.998958042004091</v>
      </c>
      <c r="M67" s="5">
        <f t="shared" si="40"/>
        <v>-0.0456380358402199</v>
      </c>
      <c r="N67" s="1">
        <f t="shared" si="44"/>
        <v>0.939692620785908</v>
      </c>
      <c r="O67" s="1">
        <f t="shared" si="45"/>
        <v>0.342020143325669</v>
      </c>
      <c r="P67">
        <f t="shared" si="41"/>
        <v>162.615775411404</v>
      </c>
      <c r="R67">
        <f t="shared" si="29"/>
        <v>137.513670959322</v>
      </c>
      <c r="S67">
        <v>-21.51679685</v>
      </c>
      <c r="T67">
        <v>15.99328125</v>
      </c>
      <c r="Z67">
        <f t="shared" si="30"/>
        <v>0</v>
      </c>
      <c r="AA67" t="str">
        <f t="shared" si="42"/>
        <v/>
      </c>
      <c r="AB67">
        <v>-22.160156</v>
      </c>
      <c r="AC67">
        <v>24.742969</v>
      </c>
      <c r="AD67" t="s">
        <v>31</v>
      </c>
      <c r="AE67" t="s">
        <v>32</v>
      </c>
      <c r="AI67">
        <v>-46.903125</v>
      </c>
      <c r="AK67" t="s">
        <v>33</v>
      </c>
      <c r="AL67" t="s">
        <v>34</v>
      </c>
    </row>
    <row r="68" spans="1:38">
      <c r="A68">
        <v>-21.5436035</v>
      </c>
      <c r="B68">
        <v>19.731621</v>
      </c>
      <c r="E68">
        <f t="shared" si="25"/>
        <v>-20.5280217104504</v>
      </c>
      <c r="F68">
        <f t="shared" si="26"/>
        <v>-0.937835776036042</v>
      </c>
      <c r="G68">
        <f t="shared" si="27"/>
        <v>-177.384224588596</v>
      </c>
      <c r="H68">
        <f t="shared" si="46"/>
        <v>182.615775411404</v>
      </c>
      <c r="I68" s="1">
        <f t="shared" si="28"/>
        <v>197.384224588596</v>
      </c>
      <c r="J68">
        <f t="shared" si="34"/>
        <v>-162.615775411404</v>
      </c>
      <c r="K68" s="1">
        <f t="shared" si="35"/>
        <v>0</v>
      </c>
      <c r="L68" s="1">
        <f t="shared" si="39"/>
        <v>-0.998958042004091</v>
      </c>
      <c r="M68" s="5">
        <f t="shared" si="40"/>
        <v>-0.0456380358402199</v>
      </c>
      <c r="N68" s="1">
        <f t="shared" si="44"/>
        <v>0.939692620785908</v>
      </c>
      <c r="O68" s="1">
        <f t="shared" si="45"/>
        <v>0.342020143325669</v>
      </c>
      <c r="P68">
        <f t="shared" si="41"/>
        <v>162.615775411404</v>
      </c>
      <c r="R68">
        <f t="shared" si="29"/>
        <v>137.513670959322</v>
      </c>
      <c r="S68">
        <v>-21.51679685</v>
      </c>
      <c r="T68">
        <v>15.99328125</v>
      </c>
      <c r="Z68">
        <f t="shared" si="30"/>
        <v>0</v>
      </c>
      <c r="AA68" t="str">
        <f t="shared" si="42"/>
        <v/>
      </c>
      <c r="AB68">
        <v>-22.696289</v>
      </c>
      <c r="AC68">
        <v>24.922266</v>
      </c>
      <c r="AD68">
        <v>-21.67064361</v>
      </c>
      <c r="AE68">
        <v>23.42552652</v>
      </c>
      <c r="AI68">
        <v>-47.618555</v>
      </c>
      <c r="AK68">
        <v>0.60909672</v>
      </c>
      <c r="AL68">
        <v>3.165211574</v>
      </c>
    </row>
    <row r="69" spans="1:35">
      <c r="A69">
        <v>-19.12207</v>
      </c>
      <c r="B69">
        <v>20.619141</v>
      </c>
      <c r="C69" t="s">
        <v>35</v>
      </c>
      <c r="D69" t="s">
        <v>35</v>
      </c>
      <c r="E69">
        <f t="shared" si="25"/>
        <v>-18.1064882104505</v>
      </c>
      <c r="F69">
        <f t="shared" si="26"/>
        <v>-0.0503157760360438</v>
      </c>
      <c r="G69">
        <f t="shared" si="27"/>
        <v>-179.840782256857</v>
      </c>
      <c r="H69">
        <f t="shared" si="46"/>
        <v>180.159217743143</v>
      </c>
      <c r="I69" s="1">
        <f t="shared" si="28"/>
        <v>199.840782256857</v>
      </c>
      <c r="J69">
        <f t="shared" si="34"/>
        <v>-160.159217743143</v>
      </c>
      <c r="K69" s="1">
        <f t="shared" si="35"/>
        <v>0</v>
      </c>
      <c r="L69" s="1">
        <f t="shared" si="39"/>
        <v>-0.99999613893256</v>
      </c>
      <c r="M69" s="5">
        <f t="shared" si="40"/>
        <v>-0.0027788702689676</v>
      </c>
      <c r="N69" s="1">
        <f t="shared" si="44"/>
        <v>0.939692620785908</v>
      </c>
      <c r="O69" s="1">
        <f t="shared" si="45"/>
        <v>0.342020143325669</v>
      </c>
      <c r="P69">
        <f t="shared" si="41"/>
        <v>160.159217743143</v>
      </c>
      <c r="R69">
        <f t="shared" si="29"/>
        <v>132.842659837972</v>
      </c>
      <c r="S69">
        <v>-20.730469</v>
      </c>
      <c r="T69">
        <v>22.591406</v>
      </c>
      <c r="U69" t="s">
        <v>35</v>
      </c>
      <c r="V69" t="s">
        <v>35</v>
      </c>
      <c r="Z69">
        <f t="shared" si="30"/>
        <v>0</v>
      </c>
      <c r="AA69" t="str">
        <f t="shared" si="42"/>
        <v/>
      </c>
      <c r="AB69">
        <v>-21.266602</v>
      </c>
      <c r="AC69">
        <v>34.245703</v>
      </c>
      <c r="AD69" t="s">
        <v>35</v>
      </c>
      <c r="AE69" t="s">
        <v>35</v>
      </c>
      <c r="AI69">
        <v>-55.512305</v>
      </c>
    </row>
    <row r="70" spans="1:35">
      <c r="A70">
        <v>-18.943359</v>
      </c>
      <c r="B70">
        <v>24.384375</v>
      </c>
      <c r="C70" t="s">
        <v>35</v>
      </c>
      <c r="D70" t="s">
        <v>35</v>
      </c>
      <c r="E70">
        <f t="shared" si="25"/>
        <v>-17.9277772104505</v>
      </c>
      <c r="F70">
        <f t="shared" si="26"/>
        <v>3.71491822396396</v>
      </c>
      <c r="G70">
        <f t="shared" si="27"/>
        <v>168.293092658021</v>
      </c>
      <c r="H70">
        <f t="shared" si="46"/>
        <v>168.293092658021</v>
      </c>
      <c r="I70" s="1">
        <f t="shared" si="28"/>
        <v>211.706907341979</v>
      </c>
      <c r="J70">
        <f t="shared" si="34"/>
        <v>-148.293092658021</v>
      </c>
      <c r="K70" s="1">
        <f t="shared" si="35"/>
        <v>0</v>
      </c>
      <c r="L70" s="1">
        <f t="shared" si="39"/>
        <v>-0.979198356309143</v>
      </c>
      <c r="M70" s="5">
        <f t="shared" si="40"/>
        <v>0.202905344930767</v>
      </c>
      <c r="N70" s="1">
        <f t="shared" si="44"/>
        <v>0.939692620785908</v>
      </c>
      <c r="O70" s="1">
        <f t="shared" si="45"/>
        <v>0.342020143325669</v>
      </c>
      <c r="P70">
        <f t="shared" si="41"/>
        <v>148.293092658021</v>
      </c>
      <c r="R70">
        <f t="shared" si="29"/>
        <v>127.842370928795</v>
      </c>
      <c r="S70">
        <v>-7.505859</v>
      </c>
      <c r="T70">
        <v>34.783594</v>
      </c>
      <c r="U70" t="s">
        <v>35</v>
      </c>
      <c r="V70" t="s">
        <v>35</v>
      </c>
      <c r="Z70">
        <f t="shared" si="30"/>
        <v>1</v>
      </c>
      <c r="AA70">
        <f t="shared" si="42"/>
        <v>102.176990956956</v>
      </c>
      <c r="AB70">
        <v>-9.650391</v>
      </c>
      <c r="AC70">
        <v>39.086719</v>
      </c>
      <c r="AD70" t="s">
        <v>35</v>
      </c>
      <c r="AE70" t="s">
        <v>35</v>
      </c>
      <c r="AI70">
        <v>-48.73711</v>
      </c>
    </row>
    <row r="71" spans="1:35">
      <c r="A71">
        <v>-15.905273</v>
      </c>
      <c r="B71">
        <v>36.755859</v>
      </c>
      <c r="C71" t="s">
        <v>35</v>
      </c>
      <c r="D71" t="s">
        <v>35</v>
      </c>
      <c r="E71">
        <f t="shared" ref="E71:E116" si="47">A71-$C$4</f>
        <v>-14.8896912104504</v>
      </c>
      <c r="F71">
        <f t="shared" ref="F71:F116" si="48">B71-$D$4</f>
        <v>16.086402223964</v>
      </c>
      <c r="G71">
        <f t="shared" ref="G71:G116" si="49">ATAN2(E71,F71)*(180/PI())</f>
        <v>132.787570974895</v>
      </c>
      <c r="H71">
        <f t="shared" si="46"/>
        <v>132.787570974895</v>
      </c>
      <c r="I71" s="1">
        <f t="shared" ref="I71:I102" si="50">MOD($G$2-G71,360)</f>
        <v>247.212429025105</v>
      </c>
      <c r="J71">
        <f t="shared" si="34"/>
        <v>-112.787570974895</v>
      </c>
      <c r="K71" s="1">
        <f t="shared" si="35"/>
        <v>0</v>
      </c>
      <c r="L71" s="1">
        <f t="shared" si="39"/>
        <v>-0.679282122156556</v>
      </c>
      <c r="M71" s="5">
        <f t="shared" si="40"/>
        <v>0.733877236680962</v>
      </c>
      <c r="N71" s="1">
        <f t="shared" si="44"/>
        <v>0.939692620785908</v>
      </c>
      <c r="O71" s="1">
        <f t="shared" si="45"/>
        <v>0.342020143325669</v>
      </c>
      <c r="P71">
        <f t="shared" si="41"/>
        <v>112.787570974895</v>
      </c>
      <c r="R71">
        <f t="shared" ref="R71:R116" si="51">ATAN2(A71,B71)*(180/PI())</f>
        <v>113.399464945417</v>
      </c>
      <c r="S71">
        <v>-8.399414</v>
      </c>
      <c r="T71">
        <v>39.624609</v>
      </c>
      <c r="U71" t="s">
        <v>35</v>
      </c>
      <c r="V71" t="s">
        <v>35</v>
      </c>
      <c r="Z71">
        <f t="shared" ref="Z71:Z116" si="52">IF(ABS(T71-$V$119)&lt;7,0,1)</f>
        <v>1</v>
      </c>
      <c r="AA71">
        <f t="shared" si="42"/>
        <v>101.968098292897</v>
      </c>
      <c r="AB71">
        <v>-2.680664</v>
      </c>
      <c r="AC71">
        <v>41.417578</v>
      </c>
      <c r="AD71" t="s">
        <v>35</v>
      </c>
      <c r="AE71" t="s">
        <v>35</v>
      </c>
      <c r="AI71">
        <v>-44.098242</v>
      </c>
    </row>
    <row r="72" spans="1:35">
      <c r="A72">
        <v>-3.395508</v>
      </c>
      <c r="B72">
        <v>37.114453</v>
      </c>
      <c r="E72">
        <f t="shared" si="47"/>
        <v>-2.37992621045045</v>
      </c>
      <c r="F72">
        <f t="shared" si="48"/>
        <v>16.444996223964</v>
      </c>
      <c r="G72">
        <f t="shared" si="49"/>
        <v>98.234695834469</v>
      </c>
      <c r="H72">
        <f t="shared" si="46"/>
        <v>98.234695834469</v>
      </c>
      <c r="I72" s="1">
        <f t="shared" si="50"/>
        <v>281.765304165531</v>
      </c>
      <c r="J72">
        <f t="shared" si="34"/>
        <v>-78.234695834469</v>
      </c>
      <c r="K72" s="1">
        <f t="shared" si="35"/>
        <v>0</v>
      </c>
      <c r="L72" s="1">
        <f t="shared" si="39"/>
        <v>-0.143228272995847</v>
      </c>
      <c r="M72" s="5">
        <f t="shared" si="40"/>
        <v>0.989689679553458</v>
      </c>
      <c r="N72" s="1">
        <f t="shared" ref="N72:N81" si="53">COS($G$2*(PI()/180))</f>
        <v>0.939692620785908</v>
      </c>
      <c r="O72" s="1">
        <f t="shared" ref="O72:O81" si="54">SIN($G$2*(PI()/180))</f>
        <v>0.342020143325669</v>
      </c>
      <c r="P72">
        <f t="shared" si="41"/>
        <v>78.234695834469</v>
      </c>
      <c r="R72">
        <f t="shared" si="51"/>
        <v>95.227295152868</v>
      </c>
      <c r="S72">
        <v>-5.361328</v>
      </c>
      <c r="T72">
        <v>39.086719</v>
      </c>
      <c r="Z72">
        <f t="shared" si="52"/>
        <v>1</v>
      </c>
      <c r="AA72">
        <f t="shared" si="42"/>
        <v>97.8102351210158</v>
      </c>
      <c r="AB72">
        <v>-8.220703</v>
      </c>
      <c r="AC72">
        <v>41.596875</v>
      </c>
      <c r="AI72">
        <v>-49.817578</v>
      </c>
    </row>
    <row r="73" spans="1:35">
      <c r="A73">
        <v>-2.859375</v>
      </c>
      <c r="B73">
        <v>40.879687</v>
      </c>
      <c r="E73">
        <f t="shared" si="47"/>
        <v>-1.84379321045045</v>
      </c>
      <c r="F73">
        <f t="shared" si="48"/>
        <v>20.210230223964</v>
      </c>
      <c r="G73">
        <f t="shared" si="49"/>
        <v>95.212703506136</v>
      </c>
      <c r="H73">
        <f t="shared" si="46"/>
        <v>95.212703506136</v>
      </c>
      <c r="I73" s="1">
        <f t="shared" si="50"/>
        <v>284.787296493864</v>
      </c>
      <c r="J73">
        <f t="shared" si="34"/>
        <v>-75.212703506136</v>
      </c>
      <c r="K73" s="1">
        <f t="shared" si="35"/>
        <v>0</v>
      </c>
      <c r="L73" s="1">
        <f t="shared" si="39"/>
        <v>-0.0908533834739505</v>
      </c>
      <c r="M73" s="5">
        <f t="shared" si="40"/>
        <v>0.995864279262659</v>
      </c>
      <c r="N73" s="1">
        <f t="shared" si="53"/>
        <v>0.939692620785908</v>
      </c>
      <c r="O73" s="1">
        <f t="shared" si="54"/>
        <v>0.342020143325669</v>
      </c>
      <c r="P73">
        <f t="shared" si="41"/>
        <v>75.212703506136</v>
      </c>
      <c r="R73">
        <f t="shared" si="51"/>
        <v>94.0011001987323</v>
      </c>
      <c r="S73">
        <v>-5.182617</v>
      </c>
      <c r="T73">
        <v>40.700391</v>
      </c>
      <c r="Z73">
        <f t="shared" si="52"/>
        <v>1</v>
      </c>
      <c r="AA73">
        <f t="shared" si="42"/>
        <v>97.2567509913482</v>
      </c>
      <c r="AB73">
        <v>-8.756836</v>
      </c>
      <c r="AC73">
        <v>42.851953</v>
      </c>
      <c r="AI73">
        <v>-51.608789</v>
      </c>
    </row>
    <row r="74" spans="1:35">
      <c r="A74">
        <v>-1.96582</v>
      </c>
      <c r="B74">
        <v>40.341797</v>
      </c>
      <c r="E74">
        <f t="shared" si="47"/>
        <v>-0.950238210450449</v>
      </c>
      <c r="F74">
        <f t="shared" si="48"/>
        <v>19.672340223964</v>
      </c>
      <c r="G74">
        <f t="shared" si="49"/>
        <v>92.7654236377828</v>
      </c>
      <c r="H74">
        <f t="shared" si="46"/>
        <v>92.7654236377828</v>
      </c>
      <c r="I74" s="1">
        <f t="shared" si="50"/>
        <v>287.234576362217</v>
      </c>
      <c r="J74">
        <f t="shared" si="34"/>
        <v>-72.7654236377829</v>
      </c>
      <c r="K74" s="1">
        <f t="shared" si="35"/>
        <v>0</v>
      </c>
      <c r="L74" s="1">
        <f t="shared" si="39"/>
        <v>-0.0482470100350758</v>
      </c>
      <c r="M74" s="5">
        <f t="shared" si="40"/>
        <v>0.998835434905408</v>
      </c>
      <c r="N74" s="1">
        <f t="shared" si="53"/>
        <v>0.939692620785908</v>
      </c>
      <c r="O74" s="1">
        <f t="shared" si="54"/>
        <v>0.342020143325669</v>
      </c>
      <c r="P74">
        <f t="shared" si="41"/>
        <v>72.7654236377828</v>
      </c>
      <c r="R74">
        <f t="shared" si="51"/>
        <v>92.7897658083286</v>
      </c>
      <c r="S74">
        <v>-5.540039</v>
      </c>
      <c r="T74">
        <v>40.341797</v>
      </c>
      <c r="Z74">
        <f t="shared" si="52"/>
        <v>1</v>
      </c>
      <c r="AA74">
        <f t="shared" si="42"/>
        <v>97.8193773716516</v>
      </c>
      <c r="AB74">
        <v>-9.114258</v>
      </c>
      <c r="AC74">
        <v>42.851953</v>
      </c>
      <c r="AI74">
        <v>-51.966211</v>
      </c>
    </row>
    <row r="75" spans="1:35">
      <c r="A75">
        <v>-3.574219</v>
      </c>
      <c r="B75">
        <v>40.521094</v>
      </c>
      <c r="E75">
        <f t="shared" si="47"/>
        <v>-2.55863721045045</v>
      </c>
      <c r="F75">
        <f t="shared" si="48"/>
        <v>19.851637223964</v>
      </c>
      <c r="G75">
        <f t="shared" si="49"/>
        <v>97.3442474658114</v>
      </c>
      <c r="H75">
        <f t="shared" si="46"/>
        <v>97.3442474658114</v>
      </c>
      <c r="I75" s="1">
        <f t="shared" si="50"/>
        <v>282.655752534189</v>
      </c>
      <c r="J75">
        <f t="shared" si="34"/>
        <v>-77.3442474658114</v>
      </c>
      <c r="K75" s="1">
        <f t="shared" si="35"/>
        <v>0</v>
      </c>
      <c r="L75" s="1">
        <f t="shared" si="39"/>
        <v>-0.127830574969254</v>
      </c>
      <c r="M75" s="5">
        <f t="shared" si="40"/>
        <v>0.991796019402694</v>
      </c>
      <c r="N75" s="1">
        <f t="shared" si="53"/>
        <v>0.939692620785908</v>
      </c>
      <c r="O75" s="1">
        <f t="shared" si="54"/>
        <v>0.342020143325669</v>
      </c>
      <c r="P75">
        <f t="shared" si="41"/>
        <v>77.3442474658114</v>
      </c>
      <c r="R75">
        <f t="shared" si="51"/>
        <v>95.0408071847296</v>
      </c>
      <c r="S75">
        <v>-6.791016</v>
      </c>
      <c r="T75">
        <v>41.596875</v>
      </c>
      <c r="Z75">
        <f t="shared" si="52"/>
        <v>1</v>
      </c>
      <c r="AA75">
        <f t="shared" si="42"/>
        <v>99.2721851552968</v>
      </c>
      <c r="AB75">
        <v>-8.399414</v>
      </c>
      <c r="AC75">
        <v>42.493359</v>
      </c>
      <c r="AI75">
        <v>-50.892773</v>
      </c>
    </row>
    <row r="76" spans="1:35">
      <c r="A76">
        <v>-4.110352</v>
      </c>
      <c r="B76">
        <v>41.417578</v>
      </c>
      <c r="E76">
        <f t="shared" si="47"/>
        <v>-3.09477021045045</v>
      </c>
      <c r="F76">
        <f t="shared" si="48"/>
        <v>20.748121223964</v>
      </c>
      <c r="G76">
        <f t="shared" si="49"/>
        <v>98.4836376104126</v>
      </c>
      <c r="H76">
        <f t="shared" si="46"/>
        <v>98.4836376104126</v>
      </c>
      <c r="I76" s="1">
        <f t="shared" si="50"/>
        <v>281.516362389587</v>
      </c>
      <c r="J76">
        <f t="shared" si="34"/>
        <v>-78.4836376104126</v>
      </c>
      <c r="K76" s="1">
        <f t="shared" si="35"/>
        <v>0</v>
      </c>
      <c r="L76" s="1">
        <f t="shared" si="39"/>
        <v>-0.14752696435746</v>
      </c>
      <c r="M76" s="5">
        <f t="shared" si="40"/>
        <v>0.989058034084691</v>
      </c>
      <c r="N76" s="1">
        <f t="shared" si="53"/>
        <v>0.939692620785908</v>
      </c>
      <c r="O76" s="1">
        <f t="shared" si="54"/>
        <v>0.342020143325669</v>
      </c>
      <c r="P76">
        <f t="shared" si="41"/>
        <v>78.4836376104126</v>
      </c>
      <c r="R76">
        <f t="shared" si="51"/>
        <v>95.6675742727456</v>
      </c>
      <c r="S76">
        <v>-5.897461</v>
      </c>
      <c r="T76">
        <v>40.700391</v>
      </c>
      <c r="Z76">
        <f t="shared" si="52"/>
        <v>1</v>
      </c>
      <c r="AA76">
        <f t="shared" si="42"/>
        <v>98.2447401807914</v>
      </c>
      <c r="AB76">
        <v>-10.186523</v>
      </c>
      <c r="AC76">
        <v>42.134766</v>
      </c>
      <c r="AI76">
        <v>-52.321289</v>
      </c>
    </row>
    <row r="77" spans="1:35">
      <c r="A77">
        <v>-2.680664</v>
      </c>
      <c r="B77">
        <v>41.417578</v>
      </c>
      <c r="E77">
        <f t="shared" si="47"/>
        <v>-1.66508221045045</v>
      </c>
      <c r="F77">
        <f t="shared" si="48"/>
        <v>20.748121223964</v>
      </c>
      <c r="G77">
        <f t="shared" si="49"/>
        <v>94.5882786264914</v>
      </c>
      <c r="H77">
        <f t="shared" si="46"/>
        <v>94.5882786264914</v>
      </c>
      <c r="I77" s="1">
        <f t="shared" si="50"/>
        <v>285.411721373509</v>
      </c>
      <c r="J77">
        <f t="shared" si="34"/>
        <v>-74.5882786264914</v>
      </c>
      <c r="K77" s="1">
        <f t="shared" si="35"/>
        <v>0</v>
      </c>
      <c r="L77" s="1">
        <f t="shared" si="39"/>
        <v>-0.0799950050574421</v>
      </c>
      <c r="M77" s="5">
        <f t="shared" si="40"/>
        <v>0.996795264417854</v>
      </c>
      <c r="N77" s="1">
        <f t="shared" si="53"/>
        <v>0.939692620785908</v>
      </c>
      <c r="O77" s="1">
        <f t="shared" si="54"/>
        <v>0.342020143325669</v>
      </c>
      <c r="P77">
        <f t="shared" si="41"/>
        <v>74.5882786264914</v>
      </c>
      <c r="R77">
        <f t="shared" si="51"/>
        <v>93.7031814027823</v>
      </c>
      <c r="S77">
        <v>-5.182617</v>
      </c>
      <c r="T77">
        <v>42.851953</v>
      </c>
      <c r="Z77">
        <f t="shared" si="52"/>
        <v>1</v>
      </c>
      <c r="AA77">
        <f t="shared" si="42"/>
        <v>96.8959951370751</v>
      </c>
      <c r="AB77">
        <v>-8.220703</v>
      </c>
      <c r="AC77">
        <v>43.389844</v>
      </c>
      <c r="AI77">
        <v>-51.610547</v>
      </c>
    </row>
    <row r="78" spans="1:35">
      <c r="A78">
        <v>-3.574219</v>
      </c>
      <c r="B78">
        <v>40.879687</v>
      </c>
      <c r="E78">
        <f t="shared" si="47"/>
        <v>-2.55863721045045</v>
      </c>
      <c r="F78">
        <f t="shared" si="48"/>
        <v>20.210230223964</v>
      </c>
      <c r="G78">
        <f t="shared" si="49"/>
        <v>97.2153229572278</v>
      </c>
      <c r="H78">
        <f t="shared" ref="H78:H86" si="55">MOD(G78,360)</f>
        <v>97.2153229572278</v>
      </c>
      <c r="I78" s="1">
        <f t="shared" si="50"/>
        <v>282.784677042772</v>
      </c>
      <c r="J78">
        <f t="shared" si="34"/>
        <v>-77.2153229572278</v>
      </c>
      <c r="K78" s="1">
        <f t="shared" si="35"/>
        <v>0</v>
      </c>
      <c r="L78" s="1">
        <f t="shared" si="39"/>
        <v>-0.125598556320693</v>
      </c>
      <c r="M78" s="5">
        <f t="shared" si="40"/>
        <v>0.992081147210327</v>
      </c>
      <c r="N78" s="1">
        <f t="shared" si="53"/>
        <v>0.939692620785908</v>
      </c>
      <c r="O78" s="1">
        <f t="shared" si="54"/>
        <v>0.342020143325669</v>
      </c>
      <c r="P78">
        <f t="shared" si="41"/>
        <v>77.2153229572278</v>
      </c>
      <c r="R78">
        <f t="shared" si="51"/>
        <v>94.9968145159153</v>
      </c>
      <c r="S78">
        <v>-6.076172</v>
      </c>
      <c r="T78">
        <v>42.672656</v>
      </c>
      <c r="Z78">
        <f t="shared" si="52"/>
        <v>1</v>
      </c>
      <c r="AA78">
        <f t="shared" si="42"/>
        <v>98.1038870985696</v>
      </c>
      <c r="AB78">
        <v>-5.897461</v>
      </c>
      <c r="AC78">
        <v>44.286328</v>
      </c>
      <c r="AI78">
        <v>-50.183789</v>
      </c>
    </row>
    <row r="79" spans="1:35">
      <c r="A79">
        <v>-4.825195</v>
      </c>
      <c r="B79">
        <v>40.341797</v>
      </c>
      <c r="E79">
        <f t="shared" si="47"/>
        <v>-3.80961321045045</v>
      </c>
      <c r="F79">
        <f t="shared" si="48"/>
        <v>19.672340223964</v>
      </c>
      <c r="G79">
        <f t="shared" si="49"/>
        <v>100.959855444765</v>
      </c>
      <c r="H79">
        <f t="shared" si="55"/>
        <v>100.959855444765</v>
      </c>
      <c r="I79" s="1">
        <f t="shared" si="50"/>
        <v>279.040144555235</v>
      </c>
      <c r="J79">
        <f t="shared" si="34"/>
        <v>-80.9598554447649</v>
      </c>
      <c r="K79" s="1">
        <f t="shared" si="35"/>
        <v>0</v>
      </c>
      <c r="L79" s="1">
        <f t="shared" si="39"/>
        <v>-0.19012116693117</v>
      </c>
      <c r="M79" s="5">
        <f t="shared" si="40"/>
        <v>0.981760633700868</v>
      </c>
      <c r="N79" s="1">
        <f t="shared" si="53"/>
        <v>0.939692620785908</v>
      </c>
      <c r="O79" s="1">
        <f t="shared" si="54"/>
        <v>0.342020143325669</v>
      </c>
      <c r="P79">
        <f t="shared" si="41"/>
        <v>80.9598554447649</v>
      </c>
      <c r="R79">
        <f t="shared" si="51"/>
        <v>96.8206219541027</v>
      </c>
      <c r="S79">
        <v>-7.148438</v>
      </c>
      <c r="T79">
        <v>41.596875</v>
      </c>
      <c r="Z79">
        <f t="shared" si="52"/>
        <v>1</v>
      </c>
      <c r="AA79">
        <f t="shared" si="42"/>
        <v>99.7510537518314</v>
      </c>
      <c r="AB79">
        <v>-4.289062</v>
      </c>
      <c r="AC79">
        <v>43.03125</v>
      </c>
      <c r="AI79">
        <v>-47.320312</v>
      </c>
    </row>
    <row r="80" spans="1:35">
      <c r="A80">
        <v>-3.931641</v>
      </c>
      <c r="B80">
        <v>40.1625</v>
      </c>
      <c r="E80">
        <f t="shared" si="47"/>
        <v>-2.91605921045045</v>
      </c>
      <c r="F80">
        <f t="shared" si="48"/>
        <v>19.493043223964</v>
      </c>
      <c r="G80">
        <f t="shared" si="49"/>
        <v>98.5080626429133</v>
      </c>
      <c r="H80">
        <f t="shared" si="55"/>
        <v>98.5080626429133</v>
      </c>
      <c r="I80" s="1">
        <f t="shared" si="50"/>
        <v>281.491937357087</v>
      </c>
      <c r="J80">
        <f t="shared" ref="J80:J111" si="56">IF(I80&gt;180,I80-360,I80)</f>
        <v>-78.5080626429133</v>
      </c>
      <c r="K80" s="1">
        <f t="shared" si="35"/>
        <v>0</v>
      </c>
      <c r="L80" s="1">
        <f t="shared" si="39"/>
        <v>-0.147948583646908</v>
      </c>
      <c r="M80" s="5">
        <f t="shared" si="40"/>
        <v>0.988995053878873</v>
      </c>
      <c r="N80" s="1">
        <f t="shared" si="53"/>
        <v>0.939692620785908</v>
      </c>
      <c r="O80" s="1">
        <f t="shared" si="54"/>
        <v>0.342020143325669</v>
      </c>
      <c r="P80">
        <f t="shared" si="41"/>
        <v>78.5080626429133</v>
      </c>
      <c r="R80">
        <f t="shared" si="51"/>
        <v>95.5910603500752</v>
      </c>
      <c r="S80">
        <v>-4.289062</v>
      </c>
      <c r="T80">
        <v>41.955469</v>
      </c>
      <c r="Z80">
        <f t="shared" si="52"/>
        <v>1</v>
      </c>
      <c r="AA80">
        <f t="shared" si="42"/>
        <v>95.8370079267039</v>
      </c>
      <c r="AB80">
        <v>-4.467773</v>
      </c>
      <c r="AC80">
        <v>43.927734</v>
      </c>
      <c r="AI80">
        <v>-48.395507</v>
      </c>
    </row>
    <row r="81" spans="1:35">
      <c r="A81">
        <v>-2.680664</v>
      </c>
      <c r="B81">
        <v>39.983203</v>
      </c>
      <c r="E81">
        <f t="shared" si="47"/>
        <v>-1.66508221045045</v>
      </c>
      <c r="F81">
        <f t="shared" si="48"/>
        <v>19.313746223964</v>
      </c>
      <c r="G81">
        <f t="shared" si="49"/>
        <v>94.9274164541715</v>
      </c>
      <c r="H81">
        <f t="shared" si="55"/>
        <v>94.9274164541715</v>
      </c>
      <c r="I81" s="1">
        <f t="shared" si="50"/>
        <v>285.072583545828</v>
      </c>
      <c r="J81">
        <f t="shared" si="56"/>
        <v>-74.9274164541715</v>
      </c>
      <c r="K81" s="1">
        <f t="shared" ref="K81:K112" si="57">ABS(J81)-ABS(P81)</f>
        <v>0</v>
      </c>
      <c r="L81" s="1">
        <f t="shared" si="39"/>
        <v>-0.0858936719319639</v>
      </c>
      <c r="M81" s="5">
        <f t="shared" si="40"/>
        <v>0.996304309496875</v>
      </c>
      <c r="N81" s="1">
        <f t="shared" si="53"/>
        <v>0.939692620785908</v>
      </c>
      <c r="O81" s="1">
        <f t="shared" si="54"/>
        <v>0.342020143325669</v>
      </c>
      <c r="P81">
        <f t="shared" si="41"/>
        <v>74.9274164541715</v>
      </c>
      <c r="R81">
        <f t="shared" si="51"/>
        <v>93.8356412342102</v>
      </c>
      <c r="S81">
        <v>-4.825195</v>
      </c>
      <c r="T81">
        <v>41.417578</v>
      </c>
      <c r="Z81">
        <f t="shared" si="52"/>
        <v>1</v>
      </c>
      <c r="AA81">
        <f t="shared" si="42"/>
        <v>96.6450681701031</v>
      </c>
      <c r="AB81">
        <v>-2.501953</v>
      </c>
      <c r="AC81">
        <v>44.107031</v>
      </c>
      <c r="AI81">
        <v>-46.608984</v>
      </c>
    </row>
    <row r="82" spans="1:35">
      <c r="A82">
        <v>-3.038086</v>
      </c>
      <c r="B82">
        <v>41.417578</v>
      </c>
      <c r="E82">
        <f t="shared" si="47"/>
        <v>-2.02250421045045</v>
      </c>
      <c r="F82">
        <f t="shared" si="48"/>
        <v>20.748121223964</v>
      </c>
      <c r="G82">
        <f t="shared" si="49"/>
        <v>95.5675400016002</v>
      </c>
      <c r="H82">
        <f t="shared" si="55"/>
        <v>95.5675400016002</v>
      </c>
      <c r="I82" s="1">
        <f t="shared" si="50"/>
        <v>284.4324599984</v>
      </c>
      <c r="J82">
        <f t="shared" si="56"/>
        <v>-75.5675400016002</v>
      </c>
      <c r="K82" s="1">
        <f t="shared" si="57"/>
        <v>0</v>
      </c>
      <c r="L82" s="1">
        <f t="shared" si="39"/>
        <v>-0.0970190541213592</v>
      </c>
      <c r="M82" s="5">
        <f t="shared" si="40"/>
        <v>0.995282524280115</v>
      </c>
      <c r="N82" s="1">
        <f t="shared" ref="N82:N91" si="58">COS($G$2*(PI()/180))</f>
        <v>0.939692620785908</v>
      </c>
      <c r="O82" s="1">
        <f t="shared" ref="O82:O91" si="59">SIN($G$2*(PI()/180))</f>
        <v>0.342020143325669</v>
      </c>
      <c r="P82">
        <f t="shared" si="41"/>
        <v>75.5675400016002</v>
      </c>
      <c r="R82">
        <f t="shared" si="51"/>
        <v>94.1952793607658</v>
      </c>
      <c r="S82">
        <v>-6.076172</v>
      </c>
      <c r="T82">
        <v>42.314062</v>
      </c>
      <c r="Z82">
        <f t="shared" si="52"/>
        <v>1</v>
      </c>
      <c r="AA82">
        <f t="shared" si="42"/>
        <v>98.1716404432481</v>
      </c>
      <c r="AB82">
        <v>-4.467773</v>
      </c>
      <c r="AC82">
        <v>43.927734</v>
      </c>
      <c r="AI82">
        <v>-48.395507</v>
      </c>
    </row>
    <row r="83" spans="1:35">
      <c r="A83">
        <v>-3.395508</v>
      </c>
      <c r="B83">
        <v>41.776172</v>
      </c>
      <c r="E83">
        <f t="shared" si="47"/>
        <v>-2.37992621045045</v>
      </c>
      <c r="F83">
        <f t="shared" si="48"/>
        <v>21.106715223964</v>
      </c>
      <c r="G83">
        <f t="shared" si="49"/>
        <v>96.4333174368015</v>
      </c>
      <c r="H83">
        <f t="shared" si="55"/>
        <v>96.4333174368015</v>
      </c>
      <c r="I83" s="1">
        <f t="shared" si="50"/>
        <v>283.566682563199</v>
      </c>
      <c r="J83">
        <f t="shared" si="56"/>
        <v>-76.4333174368015</v>
      </c>
      <c r="K83" s="1">
        <f t="shared" si="57"/>
        <v>0</v>
      </c>
      <c r="L83" s="1">
        <f t="shared" si="39"/>
        <v>-0.112046788349566</v>
      </c>
      <c r="M83" s="5">
        <f t="shared" si="40"/>
        <v>0.993702932078067</v>
      </c>
      <c r="N83" s="1">
        <f t="shared" si="58"/>
        <v>0.939692620785908</v>
      </c>
      <c r="O83" s="1">
        <f t="shared" si="59"/>
        <v>0.342020143325669</v>
      </c>
      <c r="P83">
        <f t="shared" si="41"/>
        <v>76.4333174368015</v>
      </c>
      <c r="R83">
        <f t="shared" si="51"/>
        <v>94.6467052807461</v>
      </c>
      <c r="S83">
        <v>-4.825195</v>
      </c>
      <c r="T83">
        <v>42.851953</v>
      </c>
      <c r="Z83">
        <f t="shared" si="52"/>
        <v>1</v>
      </c>
      <c r="AA83">
        <f t="shared" si="42"/>
        <v>96.4245305793806</v>
      </c>
      <c r="AB83">
        <v>-5.182617</v>
      </c>
      <c r="AC83">
        <v>43.569141</v>
      </c>
      <c r="AI83">
        <v>-48.751758</v>
      </c>
    </row>
    <row r="84" spans="1:35">
      <c r="A84">
        <v>-1.072266</v>
      </c>
      <c r="B84">
        <v>40.1625</v>
      </c>
      <c r="E84">
        <f t="shared" si="47"/>
        <v>-0.0566842104504486</v>
      </c>
      <c r="F84">
        <f t="shared" si="48"/>
        <v>19.493043223964</v>
      </c>
      <c r="G84">
        <f t="shared" si="49"/>
        <v>90.1666110741255</v>
      </c>
      <c r="H84">
        <f t="shared" si="55"/>
        <v>90.1666110741255</v>
      </c>
      <c r="I84" s="1">
        <f t="shared" si="50"/>
        <v>289.833388925874</v>
      </c>
      <c r="J84">
        <f t="shared" si="56"/>
        <v>-70.1666110741255</v>
      </c>
      <c r="K84" s="1">
        <f t="shared" si="57"/>
        <v>0</v>
      </c>
      <c r="L84" s="1">
        <f t="shared" si="39"/>
        <v>-0.00290790771558346</v>
      </c>
      <c r="M84" s="5">
        <f t="shared" si="40"/>
        <v>0.999995772027421</v>
      </c>
      <c r="N84" s="1">
        <f t="shared" si="58"/>
        <v>0.939692620785908</v>
      </c>
      <c r="O84" s="1">
        <f t="shared" si="59"/>
        <v>0.342020143325669</v>
      </c>
      <c r="P84">
        <f t="shared" si="41"/>
        <v>70.1666110741255</v>
      </c>
      <c r="R84">
        <f t="shared" si="51"/>
        <v>91.5293302315345</v>
      </c>
      <c r="S84">
        <v>-5.361328</v>
      </c>
      <c r="T84">
        <v>40.879687</v>
      </c>
      <c r="U84" t="s">
        <v>38</v>
      </c>
      <c r="Z84">
        <f t="shared" si="52"/>
        <v>1</v>
      </c>
      <c r="AA84">
        <f t="shared" si="42"/>
        <v>97.471638505861</v>
      </c>
      <c r="AB84">
        <v>-4.289062</v>
      </c>
      <c r="AC84">
        <v>44.107031</v>
      </c>
      <c r="AD84" t="s">
        <v>38</v>
      </c>
      <c r="AI84">
        <v>-48.396093</v>
      </c>
    </row>
    <row r="85" spans="1:35">
      <c r="A85">
        <v>-2.680664</v>
      </c>
      <c r="B85">
        <v>41.417578</v>
      </c>
      <c r="E85">
        <f t="shared" si="47"/>
        <v>-1.66508221045045</v>
      </c>
      <c r="F85">
        <f t="shared" si="48"/>
        <v>20.748121223964</v>
      </c>
      <c r="G85">
        <f t="shared" si="49"/>
        <v>94.5882786264914</v>
      </c>
      <c r="H85">
        <f t="shared" si="55"/>
        <v>94.5882786264914</v>
      </c>
      <c r="I85" s="1">
        <f t="shared" si="50"/>
        <v>285.411721373509</v>
      </c>
      <c r="J85">
        <f t="shared" si="56"/>
        <v>-74.5882786264914</v>
      </c>
      <c r="K85" s="1">
        <f t="shared" si="57"/>
        <v>0</v>
      </c>
      <c r="L85" s="1">
        <f t="shared" si="39"/>
        <v>-0.0799950050574421</v>
      </c>
      <c r="M85" s="5">
        <f t="shared" si="40"/>
        <v>0.996795264417854</v>
      </c>
      <c r="N85" s="1">
        <f t="shared" si="58"/>
        <v>0.939692620785908</v>
      </c>
      <c r="O85" s="1">
        <f t="shared" si="59"/>
        <v>0.342020143325669</v>
      </c>
      <c r="P85">
        <f t="shared" si="41"/>
        <v>74.5882786264914</v>
      </c>
      <c r="R85">
        <f t="shared" si="51"/>
        <v>93.7031814027823</v>
      </c>
      <c r="S85">
        <v>-6.612305</v>
      </c>
      <c r="T85">
        <v>41.417578</v>
      </c>
      <c r="U85" t="s">
        <v>4</v>
      </c>
      <c r="V85" t="s">
        <v>5</v>
      </c>
      <c r="Z85">
        <f t="shared" si="52"/>
        <v>1</v>
      </c>
      <c r="AA85">
        <f t="shared" si="42"/>
        <v>99.0707076061067</v>
      </c>
      <c r="AB85">
        <v>-5.003906</v>
      </c>
      <c r="AC85">
        <v>42.314062</v>
      </c>
      <c r="AD85" t="s">
        <v>31</v>
      </c>
      <c r="AE85" t="s">
        <v>32</v>
      </c>
      <c r="AI85">
        <v>-47.317968</v>
      </c>
    </row>
    <row r="86" spans="1:35">
      <c r="A86">
        <v>-2.323242</v>
      </c>
      <c r="B86">
        <v>40.700391</v>
      </c>
      <c r="E86">
        <f t="shared" si="47"/>
        <v>-1.30766021045045</v>
      </c>
      <c r="F86">
        <f t="shared" si="48"/>
        <v>20.030934223964</v>
      </c>
      <c r="G86">
        <f t="shared" si="49"/>
        <v>93.735085282641</v>
      </c>
      <c r="H86">
        <f t="shared" si="55"/>
        <v>93.735085282641</v>
      </c>
      <c r="I86" s="1">
        <f t="shared" si="50"/>
        <v>286.264914717359</v>
      </c>
      <c r="J86">
        <f t="shared" si="56"/>
        <v>-73.735085282641</v>
      </c>
      <c r="K86" s="1">
        <f t="shared" si="57"/>
        <v>0</v>
      </c>
      <c r="L86" s="1">
        <f t="shared" ref="L86:L116" si="60">COS(G86*(PI()/180))</f>
        <v>-0.065143373437914</v>
      </c>
      <c r="M86" s="5">
        <f t="shared" ref="M86:M116" si="61">SIN(G86*(PI()/180))</f>
        <v>0.997875914579127</v>
      </c>
      <c r="N86" s="1">
        <f t="shared" si="58"/>
        <v>0.939692620785908</v>
      </c>
      <c r="O86" s="1">
        <f t="shared" si="59"/>
        <v>0.342020143325669</v>
      </c>
      <c r="P86">
        <f t="shared" ref="P86:P116" si="62">ACOS(L86*N86+M86*O86)*(180/PI())</f>
        <v>73.735085282641</v>
      </c>
      <c r="R86">
        <f t="shared" si="51"/>
        <v>93.2669875393895</v>
      </c>
      <c r="S86">
        <v>-6.969727</v>
      </c>
      <c r="T86">
        <v>40.341797</v>
      </c>
      <c r="U86">
        <v>-5.742578133</v>
      </c>
      <c r="V86">
        <v>41.38171873</v>
      </c>
      <c r="Z86">
        <f t="shared" si="52"/>
        <v>1</v>
      </c>
      <c r="AA86">
        <f t="shared" si="42"/>
        <v>99.8020530661232</v>
      </c>
      <c r="AB86">
        <v>-6.969727</v>
      </c>
      <c r="AC86">
        <v>43.927734</v>
      </c>
      <c r="AD86">
        <v>-6.3978514</v>
      </c>
      <c r="AE86">
        <v>43.234453</v>
      </c>
      <c r="AI86">
        <v>-50.897461</v>
      </c>
    </row>
    <row r="87" spans="1:35">
      <c r="A87">
        <v>-2.144531</v>
      </c>
      <c r="B87">
        <v>40.521094</v>
      </c>
      <c r="E87">
        <f t="shared" si="47"/>
        <v>-1.12894921045045</v>
      </c>
      <c r="F87">
        <f t="shared" si="48"/>
        <v>19.851637223964</v>
      </c>
      <c r="G87">
        <f t="shared" si="49"/>
        <v>93.2548664549105</v>
      </c>
      <c r="H87">
        <f t="shared" ref="H87:H96" si="63">MOD(G87,360)</f>
        <v>93.2548664549105</v>
      </c>
      <c r="I87" s="1">
        <f t="shared" si="50"/>
        <v>286.74513354509</v>
      </c>
      <c r="J87">
        <f t="shared" si="56"/>
        <v>-73.2548664549105</v>
      </c>
      <c r="K87" s="1">
        <f t="shared" si="57"/>
        <v>0</v>
      </c>
      <c r="L87" s="1">
        <f t="shared" si="60"/>
        <v>-0.0567775864153462</v>
      </c>
      <c r="M87" s="5">
        <f t="shared" si="61"/>
        <v>0.998386851716732</v>
      </c>
      <c r="N87" s="1">
        <f t="shared" si="58"/>
        <v>0.939692620785908</v>
      </c>
      <c r="O87" s="1">
        <f t="shared" si="59"/>
        <v>0.342020143325669</v>
      </c>
      <c r="P87">
        <f t="shared" si="62"/>
        <v>73.2548664549105</v>
      </c>
      <c r="R87">
        <f t="shared" si="51"/>
        <v>93.0294850519344</v>
      </c>
      <c r="S87">
        <v>-5.742578133</v>
      </c>
      <c r="T87">
        <v>41.38171873</v>
      </c>
      <c r="Z87">
        <f t="shared" si="52"/>
        <v>1</v>
      </c>
      <c r="AA87">
        <f t="shared" si="42"/>
        <v>97.900529972304</v>
      </c>
      <c r="AB87">
        <v>-6.3978514</v>
      </c>
      <c r="AC87">
        <v>43.234453</v>
      </c>
      <c r="AI87">
        <v>-49.6323044</v>
      </c>
    </row>
    <row r="88" spans="1:35">
      <c r="A88">
        <v>-1.96582</v>
      </c>
      <c r="B88">
        <v>39.983203</v>
      </c>
      <c r="E88">
        <f t="shared" si="47"/>
        <v>-0.950238210450449</v>
      </c>
      <c r="F88">
        <f t="shared" si="48"/>
        <v>19.313746223964</v>
      </c>
      <c r="G88">
        <f t="shared" si="49"/>
        <v>92.8166867053366</v>
      </c>
      <c r="H88">
        <f t="shared" si="63"/>
        <v>92.8166867053366</v>
      </c>
      <c r="I88" s="1">
        <f t="shared" si="50"/>
        <v>287.183313294663</v>
      </c>
      <c r="J88">
        <f t="shared" si="56"/>
        <v>-72.8166867053366</v>
      </c>
      <c r="K88" s="1">
        <f t="shared" si="57"/>
        <v>0</v>
      </c>
      <c r="L88" s="1">
        <f t="shared" si="60"/>
        <v>-0.0491406579711151</v>
      </c>
      <c r="M88" s="5">
        <f t="shared" si="61"/>
        <v>0.99879186807571</v>
      </c>
      <c r="N88" s="1">
        <f t="shared" si="58"/>
        <v>0.939692620785908</v>
      </c>
      <c r="O88" s="1">
        <f t="shared" si="59"/>
        <v>0.342020143325669</v>
      </c>
      <c r="P88">
        <f t="shared" si="62"/>
        <v>72.8166867053366</v>
      </c>
      <c r="R88">
        <f t="shared" si="51"/>
        <v>92.8147460883869</v>
      </c>
      <c r="S88">
        <v>-5.742578133</v>
      </c>
      <c r="T88">
        <v>41.38171873</v>
      </c>
      <c r="Z88">
        <f t="shared" si="52"/>
        <v>1</v>
      </c>
      <c r="AA88">
        <f t="shared" si="42"/>
        <v>97.900529972304</v>
      </c>
      <c r="AB88">
        <v>-6.3978514</v>
      </c>
      <c r="AC88">
        <v>43.234453</v>
      </c>
      <c r="AI88">
        <v>-49.6323044</v>
      </c>
    </row>
    <row r="89" spans="1:38">
      <c r="A89">
        <v>-3.038086</v>
      </c>
      <c r="B89">
        <v>42.493359</v>
      </c>
      <c r="E89">
        <f t="shared" si="47"/>
        <v>-2.02250421045045</v>
      </c>
      <c r="F89">
        <f t="shared" si="48"/>
        <v>21.823902223964</v>
      </c>
      <c r="G89">
        <f t="shared" si="49"/>
        <v>95.2946951393059</v>
      </c>
      <c r="H89">
        <f t="shared" si="63"/>
        <v>95.2946951393059</v>
      </c>
      <c r="I89" s="1">
        <f t="shared" si="50"/>
        <v>284.705304860694</v>
      </c>
      <c r="J89">
        <f t="shared" si="56"/>
        <v>-75.2946951393059</v>
      </c>
      <c r="K89" s="1">
        <f t="shared" si="57"/>
        <v>0</v>
      </c>
      <c r="L89" s="1">
        <f t="shared" si="60"/>
        <v>-0.0922783956038916</v>
      </c>
      <c r="M89" s="5">
        <f t="shared" si="61"/>
        <v>0.995733246258641</v>
      </c>
      <c r="N89" s="1">
        <f t="shared" si="58"/>
        <v>0.939692620785908</v>
      </c>
      <c r="O89" s="1">
        <f t="shared" si="59"/>
        <v>0.342020143325669</v>
      </c>
      <c r="P89">
        <f t="shared" si="62"/>
        <v>75.2946951393059</v>
      </c>
      <c r="R89">
        <f t="shared" si="51"/>
        <v>94.0894347731075</v>
      </c>
      <c r="S89">
        <v>-5.742578133</v>
      </c>
      <c r="T89">
        <v>41.38171873</v>
      </c>
      <c r="Z89">
        <f t="shared" si="52"/>
        <v>1</v>
      </c>
      <c r="AA89">
        <f t="shared" ref="AA89:AA116" si="64">IF(Z89,(ATAN2(S89,T89)*(180/PI())),"")</f>
        <v>97.900529972304</v>
      </c>
      <c r="AB89">
        <v>-6.3978514</v>
      </c>
      <c r="AC89">
        <v>43.234453</v>
      </c>
      <c r="AI89">
        <v>-49.6323044</v>
      </c>
      <c r="AK89" t="s">
        <v>29</v>
      </c>
      <c r="AL89" t="s">
        <v>30</v>
      </c>
    </row>
    <row r="90" spans="1:38">
      <c r="A90">
        <v>-1.608398</v>
      </c>
      <c r="B90">
        <v>42.134766</v>
      </c>
      <c r="C90" t="s">
        <v>38</v>
      </c>
      <c r="E90">
        <f t="shared" si="47"/>
        <v>-0.592816210450449</v>
      </c>
      <c r="F90">
        <f t="shared" si="48"/>
        <v>21.465309223964</v>
      </c>
      <c r="G90">
        <f t="shared" si="49"/>
        <v>91.5819588241238</v>
      </c>
      <c r="H90">
        <f t="shared" si="63"/>
        <v>91.5819588241238</v>
      </c>
      <c r="I90" s="1">
        <f t="shared" si="50"/>
        <v>288.418041175876</v>
      </c>
      <c r="J90">
        <f t="shared" si="56"/>
        <v>-71.5819588241238</v>
      </c>
      <c r="K90" s="1">
        <f t="shared" si="57"/>
        <v>0</v>
      </c>
      <c r="L90" s="1">
        <f t="shared" si="60"/>
        <v>-0.0276068821907751</v>
      </c>
      <c r="M90" s="5">
        <f t="shared" si="61"/>
        <v>0.999618857393009</v>
      </c>
      <c r="N90" s="1">
        <f t="shared" si="58"/>
        <v>0.939692620785908</v>
      </c>
      <c r="O90" s="1">
        <f t="shared" si="59"/>
        <v>0.342020143325669</v>
      </c>
      <c r="P90">
        <f t="shared" si="62"/>
        <v>71.5819588241238</v>
      </c>
      <c r="R90">
        <f t="shared" si="51"/>
        <v>92.18607349494</v>
      </c>
      <c r="S90">
        <v>-5.742578133</v>
      </c>
      <c r="T90">
        <v>41.38171873</v>
      </c>
      <c r="Z90">
        <f t="shared" si="52"/>
        <v>1</v>
      </c>
      <c r="AA90">
        <f t="shared" si="64"/>
        <v>97.900529972304</v>
      </c>
      <c r="AB90">
        <v>-6.3978514</v>
      </c>
      <c r="AC90">
        <v>43.234453</v>
      </c>
      <c r="AI90">
        <v>-49.6323044</v>
      </c>
      <c r="AK90">
        <v>-5.002771527</v>
      </c>
      <c r="AL90">
        <v>41.78357137</v>
      </c>
    </row>
    <row r="91" spans="1:38">
      <c r="A91">
        <v>-2.144531</v>
      </c>
      <c r="B91">
        <v>41.596875</v>
      </c>
      <c r="C91" t="s">
        <v>31</v>
      </c>
      <c r="D91" t="s">
        <v>32</v>
      </c>
      <c r="E91">
        <f t="shared" si="47"/>
        <v>-1.12894921045045</v>
      </c>
      <c r="F91">
        <f t="shared" si="48"/>
        <v>20.927418223964</v>
      </c>
      <c r="G91">
        <f t="shared" si="49"/>
        <v>93.0878814883624</v>
      </c>
      <c r="H91">
        <f t="shared" si="63"/>
        <v>93.0878814883624</v>
      </c>
      <c r="I91" s="1">
        <f t="shared" si="50"/>
        <v>286.912118511638</v>
      </c>
      <c r="J91">
        <f t="shared" si="56"/>
        <v>-73.0878814883624</v>
      </c>
      <c r="K91" s="1">
        <f t="shared" si="57"/>
        <v>0</v>
      </c>
      <c r="L91" s="1">
        <f t="shared" si="60"/>
        <v>-0.0538676133540372</v>
      </c>
      <c r="M91" s="5">
        <f t="shared" si="61"/>
        <v>0.998548086088767</v>
      </c>
      <c r="N91" s="1">
        <f t="shared" si="58"/>
        <v>0.939692620785908</v>
      </c>
      <c r="O91" s="1">
        <f t="shared" si="59"/>
        <v>0.342020143325669</v>
      </c>
      <c r="P91">
        <f t="shared" si="62"/>
        <v>73.0878814883624</v>
      </c>
      <c r="R91">
        <f t="shared" si="51"/>
        <v>92.9512766632897</v>
      </c>
      <c r="S91">
        <v>-5.742578133</v>
      </c>
      <c r="T91">
        <v>41.38171873</v>
      </c>
      <c r="Z91">
        <f t="shared" si="52"/>
        <v>1</v>
      </c>
      <c r="AA91">
        <f t="shared" si="64"/>
        <v>97.900529972304</v>
      </c>
      <c r="AB91">
        <v>-6.3978514</v>
      </c>
      <c r="AC91">
        <v>43.234453</v>
      </c>
      <c r="AI91">
        <v>-49.6323044</v>
      </c>
      <c r="AK91" t="s">
        <v>33</v>
      </c>
      <c r="AL91" t="s">
        <v>34</v>
      </c>
    </row>
    <row r="92" spans="1:38">
      <c r="A92">
        <v>-3.216797</v>
      </c>
      <c r="B92">
        <v>40.1625</v>
      </c>
      <c r="C92">
        <v>-2.867885048</v>
      </c>
      <c r="D92">
        <v>40.73454238</v>
      </c>
      <c r="E92">
        <f t="shared" si="47"/>
        <v>-2.20121521045045</v>
      </c>
      <c r="F92">
        <f t="shared" si="48"/>
        <v>19.493043223964</v>
      </c>
      <c r="G92">
        <f t="shared" si="49"/>
        <v>96.4427254618557</v>
      </c>
      <c r="H92">
        <f t="shared" si="63"/>
        <v>96.4427254618557</v>
      </c>
      <c r="I92" s="1">
        <f t="shared" si="50"/>
        <v>283.557274538144</v>
      </c>
      <c r="J92">
        <f t="shared" si="56"/>
        <v>-76.4427254618557</v>
      </c>
      <c r="K92" s="1">
        <f t="shared" si="57"/>
        <v>0</v>
      </c>
      <c r="L92" s="1">
        <f t="shared" si="60"/>
        <v>-0.112209953866704</v>
      </c>
      <c r="M92" s="5">
        <f t="shared" si="61"/>
        <v>0.993684520485869</v>
      </c>
      <c r="N92" s="1">
        <f t="shared" ref="N92:N101" si="65">COS($G$2*(PI()/180))</f>
        <v>0.939692620785908</v>
      </c>
      <c r="O92" s="1">
        <f t="shared" ref="O92:O101" si="66">SIN($G$2*(PI()/180))</f>
        <v>0.342020143325669</v>
      </c>
      <c r="P92">
        <f t="shared" si="62"/>
        <v>76.4427254618557</v>
      </c>
      <c r="R92">
        <f t="shared" si="51"/>
        <v>94.5793035685378</v>
      </c>
      <c r="S92">
        <v>-5.742578133</v>
      </c>
      <c r="T92">
        <v>41.38171873</v>
      </c>
      <c r="Z92">
        <f t="shared" si="52"/>
        <v>1</v>
      </c>
      <c r="AA92">
        <f t="shared" si="64"/>
        <v>97.900529972304</v>
      </c>
      <c r="AB92">
        <v>-6.3978514</v>
      </c>
      <c r="AC92">
        <v>43.234453</v>
      </c>
      <c r="AI92">
        <v>-49.6323044</v>
      </c>
      <c r="AK92">
        <v>2.000051791</v>
      </c>
      <c r="AL92">
        <v>1.396058886</v>
      </c>
    </row>
    <row r="93" spans="1:35">
      <c r="A93">
        <v>-8.220703</v>
      </c>
      <c r="B93">
        <v>39.445312</v>
      </c>
      <c r="C93" t="s">
        <v>35</v>
      </c>
      <c r="D93" t="s">
        <v>35</v>
      </c>
      <c r="E93">
        <f t="shared" si="47"/>
        <v>-7.20512121045045</v>
      </c>
      <c r="F93">
        <f t="shared" si="48"/>
        <v>18.775855223964</v>
      </c>
      <c r="G93">
        <f t="shared" si="49"/>
        <v>110.994003985491</v>
      </c>
      <c r="H93">
        <f t="shared" si="63"/>
        <v>110.994003985491</v>
      </c>
      <c r="I93" s="1">
        <f t="shared" si="50"/>
        <v>269.005996014509</v>
      </c>
      <c r="J93">
        <f t="shared" si="56"/>
        <v>-90.9940039854908</v>
      </c>
      <c r="K93" s="1">
        <f t="shared" si="57"/>
        <v>0</v>
      </c>
      <c r="L93" s="1">
        <f t="shared" si="60"/>
        <v>-0.358270248209264</v>
      </c>
      <c r="M93" s="5">
        <f t="shared" si="61"/>
        <v>0.933617924660871</v>
      </c>
      <c r="N93" s="1">
        <f t="shared" si="65"/>
        <v>0.939692620785908</v>
      </c>
      <c r="O93" s="1">
        <f t="shared" si="66"/>
        <v>0.342020143325669</v>
      </c>
      <c r="P93">
        <f t="shared" si="62"/>
        <v>90.9940039854908</v>
      </c>
      <c r="R93">
        <f t="shared" si="51"/>
        <v>101.772367305715</v>
      </c>
      <c r="S93">
        <v>-3.75293</v>
      </c>
      <c r="T93">
        <v>41.776172</v>
      </c>
      <c r="U93" t="s">
        <v>35</v>
      </c>
      <c r="V93" t="s">
        <v>35</v>
      </c>
      <c r="Z93">
        <f t="shared" si="52"/>
        <v>1</v>
      </c>
      <c r="AA93">
        <f t="shared" si="64"/>
        <v>95.1333424802529</v>
      </c>
      <c r="AB93">
        <v>-6.612305</v>
      </c>
      <c r="AC93">
        <v>43.927734</v>
      </c>
      <c r="AD93" t="s">
        <v>35</v>
      </c>
      <c r="AE93" t="s">
        <v>35</v>
      </c>
      <c r="AI93">
        <v>-50.540039</v>
      </c>
    </row>
    <row r="94" spans="1:35">
      <c r="A94">
        <v>-21.087891</v>
      </c>
      <c r="B94">
        <v>24.384375</v>
      </c>
      <c r="C94" t="s">
        <v>35</v>
      </c>
      <c r="D94" t="s">
        <v>35</v>
      </c>
      <c r="E94">
        <f t="shared" si="47"/>
        <v>-20.0723092104504</v>
      </c>
      <c r="F94">
        <f t="shared" si="48"/>
        <v>3.71491822396396</v>
      </c>
      <c r="G94">
        <f t="shared" si="49"/>
        <v>169.514528687444</v>
      </c>
      <c r="H94">
        <f t="shared" si="63"/>
        <v>169.514528687444</v>
      </c>
      <c r="I94" s="1">
        <f t="shared" si="50"/>
        <v>210.485471312556</v>
      </c>
      <c r="J94">
        <f t="shared" si="56"/>
        <v>-149.514528687444</v>
      </c>
      <c r="K94" s="1">
        <f t="shared" si="57"/>
        <v>0</v>
      </c>
      <c r="L94" s="1">
        <f t="shared" si="60"/>
        <v>-0.983301086039679</v>
      </c>
      <c r="M94" s="5">
        <f t="shared" si="61"/>
        <v>0.18198619231466</v>
      </c>
      <c r="N94" s="1">
        <f t="shared" si="65"/>
        <v>0.939692620785908</v>
      </c>
      <c r="O94" s="1">
        <f t="shared" si="66"/>
        <v>0.342020143325669</v>
      </c>
      <c r="P94">
        <f t="shared" si="62"/>
        <v>149.514528687444</v>
      </c>
      <c r="R94">
        <f t="shared" si="51"/>
        <v>130.853631155429</v>
      </c>
      <c r="S94">
        <v>-0.357422</v>
      </c>
      <c r="T94">
        <v>41.238281</v>
      </c>
      <c r="U94" t="s">
        <v>35</v>
      </c>
      <c r="V94" t="s">
        <v>35</v>
      </c>
      <c r="Z94">
        <f t="shared" si="52"/>
        <v>1</v>
      </c>
      <c r="AA94">
        <f t="shared" si="64"/>
        <v>90.4965837284257</v>
      </c>
      <c r="AB94">
        <v>0</v>
      </c>
      <c r="AC94">
        <v>49.127344</v>
      </c>
      <c r="AD94" t="s">
        <v>35</v>
      </c>
      <c r="AE94" t="s">
        <v>35</v>
      </c>
      <c r="AI94">
        <v>-49.127344</v>
      </c>
    </row>
    <row r="95" spans="1:35">
      <c r="A95">
        <v>-2.501953</v>
      </c>
      <c r="B95">
        <v>4.303125</v>
      </c>
      <c r="C95" t="s">
        <v>35</v>
      </c>
      <c r="D95" t="s">
        <v>35</v>
      </c>
      <c r="E95">
        <f t="shared" si="47"/>
        <v>-1.48637121045045</v>
      </c>
      <c r="F95">
        <f t="shared" si="48"/>
        <v>-16.366331776036</v>
      </c>
      <c r="G95">
        <f t="shared" si="49"/>
        <v>-95.1893000588475</v>
      </c>
      <c r="H95">
        <f t="shared" si="63"/>
        <v>264.810699941153</v>
      </c>
      <c r="I95" s="1">
        <f t="shared" si="50"/>
        <v>115.189300058847</v>
      </c>
      <c r="J95">
        <f t="shared" si="56"/>
        <v>115.189300058847</v>
      </c>
      <c r="K95" s="1">
        <f t="shared" si="57"/>
        <v>0</v>
      </c>
      <c r="L95" s="1">
        <f t="shared" si="60"/>
        <v>-0.0904465980008399</v>
      </c>
      <c r="M95" s="5">
        <f t="shared" si="61"/>
        <v>-0.995901306812113</v>
      </c>
      <c r="N95" s="1">
        <f t="shared" si="65"/>
        <v>0.939692620785908</v>
      </c>
      <c r="O95" s="1">
        <f t="shared" si="66"/>
        <v>0.342020143325669</v>
      </c>
      <c r="P95">
        <f t="shared" si="62"/>
        <v>115.189300058847</v>
      </c>
      <c r="R95">
        <f t="shared" si="51"/>
        <v>120.174874764106</v>
      </c>
      <c r="S95">
        <v>15.011719</v>
      </c>
      <c r="T95">
        <v>27.970312</v>
      </c>
      <c r="U95" t="s">
        <v>35</v>
      </c>
      <c r="V95" t="s">
        <v>35</v>
      </c>
      <c r="Z95">
        <f t="shared" si="52"/>
        <v>0</v>
      </c>
      <c r="AA95" t="str">
        <f t="shared" si="64"/>
        <v/>
      </c>
      <c r="AB95">
        <v>17.15625</v>
      </c>
      <c r="AC95">
        <v>33.349219</v>
      </c>
      <c r="AD95" t="s">
        <v>35</v>
      </c>
      <c r="AE95" t="s">
        <v>35</v>
      </c>
      <c r="AI95">
        <v>-16.192969</v>
      </c>
    </row>
    <row r="96" spans="1:35">
      <c r="A96">
        <v>-3.395508</v>
      </c>
      <c r="B96">
        <v>-0.179297</v>
      </c>
      <c r="C96" t="s">
        <v>35</v>
      </c>
      <c r="D96" t="s">
        <v>35</v>
      </c>
      <c r="E96">
        <f t="shared" si="47"/>
        <v>-2.37992621045045</v>
      </c>
      <c r="F96">
        <f t="shared" si="48"/>
        <v>-20.848753776036</v>
      </c>
      <c r="G96">
        <f t="shared" si="49"/>
        <v>-96.512237166796</v>
      </c>
      <c r="H96">
        <f t="shared" ref="H96:H111" si="67">MOD(G96,360)</f>
        <v>263.487762833204</v>
      </c>
      <c r="I96" s="1">
        <f t="shared" si="50"/>
        <v>116.512237166796</v>
      </c>
      <c r="J96">
        <f t="shared" si="56"/>
        <v>116.512237166796</v>
      </c>
      <c r="K96" s="1">
        <f t="shared" si="57"/>
        <v>0</v>
      </c>
      <c r="L96" s="1">
        <f t="shared" si="60"/>
        <v>-0.113415417120381</v>
      </c>
      <c r="M96" s="5">
        <f t="shared" si="61"/>
        <v>-0.993547655203015</v>
      </c>
      <c r="N96" s="1">
        <f t="shared" si="65"/>
        <v>0.939692620785908</v>
      </c>
      <c r="O96" s="1">
        <f t="shared" si="66"/>
        <v>0.342020143325669</v>
      </c>
      <c r="P96">
        <f t="shared" si="62"/>
        <v>116.512237166796</v>
      </c>
      <c r="R96">
        <f t="shared" si="51"/>
        <v>-176.977350854837</v>
      </c>
      <c r="S96">
        <v>16.083984</v>
      </c>
      <c r="T96">
        <v>24.384375</v>
      </c>
      <c r="U96" t="s">
        <v>35</v>
      </c>
      <c r="V96" t="s">
        <v>35</v>
      </c>
      <c r="Z96">
        <f t="shared" si="52"/>
        <v>0</v>
      </c>
      <c r="AA96" t="str">
        <f t="shared" si="64"/>
        <v/>
      </c>
      <c r="AB96">
        <v>15.726562</v>
      </c>
      <c r="AC96">
        <v>21.157031</v>
      </c>
      <c r="AD96" t="s">
        <v>35</v>
      </c>
      <c r="AE96" t="s">
        <v>35</v>
      </c>
      <c r="AI96">
        <v>-5.430469</v>
      </c>
    </row>
    <row r="97" spans="1:35">
      <c r="A97">
        <v>14.118164</v>
      </c>
      <c r="B97">
        <v>8.068359</v>
      </c>
      <c r="C97" t="s">
        <v>35</v>
      </c>
      <c r="D97" t="s">
        <v>35</v>
      </c>
      <c r="E97">
        <f t="shared" si="47"/>
        <v>15.1337457895496</v>
      </c>
      <c r="F97">
        <f t="shared" si="48"/>
        <v>-12.601097776036</v>
      </c>
      <c r="G97">
        <f t="shared" ref="G97:G109" si="68">ATAN2(E97,F97)*(180/PI())</f>
        <v>-39.7824221553925</v>
      </c>
      <c r="H97">
        <f t="shared" si="67"/>
        <v>320.217577844607</v>
      </c>
      <c r="I97" s="1">
        <f t="shared" si="50"/>
        <v>59.7824221553925</v>
      </c>
      <c r="J97">
        <f t="shared" si="56"/>
        <v>59.7824221553925</v>
      </c>
      <c r="K97" s="1">
        <f t="shared" si="57"/>
        <v>0</v>
      </c>
      <c r="L97" s="1">
        <f t="shared" si="60"/>
        <v>0.768479867498361</v>
      </c>
      <c r="M97" s="5">
        <f t="shared" si="61"/>
        <v>-0.639873966691646</v>
      </c>
      <c r="N97" s="1">
        <f t="shared" si="65"/>
        <v>0.939692620785908</v>
      </c>
      <c r="O97" s="1">
        <f t="shared" si="66"/>
        <v>0.342020143325669</v>
      </c>
      <c r="P97">
        <f t="shared" si="62"/>
        <v>59.7824221553925</v>
      </c>
      <c r="R97">
        <f t="shared" si="51"/>
        <v>29.7474410214693</v>
      </c>
      <c r="S97">
        <v>17.334961</v>
      </c>
      <c r="T97">
        <v>24.922266</v>
      </c>
      <c r="U97" t="s">
        <v>35</v>
      </c>
      <c r="V97" t="s">
        <v>35</v>
      </c>
      <c r="Z97">
        <f t="shared" si="52"/>
        <v>0</v>
      </c>
      <c r="AA97" t="str">
        <f t="shared" si="64"/>
        <v/>
      </c>
      <c r="AB97">
        <v>14.833008</v>
      </c>
      <c r="AC97">
        <v>27.073828</v>
      </c>
      <c r="AD97" t="s">
        <v>35</v>
      </c>
      <c r="AE97" t="s">
        <v>35</v>
      </c>
      <c r="AI97">
        <v>-12.24082</v>
      </c>
    </row>
    <row r="98" spans="1:35">
      <c r="A98">
        <v>17.692383</v>
      </c>
      <c r="B98">
        <v>19.543359</v>
      </c>
      <c r="E98">
        <f t="shared" si="47"/>
        <v>18.7079647895495</v>
      </c>
      <c r="F98">
        <f t="shared" si="48"/>
        <v>-1.12609777603604</v>
      </c>
      <c r="G98">
        <f t="shared" si="68"/>
        <v>-3.44467688592462</v>
      </c>
      <c r="H98">
        <f t="shared" si="67"/>
        <v>356.555323114075</v>
      </c>
      <c r="I98" s="1">
        <f t="shared" si="50"/>
        <v>23.4446768859246</v>
      </c>
      <c r="J98">
        <f t="shared" si="56"/>
        <v>23.4446768859246</v>
      </c>
      <c r="K98" s="1">
        <f t="shared" si="57"/>
        <v>1.77635683940025e-14</v>
      </c>
      <c r="L98" s="1">
        <f t="shared" si="60"/>
        <v>0.998193279787463</v>
      </c>
      <c r="M98" s="5">
        <f t="shared" si="61"/>
        <v>-0.0600847417165709</v>
      </c>
      <c r="N98" s="1">
        <f t="shared" si="65"/>
        <v>0.939692620785908</v>
      </c>
      <c r="O98" s="1">
        <f t="shared" si="66"/>
        <v>0.342020143325669</v>
      </c>
      <c r="P98">
        <f t="shared" si="62"/>
        <v>23.4446768859246</v>
      </c>
      <c r="R98">
        <f t="shared" si="51"/>
        <v>47.8458110994775</v>
      </c>
      <c r="S98">
        <v>19.12207</v>
      </c>
      <c r="T98">
        <v>27.073828</v>
      </c>
      <c r="Z98">
        <f t="shared" si="52"/>
        <v>0</v>
      </c>
      <c r="AA98" t="str">
        <f t="shared" si="64"/>
        <v/>
      </c>
      <c r="AB98">
        <v>16.977539</v>
      </c>
      <c r="AC98">
        <v>26.715234</v>
      </c>
      <c r="AI98">
        <v>-9.737695</v>
      </c>
    </row>
    <row r="99" spans="1:35">
      <c r="A99">
        <v>17.513672</v>
      </c>
      <c r="B99">
        <v>21.515625</v>
      </c>
      <c r="E99">
        <f t="shared" si="47"/>
        <v>18.5292537895495</v>
      </c>
      <c r="F99">
        <f t="shared" si="48"/>
        <v>0.846168223963957</v>
      </c>
      <c r="G99">
        <f t="shared" si="68"/>
        <v>2.6146874909446</v>
      </c>
      <c r="H99">
        <f t="shared" si="67"/>
        <v>2.6146874909446</v>
      </c>
      <c r="I99" s="1">
        <f t="shared" si="50"/>
        <v>17.3853125090554</v>
      </c>
      <c r="J99">
        <f t="shared" si="56"/>
        <v>17.3853125090554</v>
      </c>
      <c r="K99" s="1">
        <f t="shared" si="57"/>
        <v>0</v>
      </c>
      <c r="L99" s="1">
        <f t="shared" si="60"/>
        <v>0.998958908389634</v>
      </c>
      <c r="M99" s="5">
        <f t="shared" si="61"/>
        <v>0.0456190678224598</v>
      </c>
      <c r="N99" s="1">
        <f t="shared" si="65"/>
        <v>0.939692620785908</v>
      </c>
      <c r="O99" s="1">
        <f t="shared" si="66"/>
        <v>0.342020143325669</v>
      </c>
      <c r="P99">
        <f t="shared" si="62"/>
        <v>17.3853125090554</v>
      </c>
      <c r="R99">
        <f t="shared" si="51"/>
        <v>50.8544855617854</v>
      </c>
      <c r="S99">
        <v>19.479492</v>
      </c>
      <c r="T99">
        <v>26.715234</v>
      </c>
      <c r="Z99">
        <f t="shared" si="52"/>
        <v>0</v>
      </c>
      <c r="AA99" t="str">
        <f t="shared" si="64"/>
        <v/>
      </c>
      <c r="AB99">
        <v>18.585938</v>
      </c>
      <c r="AC99">
        <v>26.177344</v>
      </c>
      <c r="AI99">
        <v>-7.591406</v>
      </c>
    </row>
    <row r="100" spans="1:35">
      <c r="A100">
        <v>14.654297</v>
      </c>
      <c r="B100">
        <v>21.874219</v>
      </c>
      <c r="E100">
        <f t="shared" si="47"/>
        <v>15.6698787895496</v>
      </c>
      <c r="F100">
        <f t="shared" si="48"/>
        <v>1.20476222396396</v>
      </c>
      <c r="G100">
        <f t="shared" si="68"/>
        <v>4.39647689727025</v>
      </c>
      <c r="H100">
        <f t="shared" si="67"/>
        <v>4.39647689727025</v>
      </c>
      <c r="I100" s="1">
        <f t="shared" si="50"/>
        <v>15.6035231027297</v>
      </c>
      <c r="J100">
        <f t="shared" si="56"/>
        <v>15.6035231027297</v>
      </c>
      <c r="K100" s="1">
        <f t="shared" si="57"/>
        <v>0</v>
      </c>
      <c r="L100" s="1">
        <f t="shared" si="60"/>
        <v>0.997057467775281</v>
      </c>
      <c r="M100" s="5">
        <f t="shared" si="61"/>
        <v>0.076657719464807</v>
      </c>
      <c r="N100" s="1">
        <f t="shared" si="65"/>
        <v>0.939692620785908</v>
      </c>
      <c r="O100" s="1">
        <f t="shared" si="66"/>
        <v>0.342020143325669</v>
      </c>
      <c r="P100">
        <f t="shared" si="62"/>
        <v>15.6035231027298</v>
      </c>
      <c r="R100">
        <f t="shared" si="51"/>
        <v>56.180499534151</v>
      </c>
      <c r="S100">
        <v>19.300781</v>
      </c>
      <c r="T100">
        <v>25.81875</v>
      </c>
      <c r="Z100">
        <f t="shared" si="52"/>
        <v>0</v>
      </c>
      <c r="AA100" t="str">
        <f t="shared" si="64"/>
        <v/>
      </c>
      <c r="AB100">
        <v>16.620117</v>
      </c>
      <c r="AC100">
        <v>27.073828</v>
      </c>
      <c r="AI100">
        <v>-10.453711</v>
      </c>
    </row>
    <row r="101" spans="1:35">
      <c r="A101">
        <v>15.726562</v>
      </c>
      <c r="B101">
        <v>21.157031</v>
      </c>
      <c r="E101">
        <f t="shared" si="47"/>
        <v>16.7421437895496</v>
      </c>
      <c r="F101">
        <f t="shared" si="48"/>
        <v>0.487574223963957</v>
      </c>
      <c r="G101">
        <f t="shared" si="68"/>
        <v>1.66812875848385</v>
      </c>
      <c r="H101">
        <f t="shared" si="67"/>
        <v>1.66812875848385</v>
      </c>
      <c r="I101" s="1">
        <f t="shared" si="50"/>
        <v>18.3318712415161</v>
      </c>
      <c r="J101">
        <f t="shared" si="56"/>
        <v>18.3318712415161</v>
      </c>
      <c r="K101" s="1">
        <f t="shared" si="57"/>
        <v>1.77635683940025e-14</v>
      </c>
      <c r="L101" s="1">
        <f t="shared" si="60"/>
        <v>0.999576207563697</v>
      </c>
      <c r="M101" s="5">
        <f t="shared" si="61"/>
        <v>0.0291102262542937</v>
      </c>
      <c r="N101" s="1">
        <f t="shared" si="65"/>
        <v>0.939692620785908</v>
      </c>
      <c r="O101" s="1">
        <f t="shared" si="66"/>
        <v>0.342020143325669</v>
      </c>
      <c r="P101">
        <f t="shared" si="62"/>
        <v>18.3318712415161</v>
      </c>
      <c r="R101">
        <f t="shared" si="51"/>
        <v>53.3756343637614</v>
      </c>
      <c r="S101">
        <v>20.551758</v>
      </c>
      <c r="T101">
        <v>26.356641</v>
      </c>
      <c r="Z101">
        <f t="shared" si="52"/>
        <v>0</v>
      </c>
      <c r="AA101" t="str">
        <f t="shared" si="64"/>
        <v/>
      </c>
      <c r="AB101">
        <v>17.15625</v>
      </c>
      <c r="AC101">
        <v>25.81875</v>
      </c>
      <c r="AI101">
        <v>-8.6625</v>
      </c>
    </row>
    <row r="102" spans="1:35">
      <c r="A102">
        <v>16.620117</v>
      </c>
      <c r="B102">
        <v>20.260547</v>
      </c>
      <c r="E102">
        <f t="shared" si="47"/>
        <v>17.6356987895496</v>
      </c>
      <c r="F102">
        <f t="shared" si="48"/>
        <v>-0.408909776036044</v>
      </c>
      <c r="G102">
        <f t="shared" si="68"/>
        <v>-1.32824944787965</v>
      </c>
      <c r="H102">
        <f t="shared" si="67"/>
        <v>358.67175055212</v>
      </c>
      <c r="I102" s="1">
        <f t="shared" si="50"/>
        <v>21.3282494478796</v>
      </c>
      <c r="J102">
        <f t="shared" si="56"/>
        <v>21.3282494478796</v>
      </c>
      <c r="K102" s="1">
        <f t="shared" si="57"/>
        <v>0</v>
      </c>
      <c r="L102" s="1">
        <f t="shared" si="60"/>
        <v>0.999731301911034</v>
      </c>
      <c r="M102" s="5">
        <f t="shared" si="61"/>
        <v>-0.0231802497671885</v>
      </c>
      <c r="N102" s="1">
        <f t="shared" ref="N102:N116" si="69">COS($G$2*(PI()/180))</f>
        <v>0.939692620785908</v>
      </c>
      <c r="O102" s="1">
        <f t="shared" ref="O102:O116" si="70">SIN($G$2*(PI()/180))</f>
        <v>0.342020143325669</v>
      </c>
      <c r="P102">
        <f t="shared" si="62"/>
        <v>21.3282494478796</v>
      </c>
      <c r="R102">
        <f t="shared" si="51"/>
        <v>50.6373112297401</v>
      </c>
      <c r="S102">
        <v>18.228516</v>
      </c>
      <c r="T102">
        <v>26.177344</v>
      </c>
      <c r="Z102">
        <f t="shared" si="52"/>
        <v>0</v>
      </c>
      <c r="AA102" t="str">
        <f t="shared" si="64"/>
        <v/>
      </c>
      <c r="AB102">
        <v>16.798828</v>
      </c>
      <c r="AC102">
        <v>25.460156</v>
      </c>
      <c r="AI102">
        <v>-8.661328</v>
      </c>
    </row>
    <row r="103" spans="1:35">
      <c r="A103">
        <v>14.654297</v>
      </c>
      <c r="B103">
        <v>19.722656</v>
      </c>
      <c r="E103">
        <f t="shared" si="47"/>
        <v>15.6698787895496</v>
      </c>
      <c r="F103">
        <f t="shared" si="48"/>
        <v>-0.946800776036042</v>
      </c>
      <c r="G103">
        <f t="shared" si="68"/>
        <v>-3.45770493587307</v>
      </c>
      <c r="H103">
        <f t="shared" si="67"/>
        <v>356.542295064127</v>
      </c>
      <c r="I103" s="1">
        <f>MOD($G$2-G103,360)</f>
        <v>23.4577049358731</v>
      </c>
      <c r="J103">
        <f t="shared" si="56"/>
        <v>23.4577049358731</v>
      </c>
      <c r="K103" s="1">
        <f t="shared" si="57"/>
        <v>0</v>
      </c>
      <c r="L103" s="1">
        <f t="shared" si="60"/>
        <v>0.998179591772142</v>
      </c>
      <c r="M103" s="5">
        <f t="shared" si="61"/>
        <v>-0.0603117117117388</v>
      </c>
      <c r="N103" s="1">
        <f t="shared" si="69"/>
        <v>0.939692620785908</v>
      </c>
      <c r="O103" s="1">
        <f t="shared" si="70"/>
        <v>0.342020143325669</v>
      </c>
      <c r="P103">
        <f t="shared" si="62"/>
        <v>23.4577049358731</v>
      </c>
      <c r="R103">
        <f t="shared" si="51"/>
        <v>53.3869705277337</v>
      </c>
      <c r="S103">
        <v>19.12207</v>
      </c>
      <c r="T103">
        <v>26.356641</v>
      </c>
      <c r="Z103">
        <f t="shared" si="52"/>
        <v>0</v>
      </c>
      <c r="AA103" t="str">
        <f t="shared" si="64"/>
        <v/>
      </c>
      <c r="AB103">
        <v>17.334961</v>
      </c>
      <c r="AC103">
        <v>26.356641</v>
      </c>
      <c r="AI103">
        <v>-9.02168</v>
      </c>
    </row>
    <row r="104" spans="1:35">
      <c r="A104">
        <v>14.654297</v>
      </c>
      <c r="B104">
        <v>22.232812</v>
      </c>
      <c r="E104">
        <f t="shared" si="47"/>
        <v>15.6698787895496</v>
      </c>
      <c r="F104">
        <f t="shared" si="48"/>
        <v>1.56335522396396</v>
      </c>
      <c r="G104">
        <f t="shared" si="68"/>
        <v>5.69744180568689</v>
      </c>
      <c r="H104">
        <f t="shared" si="67"/>
        <v>5.69744180568689</v>
      </c>
      <c r="I104" s="1">
        <f>MOD($G$2-G104,360)</f>
        <v>14.3025581943131</v>
      </c>
      <c r="J104">
        <f t="shared" si="56"/>
        <v>14.3025581943131</v>
      </c>
      <c r="K104" s="1">
        <f t="shared" si="57"/>
        <v>-8.88178419700125e-15</v>
      </c>
      <c r="L104" s="1">
        <f t="shared" si="60"/>
        <v>0.995060003488322</v>
      </c>
      <c r="M104" s="5">
        <f t="shared" si="61"/>
        <v>0.099275321494416</v>
      </c>
      <c r="N104" s="1">
        <f t="shared" si="69"/>
        <v>0.939692620785908</v>
      </c>
      <c r="O104" s="1">
        <f t="shared" si="70"/>
        <v>0.342020143325669</v>
      </c>
      <c r="P104">
        <f t="shared" si="62"/>
        <v>14.3025581943131</v>
      </c>
      <c r="R104">
        <f t="shared" si="51"/>
        <v>56.6099544187942</v>
      </c>
      <c r="S104">
        <v>18.228516</v>
      </c>
      <c r="T104">
        <v>26.177344</v>
      </c>
      <c r="Z104">
        <f t="shared" si="52"/>
        <v>0</v>
      </c>
      <c r="AA104" t="str">
        <f t="shared" si="64"/>
        <v/>
      </c>
      <c r="AB104">
        <v>15.905273</v>
      </c>
      <c r="AC104">
        <v>26.356641</v>
      </c>
      <c r="AI104">
        <v>-10.451368</v>
      </c>
    </row>
    <row r="105" spans="1:35">
      <c r="A105">
        <v>14.833008</v>
      </c>
      <c r="B105">
        <v>21.694922</v>
      </c>
      <c r="E105">
        <f t="shared" si="47"/>
        <v>15.8485897895496</v>
      </c>
      <c r="F105">
        <f t="shared" si="48"/>
        <v>1.02546522396396</v>
      </c>
      <c r="G105">
        <f t="shared" si="68"/>
        <v>3.70209850453424</v>
      </c>
      <c r="H105">
        <f t="shared" si="67"/>
        <v>3.70209850453424</v>
      </c>
      <c r="I105" s="1">
        <f>MOD($G$2-G105,360)</f>
        <v>16.2979014954658</v>
      </c>
      <c r="J105">
        <f t="shared" si="56"/>
        <v>16.2979014954658</v>
      </c>
      <c r="K105" s="1">
        <f t="shared" si="57"/>
        <v>0</v>
      </c>
      <c r="L105" s="1">
        <f t="shared" si="60"/>
        <v>0.997913254054566</v>
      </c>
      <c r="M105" s="5">
        <f t="shared" si="61"/>
        <v>0.0645688576809805</v>
      </c>
      <c r="N105" s="1">
        <f t="shared" si="69"/>
        <v>0.939692620785908</v>
      </c>
      <c r="O105" s="1">
        <f t="shared" si="70"/>
        <v>0.342020143325669</v>
      </c>
      <c r="P105">
        <f t="shared" si="62"/>
        <v>16.2979014954658</v>
      </c>
      <c r="R105">
        <f t="shared" si="51"/>
        <v>55.6392421783605</v>
      </c>
      <c r="S105">
        <v>19.300781</v>
      </c>
      <c r="T105">
        <v>25.101562</v>
      </c>
      <c r="Z105">
        <f t="shared" si="52"/>
        <v>0</v>
      </c>
      <c r="AA105" t="str">
        <f t="shared" si="64"/>
        <v/>
      </c>
      <c r="AB105">
        <v>17.334961</v>
      </c>
      <c r="AC105">
        <v>25.280859</v>
      </c>
      <c r="AI105">
        <v>-7.945898</v>
      </c>
    </row>
    <row r="106" spans="1:35">
      <c r="A106">
        <v>15.369141</v>
      </c>
      <c r="B106">
        <v>22.95</v>
      </c>
      <c r="E106">
        <f t="shared" si="47"/>
        <v>16.3847227895496</v>
      </c>
      <c r="F106">
        <f t="shared" si="48"/>
        <v>2.28054322396396</v>
      </c>
      <c r="G106">
        <f t="shared" si="68"/>
        <v>7.92392893074433</v>
      </c>
      <c r="H106">
        <f t="shared" si="67"/>
        <v>7.92392893074433</v>
      </c>
      <c r="I106" s="1">
        <f>MOD($G$2-G106,360)</f>
        <v>12.0760710692557</v>
      </c>
      <c r="J106">
        <f t="shared" si="56"/>
        <v>12.0760710692557</v>
      </c>
      <c r="K106" s="1">
        <f t="shared" si="57"/>
        <v>1.59872115546023e-14</v>
      </c>
      <c r="L106" s="1">
        <f t="shared" si="60"/>
        <v>0.990451974705017</v>
      </c>
      <c r="M106" s="5">
        <f t="shared" si="61"/>
        <v>0.137858209051662</v>
      </c>
      <c r="N106" s="1">
        <f t="shared" si="69"/>
        <v>0.939692620785908</v>
      </c>
      <c r="O106" s="1">
        <f t="shared" si="70"/>
        <v>0.342020143325669</v>
      </c>
      <c r="P106">
        <f t="shared" si="62"/>
        <v>12.0760710692557</v>
      </c>
      <c r="R106">
        <f t="shared" si="51"/>
        <v>56.190596694247</v>
      </c>
      <c r="S106">
        <v>19.300781</v>
      </c>
      <c r="T106">
        <v>27.253125</v>
      </c>
      <c r="Z106">
        <f t="shared" si="52"/>
        <v>0</v>
      </c>
      <c r="AA106" t="str">
        <f t="shared" si="64"/>
        <v/>
      </c>
      <c r="AB106">
        <v>18.228516</v>
      </c>
      <c r="AC106">
        <v>25.460156</v>
      </c>
      <c r="AI106">
        <v>-7.23164</v>
      </c>
    </row>
    <row r="107" spans="1:35">
      <c r="A107">
        <v>16.798828</v>
      </c>
      <c r="B107">
        <v>21.157031</v>
      </c>
      <c r="E107">
        <f t="shared" si="47"/>
        <v>17.8144097895496</v>
      </c>
      <c r="F107">
        <f t="shared" si="48"/>
        <v>0.487574223963957</v>
      </c>
      <c r="G107">
        <f t="shared" si="68"/>
        <v>1.56777424061236</v>
      </c>
      <c r="H107">
        <f t="shared" si="67"/>
        <v>1.56777424061236</v>
      </c>
      <c r="I107" s="1">
        <f>MOD($G$2-G107,360)</f>
        <v>18.4322257593876</v>
      </c>
      <c r="J107">
        <f t="shared" si="56"/>
        <v>18.4322257593876</v>
      </c>
      <c r="K107" s="1">
        <f t="shared" si="57"/>
        <v>0</v>
      </c>
      <c r="L107" s="1">
        <f t="shared" si="60"/>
        <v>0.999625661331662</v>
      </c>
      <c r="M107" s="5">
        <f t="shared" si="61"/>
        <v>0.027359408020588</v>
      </c>
      <c r="N107" s="1">
        <f t="shared" si="69"/>
        <v>0.939692620785908</v>
      </c>
      <c r="O107" s="1">
        <f t="shared" si="70"/>
        <v>0.342020143325669</v>
      </c>
      <c r="P107">
        <f t="shared" si="62"/>
        <v>18.4322257593876</v>
      </c>
      <c r="R107">
        <f t="shared" si="51"/>
        <v>51.5501833447567</v>
      </c>
      <c r="S107">
        <v>19.300781</v>
      </c>
      <c r="T107">
        <v>26.894531</v>
      </c>
      <c r="Z107">
        <f t="shared" si="52"/>
        <v>0</v>
      </c>
      <c r="AA107" t="str">
        <f t="shared" si="64"/>
        <v/>
      </c>
      <c r="AB107">
        <v>16.620117</v>
      </c>
      <c r="AC107">
        <v>25.280859</v>
      </c>
      <c r="AI107">
        <v>-8.660742</v>
      </c>
    </row>
    <row r="108" spans="1:35">
      <c r="A108">
        <v>15.011719</v>
      </c>
      <c r="B108">
        <v>20.439844</v>
      </c>
      <c r="E108">
        <f t="shared" si="47"/>
        <v>16.0273007895495</v>
      </c>
      <c r="F108">
        <f t="shared" si="48"/>
        <v>-0.229612776036042</v>
      </c>
      <c r="G108">
        <f t="shared" si="68"/>
        <v>-0.820783438104959</v>
      </c>
      <c r="H108">
        <f t="shared" si="67"/>
        <v>359.179216561895</v>
      </c>
      <c r="I108" s="1">
        <f>MOD($G$2-G108,360)</f>
        <v>20.820783438105</v>
      </c>
      <c r="J108">
        <f t="shared" si="56"/>
        <v>20.820783438105</v>
      </c>
      <c r="K108" s="1">
        <f t="shared" si="57"/>
        <v>2.1316282072803e-14</v>
      </c>
      <c r="L108" s="1">
        <f t="shared" si="60"/>
        <v>0.999897393592618</v>
      </c>
      <c r="M108" s="5">
        <f t="shared" si="61"/>
        <v>-0.0143248834790513</v>
      </c>
      <c r="N108" s="1">
        <f t="shared" si="69"/>
        <v>0.939692620785908</v>
      </c>
      <c r="O108" s="1">
        <f t="shared" si="70"/>
        <v>0.342020143325669</v>
      </c>
      <c r="P108">
        <f t="shared" si="62"/>
        <v>20.8207834381049</v>
      </c>
      <c r="R108">
        <f t="shared" si="51"/>
        <v>53.7051694907829</v>
      </c>
      <c r="S108">
        <v>19.300781</v>
      </c>
      <c r="T108">
        <v>27.253125</v>
      </c>
      <c r="U108" t="s">
        <v>28</v>
      </c>
      <c r="Z108">
        <f t="shared" si="52"/>
        <v>0</v>
      </c>
      <c r="AA108" t="str">
        <f t="shared" si="64"/>
        <v/>
      </c>
      <c r="AB108">
        <v>15.369141</v>
      </c>
      <c r="AC108">
        <v>24.384375</v>
      </c>
      <c r="AI108">
        <v>-9.015234</v>
      </c>
    </row>
    <row r="109" spans="1:35">
      <c r="A109">
        <v>16.798828</v>
      </c>
      <c r="B109">
        <v>20.08125</v>
      </c>
      <c r="E109">
        <f t="shared" si="47"/>
        <v>17.8144097895496</v>
      </c>
      <c r="F109">
        <f t="shared" si="48"/>
        <v>-0.588206776036042</v>
      </c>
      <c r="G109">
        <f t="shared" si="68"/>
        <v>-1.89113906211433</v>
      </c>
      <c r="H109">
        <f t="shared" si="67"/>
        <v>358.108860937886</v>
      </c>
      <c r="I109" s="1">
        <f>MOD($G$2-G109,360)</f>
        <v>21.8911390621143</v>
      </c>
      <c r="J109">
        <f t="shared" si="56"/>
        <v>21.8911390621143</v>
      </c>
      <c r="K109" s="1">
        <f t="shared" si="57"/>
        <v>0</v>
      </c>
      <c r="L109" s="1">
        <f t="shared" si="60"/>
        <v>0.99945533152219</v>
      </c>
      <c r="M109" s="5">
        <f t="shared" si="61"/>
        <v>-0.0330006104772313</v>
      </c>
      <c r="N109" s="1">
        <f t="shared" si="69"/>
        <v>0.939692620785908</v>
      </c>
      <c r="O109" s="1">
        <f t="shared" si="70"/>
        <v>0.342020143325669</v>
      </c>
      <c r="P109">
        <f t="shared" si="62"/>
        <v>21.8911390621143</v>
      </c>
      <c r="R109">
        <f t="shared" si="51"/>
        <v>50.0860706079615</v>
      </c>
      <c r="S109">
        <v>17.692383</v>
      </c>
      <c r="T109">
        <v>24.205078</v>
      </c>
      <c r="U109" t="s">
        <v>4</v>
      </c>
      <c r="V109" t="s">
        <v>5</v>
      </c>
      <c r="Z109">
        <f t="shared" si="52"/>
        <v>0</v>
      </c>
      <c r="AA109" t="str">
        <f t="shared" si="64"/>
        <v/>
      </c>
      <c r="AB109">
        <v>16.262695</v>
      </c>
      <c r="AC109">
        <v>24.205078</v>
      </c>
      <c r="AD109" t="s">
        <v>28</v>
      </c>
      <c r="AI109">
        <v>-7.942383</v>
      </c>
    </row>
    <row r="110" spans="1:35">
      <c r="A110">
        <v>14.475586</v>
      </c>
      <c r="B110">
        <v>21.694922</v>
      </c>
      <c r="E110">
        <f t="shared" si="47"/>
        <v>15.4911677895496</v>
      </c>
      <c r="F110">
        <f t="shared" si="48"/>
        <v>1.02546522396396</v>
      </c>
      <c r="G110">
        <f t="shared" si="49"/>
        <v>3.78726985926594</v>
      </c>
      <c r="H110">
        <f t="shared" si="67"/>
        <v>3.78726985926594</v>
      </c>
      <c r="I110" s="1">
        <f>MOD($G$2-G110,360)</f>
        <v>16.2127301407341</v>
      </c>
      <c r="J110">
        <f t="shared" si="56"/>
        <v>16.2127301407341</v>
      </c>
      <c r="K110" s="1">
        <f t="shared" si="57"/>
        <v>0</v>
      </c>
      <c r="L110" s="1">
        <f t="shared" si="60"/>
        <v>0.997816168588981</v>
      </c>
      <c r="M110" s="5">
        <f t="shared" si="61"/>
        <v>0.0660522043720442</v>
      </c>
      <c r="N110" s="1">
        <f t="shared" si="69"/>
        <v>0.939692620785908</v>
      </c>
      <c r="O110" s="1">
        <f t="shared" si="70"/>
        <v>0.342020143325669</v>
      </c>
      <c r="P110">
        <f t="shared" si="62"/>
        <v>16.2127301407341</v>
      </c>
      <c r="R110">
        <f t="shared" si="51"/>
        <v>56.2874408996148</v>
      </c>
      <c r="S110">
        <v>20.194336</v>
      </c>
      <c r="T110">
        <v>26.715234</v>
      </c>
      <c r="U110">
        <v>19.16331123</v>
      </c>
      <c r="V110">
        <v>26.31526438</v>
      </c>
      <c r="Z110">
        <f t="shared" si="52"/>
        <v>0</v>
      </c>
      <c r="AA110" t="str">
        <f t="shared" si="64"/>
        <v/>
      </c>
      <c r="AB110">
        <v>16.798828</v>
      </c>
      <c r="AC110">
        <v>26.894531</v>
      </c>
      <c r="AD110" t="s">
        <v>31</v>
      </c>
      <c r="AE110" t="s">
        <v>32</v>
      </c>
      <c r="AI110">
        <v>-10.095703</v>
      </c>
    </row>
    <row r="111" spans="1:35">
      <c r="A111">
        <v>16.977539</v>
      </c>
      <c r="B111">
        <v>19.901953</v>
      </c>
      <c r="E111">
        <f t="shared" si="47"/>
        <v>17.9931207895496</v>
      </c>
      <c r="F111">
        <f t="shared" si="48"/>
        <v>-0.767503776036044</v>
      </c>
      <c r="G111">
        <f t="shared" si="49"/>
        <v>-2.44249378934833</v>
      </c>
      <c r="H111">
        <f t="shared" si="67"/>
        <v>357.557506210652</v>
      </c>
      <c r="I111" s="1">
        <f>MOD($G$2-G111,360)</f>
        <v>22.4424937893483</v>
      </c>
      <c r="J111">
        <f t="shared" si="56"/>
        <v>22.4424937893483</v>
      </c>
      <c r="K111" s="1">
        <f t="shared" si="57"/>
        <v>0</v>
      </c>
      <c r="L111" s="1">
        <f t="shared" si="60"/>
        <v>0.999091497963477</v>
      </c>
      <c r="M111" s="5">
        <f t="shared" si="61"/>
        <v>-0.0426166481213109</v>
      </c>
      <c r="N111" s="1">
        <f t="shared" si="69"/>
        <v>0.939692620785908</v>
      </c>
      <c r="O111" s="1">
        <f t="shared" si="70"/>
        <v>0.342020143325669</v>
      </c>
      <c r="P111">
        <f t="shared" si="62"/>
        <v>22.4424937893483</v>
      </c>
      <c r="R111">
        <f t="shared" si="51"/>
        <v>49.5338667896416</v>
      </c>
      <c r="S111">
        <v>19.16331123</v>
      </c>
      <c r="T111">
        <v>26.31526438</v>
      </c>
      <c r="Z111">
        <f t="shared" si="52"/>
        <v>0</v>
      </c>
      <c r="AA111" t="str">
        <f t="shared" si="64"/>
        <v/>
      </c>
      <c r="AB111">
        <v>16.620117</v>
      </c>
      <c r="AC111">
        <v>25.639453</v>
      </c>
      <c r="AD111">
        <v>16.90094864</v>
      </c>
      <c r="AE111">
        <v>25.79313607</v>
      </c>
      <c r="AI111">
        <v>-9.019336</v>
      </c>
    </row>
    <row r="112" spans="1:35">
      <c r="A112">
        <v>15.369141</v>
      </c>
      <c r="B112">
        <v>20.439844</v>
      </c>
      <c r="E112">
        <f t="shared" si="47"/>
        <v>16.3847227895496</v>
      </c>
      <c r="F112">
        <f t="shared" si="48"/>
        <v>-0.229612776036042</v>
      </c>
      <c r="G112">
        <f t="shared" si="49"/>
        <v>-0.802880954721478</v>
      </c>
      <c r="H112">
        <f>MOD(G112,360)</f>
        <v>359.197119045278</v>
      </c>
      <c r="I112" s="1">
        <f>MOD($G$2-G112,360)</f>
        <v>20.8028809547215</v>
      </c>
      <c r="J112">
        <f>IF(I112&gt;180,I112-360,I112)</f>
        <v>20.8028809547215</v>
      </c>
      <c r="K112" s="1">
        <f t="shared" si="57"/>
        <v>0</v>
      </c>
      <c r="L112" s="1">
        <f t="shared" si="60"/>
        <v>0.999901820696897</v>
      </c>
      <c r="M112" s="5">
        <f t="shared" si="61"/>
        <v>-0.0140124575656626</v>
      </c>
      <c r="N112" s="1">
        <f t="shared" si="69"/>
        <v>0.939692620785908</v>
      </c>
      <c r="O112" s="1">
        <f t="shared" si="70"/>
        <v>0.342020143325669</v>
      </c>
      <c r="P112">
        <f t="shared" si="62"/>
        <v>20.8028809547215</v>
      </c>
      <c r="R112">
        <f t="shared" si="51"/>
        <v>53.0597379875212</v>
      </c>
      <c r="S112">
        <v>19.16331123</v>
      </c>
      <c r="T112">
        <v>26.31526438</v>
      </c>
      <c r="Z112">
        <f t="shared" si="52"/>
        <v>0</v>
      </c>
      <c r="AA112" t="str">
        <f t="shared" si="64"/>
        <v/>
      </c>
      <c r="AB112">
        <v>16.90094864</v>
      </c>
      <c r="AC112">
        <v>25.79313607</v>
      </c>
      <c r="AI112">
        <v>-8.89218743</v>
      </c>
    </row>
    <row r="113" spans="1:38">
      <c r="A113">
        <v>15.547852</v>
      </c>
      <c r="B113">
        <v>20.619141</v>
      </c>
      <c r="E113">
        <f t="shared" si="47"/>
        <v>16.5634337895496</v>
      </c>
      <c r="F113">
        <f t="shared" si="48"/>
        <v>-0.0503157760360438</v>
      </c>
      <c r="G113">
        <f t="shared" si="49"/>
        <v>-0.174050428113203</v>
      </c>
      <c r="H113">
        <f>MOD(G113,360)</f>
        <v>359.825949571887</v>
      </c>
      <c r="I113" s="1">
        <f>MOD($G$2-G113,360)</f>
        <v>20.1740504281132</v>
      </c>
      <c r="J113">
        <f>IF(I113&gt;180,I113-360,I113)</f>
        <v>20.1740504281132</v>
      </c>
      <c r="K113" s="1">
        <f>ABS(J113)-ABS(P113)</f>
        <v>0</v>
      </c>
      <c r="L113" s="1">
        <f t="shared" si="60"/>
        <v>0.999995386031797</v>
      </c>
      <c r="M113" s="5">
        <f t="shared" si="61"/>
        <v>-0.0030377483630477</v>
      </c>
      <c r="N113" s="1">
        <f t="shared" si="69"/>
        <v>0.939692620785908</v>
      </c>
      <c r="O113" s="1">
        <f t="shared" si="70"/>
        <v>0.342020143325669</v>
      </c>
      <c r="P113">
        <f t="shared" si="62"/>
        <v>20.1740504281132</v>
      </c>
      <c r="R113">
        <f t="shared" si="51"/>
        <v>52.9819001356032</v>
      </c>
      <c r="S113">
        <v>19.16331123</v>
      </c>
      <c r="T113">
        <v>26.31526438</v>
      </c>
      <c r="Z113">
        <f t="shared" si="52"/>
        <v>0</v>
      </c>
      <c r="AA113" t="str">
        <f t="shared" si="64"/>
        <v/>
      </c>
      <c r="AB113">
        <v>16.90094864</v>
      </c>
      <c r="AC113">
        <v>25.79313607</v>
      </c>
      <c r="AI113">
        <v>-8.89218743</v>
      </c>
      <c r="AK113" t="s">
        <v>29</v>
      </c>
      <c r="AL113" t="s">
        <v>30</v>
      </c>
    </row>
    <row r="114" spans="1:38">
      <c r="A114">
        <v>15.19043</v>
      </c>
      <c r="B114">
        <v>20.619141</v>
      </c>
      <c r="C114" t="s">
        <v>28</v>
      </c>
      <c r="E114">
        <f t="shared" si="47"/>
        <v>16.2060117895495</v>
      </c>
      <c r="F114">
        <f t="shared" si="48"/>
        <v>-0.0503157760360438</v>
      </c>
      <c r="G114">
        <f t="shared" si="49"/>
        <v>-0.177889068826385</v>
      </c>
      <c r="H114">
        <f>MOD(G114,360)</f>
        <v>359.822110931174</v>
      </c>
      <c r="I114" s="1">
        <f>MOD($G$2-G114,360)</f>
        <v>20.1778890688264</v>
      </c>
      <c r="J114">
        <f>IF(I114&gt;180,I114-360,I114)</f>
        <v>20.1778890688264</v>
      </c>
      <c r="K114" s="1">
        <f>ABS(J114)-ABS(P114)</f>
        <v>0</v>
      </c>
      <c r="L114" s="1">
        <f t="shared" si="60"/>
        <v>0.999995180267732</v>
      </c>
      <c r="M114" s="5">
        <f t="shared" si="61"/>
        <v>-0.00310474496630444</v>
      </c>
      <c r="N114" s="1">
        <f t="shared" si="69"/>
        <v>0.939692620785908</v>
      </c>
      <c r="O114" s="1">
        <f t="shared" si="70"/>
        <v>0.342020143325669</v>
      </c>
      <c r="P114">
        <f t="shared" si="62"/>
        <v>20.1778890688264</v>
      </c>
      <c r="R114">
        <f t="shared" si="51"/>
        <v>53.6203692609099</v>
      </c>
      <c r="S114">
        <v>19.16331123</v>
      </c>
      <c r="T114">
        <v>26.31526438</v>
      </c>
      <c r="Z114">
        <f t="shared" si="52"/>
        <v>0</v>
      </c>
      <c r="AA114" t="str">
        <f t="shared" si="64"/>
        <v/>
      </c>
      <c r="AB114">
        <v>16.90094864</v>
      </c>
      <c r="AC114">
        <v>25.79313607</v>
      </c>
      <c r="AI114">
        <v>-8.89218743</v>
      </c>
      <c r="AK114">
        <v>17.26674276</v>
      </c>
      <c r="AL114">
        <v>24.35575382</v>
      </c>
    </row>
    <row r="115" spans="1:38">
      <c r="A115">
        <v>14.833008</v>
      </c>
      <c r="B115">
        <v>20.977734</v>
      </c>
      <c r="C115" t="s">
        <v>31</v>
      </c>
      <c r="D115" t="s">
        <v>32</v>
      </c>
      <c r="E115">
        <f t="shared" si="47"/>
        <v>15.8485897895496</v>
      </c>
      <c r="F115">
        <f t="shared" si="48"/>
        <v>0.308277223963959</v>
      </c>
      <c r="G115">
        <f t="shared" si="49"/>
        <v>1.11434247186042</v>
      </c>
      <c r="H115">
        <f>MOD(G115,360)</f>
        <v>1.11434247186042</v>
      </c>
      <c r="I115" s="1">
        <f>MOD($G$2-G115,360)</f>
        <v>18.8856575281396</v>
      </c>
      <c r="J115">
        <f>IF(I115&gt;180,I115-360,I115)</f>
        <v>18.8856575281396</v>
      </c>
      <c r="K115" s="1">
        <f>ABS(J115)-ABS(P115)</f>
        <v>0</v>
      </c>
      <c r="L115" s="1">
        <f t="shared" si="60"/>
        <v>0.999810875228353</v>
      </c>
      <c r="M115" s="5">
        <f t="shared" si="61"/>
        <v>0.0194477190208816</v>
      </c>
      <c r="N115" s="1">
        <f t="shared" si="69"/>
        <v>0.939692620785908</v>
      </c>
      <c r="O115" s="1">
        <f t="shared" si="70"/>
        <v>0.342020143325669</v>
      </c>
      <c r="P115">
        <f t="shared" si="62"/>
        <v>18.8856575281396</v>
      </c>
      <c r="R115">
        <f t="shared" si="51"/>
        <v>54.736502477618</v>
      </c>
      <c r="S115">
        <v>19.16331123</v>
      </c>
      <c r="T115">
        <v>26.31526438</v>
      </c>
      <c r="Z115">
        <f t="shared" si="52"/>
        <v>0</v>
      </c>
      <c r="AA115" t="str">
        <f t="shared" si="64"/>
        <v/>
      </c>
      <c r="AB115">
        <v>16.90094864</v>
      </c>
      <c r="AC115">
        <v>25.79313607</v>
      </c>
      <c r="AI115">
        <v>-8.89218743</v>
      </c>
      <c r="AK115" t="s">
        <v>33</v>
      </c>
      <c r="AL115" t="s">
        <v>34</v>
      </c>
    </row>
    <row r="116" spans="1:38">
      <c r="A116">
        <v>16.262695</v>
      </c>
      <c r="B116">
        <v>21.336328</v>
      </c>
      <c r="C116">
        <v>15.73596842</v>
      </c>
      <c r="D116">
        <v>20.958861</v>
      </c>
      <c r="E116">
        <f t="shared" si="47"/>
        <v>17.2782767895496</v>
      </c>
      <c r="F116">
        <f t="shared" si="48"/>
        <v>0.666871223963959</v>
      </c>
      <c r="G116">
        <f t="shared" si="49"/>
        <v>2.21028702304354</v>
      </c>
      <c r="H116">
        <f>MOD(G116,360)</f>
        <v>2.21028702304354</v>
      </c>
      <c r="I116" s="1">
        <f>MOD($G$2-G116,360)</f>
        <v>17.7897129769565</v>
      </c>
      <c r="J116">
        <f>IF(I116&gt;180,I116-360,I116)</f>
        <v>17.7897129769565</v>
      </c>
      <c r="K116" s="1">
        <f>ABS(J116)-ABS(P116)</f>
        <v>0</v>
      </c>
      <c r="L116" s="1">
        <f t="shared" si="60"/>
        <v>0.999256008064566</v>
      </c>
      <c r="M116" s="5">
        <f t="shared" si="61"/>
        <v>0.0385672185523965</v>
      </c>
      <c r="N116" s="1">
        <f t="shared" si="69"/>
        <v>0.939692620785908</v>
      </c>
      <c r="O116" s="1">
        <f t="shared" si="70"/>
        <v>0.342020143325669</v>
      </c>
      <c r="P116">
        <f t="shared" si="62"/>
        <v>17.7897129769565</v>
      </c>
      <c r="R116">
        <f t="shared" si="51"/>
        <v>52.685102711775</v>
      </c>
      <c r="S116">
        <v>19.16331123</v>
      </c>
      <c r="T116">
        <v>26.31526438</v>
      </c>
      <c r="Z116">
        <f t="shared" si="52"/>
        <v>0</v>
      </c>
      <c r="AA116" t="str">
        <f t="shared" si="64"/>
        <v/>
      </c>
      <c r="AB116">
        <v>16.90094864</v>
      </c>
      <c r="AC116">
        <v>25.79313607</v>
      </c>
      <c r="AI116">
        <v>-8.89218743</v>
      </c>
      <c r="AK116">
        <v>1.643508433</v>
      </c>
      <c r="AL116">
        <v>2.553472277</v>
      </c>
    </row>
    <row r="118" spans="3:28">
      <c r="C118" t="s">
        <v>39</v>
      </c>
      <c r="I118" t="s">
        <v>40</v>
      </c>
      <c r="M118" t="s">
        <v>41</v>
      </c>
      <c r="S118" t="s">
        <v>39</v>
      </c>
      <c r="V118" t="s">
        <v>40</v>
      </c>
      <c r="AB118" t="s">
        <v>41</v>
      </c>
    </row>
    <row r="119" spans="3:28">
      <c r="C119">
        <f>AVERAGE(C42,C92)</f>
        <v>-2.090705199</v>
      </c>
      <c r="I119">
        <f>AVERAGE(D19,D65,D116)</f>
        <v>21.0939627133333</v>
      </c>
      <c r="M119">
        <f>(ATAN2(2,2)*(180/PI()))</f>
        <v>45</v>
      </c>
      <c r="S119">
        <f>AVERAGE(U33,U86)</f>
        <v>-1.660928703</v>
      </c>
      <c r="V119">
        <f>AVERAGE(V13,V65,V110)</f>
        <v>21.2000165033333</v>
      </c>
      <c r="AB119">
        <f>(ATAN2(0.001,1)*(180/PI()))</f>
        <v>89.9427042395855</v>
      </c>
    </row>
    <row r="120" spans="8:8">
      <c r="H120" t="s">
        <v>42</v>
      </c>
    </row>
    <row r="121" spans="8:8">
      <c r="H121" t="e">
        <f>SUM(#REF!)/COUNTA(#REF!)</f>
        <v>#REF!</v>
      </c>
    </row>
  </sheetData>
  <hyperlinks>
    <hyperlink ref="M3" r:id="rId2" display="http://stackoverflow.com/questions/9505862/shortest-distance-between-two-degree-marks-on-a-circle"/>
  </hyperlinks>
  <pageMargins left="0.75" right="0.75" top="1" bottom="1" header="0.511805555555556" footer="0.51180555555555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topLeftCell="H1" workbookViewId="0">
      <selection activeCell="R7" sqref="R7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M5" sqref="M5"/>
    </sheetView>
  </sheetViews>
  <sheetFormatPr defaultColWidth="9.14285714285714" defaultRowHeight="1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CompassCapt123_Aligned</vt:lpstr>
      <vt:lpstr>Chart1</vt:lpstr>
      <vt:lpstr>Chart2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2016-09-06T02:44:00Z</dcterms:created>
  <dcterms:modified xsi:type="dcterms:W3CDTF">2016-09-08T11:52:40Z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