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2 Countif-sumif-exercises-20221125T144722Z-001\Assignment -2 Countif-sumif-exercises\"/>
    </mc:Choice>
  </mc:AlternateContent>
  <xr:revisionPtr revIDLastSave="0" documentId="8_{4D926801-65AE-4364-980A-18EB0C8931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F10" i="2"/>
  <c r="E11" i="3"/>
  <c r="E10" i="3"/>
  <c r="E9" i="3"/>
  <c r="D10" i="3"/>
  <c r="D11" i="3"/>
  <c r="D9" i="3"/>
  <c r="D9" i="2"/>
  <c r="C10" i="3"/>
  <c r="C11" i="3"/>
  <c r="C9" i="3"/>
  <c r="B10" i="3"/>
  <c r="B11" i="3"/>
  <c r="B9" i="3"/>
  <c r="F3" i="3"/>
  <c r="F4" i="3"/>
  <c r="F5" i="3"/>
  <c r="F2" i="3"/>
  <c r="F2" i="2"/>
  <c r="E3" i="3"/>
  <c r="E4" i="3"/>
  <c r="E5" i="3"/>
  <c r="E2" i="3"/>
  <c r="E2" i="2"/>
  <c r="D2" i="3"/>
  <c r="D3" i="3"/>
  <c r="D4" i="3"/>
  <c r="D5" i="3"/>
  <c r="C3" i="3"/>
  <c r="C4" i="3"/>
  <c r="C5" i="3"/>
  <c r="C2" i="3"/>
  <c r="B3" i="3"/>
  <c r="B4" i="3"/>
  <c r="B5" i="3"/>
  <c r="B2" i="3"/>
  <c r="B2" i="2"/>
  <c r="F52" i="1"/>
  <c r="F49" i="1"/>
  <c r="F39" i="1"/>
  <c r="F45" i="1"/>
  <c r="F48" i="1"/>
  <c r="F38" i="1"/>
  <c r="F37" i="1"/>
  <c r="F36" i="1"/>
  <c r="F47" i="1"/>
  <c r="F44" i="1"/>
  <c r="F43" i="1"/>
  <c r="F42" i="1"/>
  <c r="F33" i="1"/>
  <c r="F32" i="1"/>
  <c r="F31" i="1"/>
  <c r="F30" i="1"/>
  <c r="F29" i="1"/>
  <c r="F11" i="2"/>
  <c r="F9" i="2"/>
  <c r="E10" i="2"/>
  <c r="E11" i="2"/>
  <c r="E9" i="2"/>
  <c r="D10" i="2"/>
  <c r="D11" i="2"/>
  <c r="C10" i="2"/>
  <c r="C11" i="2"/>
  <c r="C9" i="2"/>
  <c r="B10" i="2"/>
  <c r="B11" i="2"/>
  <c r="B9" i="2"/>
  <c r="F3" i="2"/>
  <c r="F4" i="2"/>
  <c r="F5" i="2"/>
  <c r="E3" i="2"/>
  <c r="E4" i="2"/>
  <c r="E5" i="2"/>
  <c r="D3" i="2"/>
  <c r="D4" i="2"/>
  <c r="D5" i="2"/>
  <c r="D2" i="2"/>
  <c r="C3" i="2"/>
  <c r="C4" i="2"/>
  <c r="C5" i="2"/>
  <c r="C2" i="2"/>
  <c r="B3" i="2"/>
  <c r="B4" i="2"/>
  <c r="B5" i="2"/>
</calcChain>
</file>

<file path=xl/sharedStrings.xml><?xml version="1.0" encoding="utf-8"?>
<sst xmlns="http://schemas.openxmlformats.org/spreadsheetml/2006/main" count="1540" uniqueCount="81">
  <si>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</si>
  <si>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</si>
  <si>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</si>
  <si>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</si>
  <si>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</si>
  <si>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</si>
  <si>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</si>
  <si>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</si>
  <si>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</si>
  <si>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</si>
  <si>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</si>
  <si>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</si>
  <si>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</si>
  <si>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</si>
  <si>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</si>
  <si>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</si>
  <si>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</si>
  <si>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</si>
  <si>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</si>
  <si>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</si>
  <si>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</si>
  <si>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</si>
  <si>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</si>
  <si>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</si>
  <si>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</si>
  <si>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</si>
  <si>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</si>
  <si>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</si>
  <si>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</si>
  <si>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</si>
  <si>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</si>
  <si>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</si>
  <si>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</si>
  <si>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</si>
  <si>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</si>
  <si>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</si>
  <si>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</si>
  <si>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</si>
  <si>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</si>
  <si>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</si>
  <si>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</si>
  <si>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</si>
  <si>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</si>
  <si>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</si>
  <si>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</si>
  <si>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</si>
  <si>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</si>
  <si>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</si>
  <si>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</si>
  <si>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</si>
  <si>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</si>
  <si>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</si>
  <si>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</si>
  <si>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</si>
  <si>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</si>
  <si>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</si>
  <si>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</si>
  <si>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</si>
  <si>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</si>
  <si>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</si>
  <si>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</si>
  <si>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</si>
  <si>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</si>
  <si>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</si>
  <si>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</si>
  <si>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</si>
  <si>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</si>
  <si>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</si>
  <si>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</si>
  <si>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</si>
  <si>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</si>
  <si>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</si>
  <si>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</si>
  <si>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</si>
  <si>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</si>
  <si>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</si>
  <si>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Sum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</si>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</sst>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0" fillId="2" borderId="4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6" fillId="0" borderId="0" xfId="4" applyAlignment="1" applyProtection="1"/>
    <xf numFmtId="14" fontId="5" fillId="0" borderId="5" xfId="2" applyNumberFormat="1" applyFont="1" applyBorder="1" applyAlignment="1">
      <alignment horizontal="left"/>
    </xf>
    <xf numFmtId="0" fontId="0" fillId="0" borderId="5" xfId="2" applyFont="1" applyBorder="1"/>
    <xf numFmtId="0" fontId="5" fillId="0" borderId="5" xfId="2" applyFont="1" applyBorder="1"/>
    <xf numFmtId="44" fontId="0" fillId="0" borderId="5" xfId="1" applyFont="1" applyBorder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CE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CE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628DE3-E644-4A07-9BFC-C17AA9A6DAE1}" name="Table2" displayName="Table2" ref="A14:E241" totalsRowShown="0" headerRowDxfId="0" headerRowBorderDxfId="7" tableBorderDxfId="8" totalsRowBorderDxfId="6">
  <autoFilter ref="A14:E241" xr:uid="{CB628DE3-E644-4A07-9BFC-C17AA9A6DAE1}"/>
  <tableColumns count="5">
    <tableColumn id="1" xr3:uid="{666CF494-3A33-4DBC-86A4-050EA49B38AF}" name="Summary May 2013" dataDxfId="5" dataCellStyle="normální_List2"/>
    <tableColumn id="2" xr3:uid="{629FBB1D-3677-443F-BC96-5673C59A2D1D}" name="Column1" dataDxfId="4" dataCellStyle="normální_List2"/>
    <tableColumn id="3" xr3:uid="{4FA75BFE-9F74-427C-9B1F-18E563782313}" name="Column2" dataDxfId="3" dataCellStyle="normální_List2"/>
    <tableColumn id="4" xr3:uid="{BB5F7095-D2C1-43DC-8748-E24A5F2136C0}" name="Column3" dataDxfId="2" dataCellStyle="normální_List2"/>
    <tableColumn id="5" xr3:uid="{33059B7B-586A-417D-8049-DE1963835909}" name="Column4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7EE72-8A72-462F-8BF2-19B53F5A6553}" name="Table1" displayName="Table1" ref="A14:E241" totalsRowShown="0" headerRowDxfId="9" headerRowBorderDxfId="16" tableBorderDxfId="17" totalsRowBorderDxfId="15">
  <autoFilter ref="A14:E241" xr:uid="{8267EE72-8A72-462F-8BF2-19B53F5A6553}"/>
  <tableColumns count="5">
    <tableColumn id="1" xr3:uid="{C2231961-98EB-4553-ADB5-53F285A1C331}" name="Summary May 2013" dataDxfId="14" dataCellStyle="normální_List2"/>
    <tableColumn id="2" xr3:uid="{BF08C57B-BBFB-4C2C-89D8-9F3C69E84B45}" name="Column1" dataDxfId="13" dataCellStyle="normální_List2"/>
    <tableColumn id="3" xr3:uid="{74C60F70-6A03-4D7C-A59F-A2568A441CF3}" name="Column2" dataDxfId="12" dataCellStyle="normální_List2"/>
    <tableColumn id="4" xr3:uid="{383B4705-0AF1-4162-AB12-36129BCFE078}" name="Column3" dataDxfId="11" dataCellStyle="normální_List2"/>
    <tableColumn id="5" xr3:uid="{E2401184-829D-4D0D-B828-5310C86A6A08}" name="Column4" dataDxfId="1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5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8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  <c r="H1" s="16" t="s">
        <v>76</v>
      </c>
    </row>
    <row r="2" spans="1:8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 s="2">
        <v>1</v>
      </c>
    </row>
    <row r="3" spans="1:8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 s="2">
        <v>1</v>
      </c>
    </row>
    <row r="4" spans="1:8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 s="2">
        <v>1</v>
      </c>
    </row>
    <row r="5" spans="1:8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 s="2">
        <v>1</v>
      </c>
    </row>
    <row r="6" spans="1:8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 s="2">
        <v>1</v>
      </c>
    </row>
    <row r="7" spans="1:8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 s="2">
        <v>1</v>
      </c>
    </row>
    <row r="8" spans="1:8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 s="2">
        <v>1</v>
      </c>
    </row>
    <row r="9" spans="1:8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 s="2">
        <v>1</v>
      </c>
    </row>
    <row r="10" spans="1:8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 s="2">
        <v>1</v>
      </c>
    </row>
    <row r="11" spans="1:8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 s="2">
        <v>1</v>
      </c>
    </row>
    <row r="12" spans="1:8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 s="2">
        <v>1</v>
      </c>
    </row>
    <row r="13" spans="1:8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 s="2">
        <v>1</v>
      </c>
    </row>
    <row r="14" spans="1:8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H14" s="2">
        <v>1</v>
      </c>
    </row>
    <row r="15" spans="1:8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 s="2">
        <v>1</v>
      </c>
    </row>
    <row r="16" spans="1:8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 s="2">
        <v>1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 s="2">
        <v>1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 s="2">
        <v>1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 s="2">
        <v>1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 s="2">
        <v>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 s="2">
        <v>1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 s="2">
        <v>1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H23" s="2">
        <v>1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 s="2">
        <v>1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 s="2">
        <v>1</v>
      </c>
    </row>
    <row r="28" spans="1:8" x14ac:dyDescent="0.3">
      <c r="F28" s="3" t="s">
        <v>23</v>
      </c>
    </row>
    <row r="29" spans="1:8" x14ac:dyDescent="0.3">
      <c r="E29" s="4" t="s">
        <v>35</v>
      </c>
      <c r="F29">
        <f>COUNTIF(G1:G25,"Boston")</f>
        <v>4</v>
      </c>
    </row>
    <row r="30" spans="1:8" x14ac:dyDescent="0.3">
      <c r="E30" s="4" t="s">
        <v>36</v>
      </c>
      <c r="F30">
        <f>COUNTIF(D1:D25,"microwave")</f>
        <v>5</v>
      </c>
    </row>
    <row r="31" spans="1:8" x14ac:dyDescent="0.3">
      <c r="E31" s="4" t="s">
        <v>37</v>
      </c>
      <c r="F31">
        <f>COUNTIF(F1:F25,"truck 3")</f>
        <v>8</v>
      </c>
    </row>
    <row r="32" spans="1:8" x14ac:dyDescent="0.3">
      <c r="E32" s="4" t="s">
        <v>38</v>
      </c>
      <c r="F32">
        <f>COUNTIF(C1:C25,"Peter White")</f>
        <v>6</v>
      </c>
    </row>
    <row r="33" spans="5:6" x14ac:dyDescent="0.3">
      <c r="E33" s="4" t="s">
        <v>30</v>
      </c>
      <c r="F33">
        <f>COUNTIF(E1:E25,"&lt;20")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SUMIF(D1:D25,"refrigerator",H1:H25)</f>
        <v>5</v>
      </c>
    </row>
    <row r="37" spans="5:6" x14ac:dyDescent="0.3">
      <c r="E37" s="4" t="s">
        <v>28</v>
      </c>
      <c r="F37">
        <f>SUMIF(D1:D25,"washing machine",H1:H25)</f>
        <v>8</v>
      </c>
    </row>
    <row r="38" spans="5:6" x14ac:dyDescent="0.3">
      <c r="E38" s="4" t="s">
        <v>34</v>
      </c>
      <c r="F38">
        <f>SUMIF(F1:F25,"truck 4",H1:H25)</f>
        <v>6</v>
      </c>
    </row>
    <row r="39" spans="5:6" x14ac:dyDescent="0.3">
      <c r="E39" s="4" t="s">
        <v>44</v>
      </c>
      <c r="F39">
        <f>SUMIF(F1:F25,"truck*",E1:E25)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COUNTIFS(D1:D25,"microwave",G1:G25,"Boston")</f>
        <v>2</v>
      </c>
    </row>
    <row r="43" spans="5:6" x14ac:dyDescent="0.3">
      <c r="E43" s="4" t="s">
        <v>40</v>
      </c>
      <c r="F43">
        <f>COUNTIFS(C1:C25,"Peter White",F1:F25,"truck 1")</f>
        <v>2</v>
      </c>
    </row>
    <row r="44" spans="5:6" x14ac:dyDescent="0.3">
      <c r="E44" s="4" t="s">
        <v>41</v>
      </c>
      <c r="F44">
        <f>COUNTIFS(G1:G25,"Boston",B1:B25,"&gt;2/3/2013")</f>
        <v>2</v>
      </c>
    </row>
    <row r="45" spans="5:6" x14ac:dyDescent="0.3">
      <c r="E45" s="4" t="s">
        <v>42</v>
      </c>
      <c r="F45">
        <f>COUNTIFS(B1:B25,"&gt;=2/3/2013",B1:B25,"&lt;=2/6/2013")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SUMIFS(H1:H25,D1:D25,"microwave",G1:G25,"NY")</f>
        <v>1</v>
      </c>
    </row>
    <row r="48" spans="5:6" x14ac:dyDescent="0.3">
      <c r="E48" s="4" t="s">
        <v>33</v>
      </c>
      <c r="F48">
        <f>SUMIFS(H1:H25,G1:G25,"Pittsburgh",F1:F25,"truck 1")</f>
        <v>3</v>
      </c>
    </row>
    <row r="49" spans="5:6" x14ac:dyDescent="0.3">
      <c r="E49" s="4" t="s">
        <v>43</v>
      </c>
      <c r="F49">
        <f>SUMIFS(E2:E25,B2:B25,"&gt;=2/3/2013",B2:B25,"&lt;=2/6/2013")</f>
        <v>309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3" sqref="F13"/>
    </sheetView>
  </sheetViews>
  <sheetFormatPr defaultRowHeight="14.4" x14ac:dyDescent="0.3"/>
  <cols>
    <col min="1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COUNTIF($B$16:$B$241,A2)</f>
        <v>71</v>
      </c>
      <c r="C2" s="2">
        <f>SUMIF($B$16:$B$241,A2,$E$16:$E4241)</f>
        <v>717</v>
      </c>
      <c r="D2" s="2">
        <f>COUNTIFS($D$16:$D$241,D16,$B$16:$B$241,A2)</f>
        <v>42</v>
      </c>
      <c r="E2" s="2">
        <f>COUNTIFS($D$16:$D$241,"credit card",$B$16:$B$241,A2)</f>
        <v>29</v>
      </c>
      <c r="F2" s="2">
        <f>SUMIFS($E$16:$E$240,$D$16:$D$240,"cash",$B$16:$B$240,A2)</f>
        <v>414</v>
      </c>
    </row>
    <row r="3" spans="1:6" x14ac:dyDescent="0.3">
      <c r="A3" s="8" t="s">
        <v>47</v>
      </c>
      <c r="B3" s="2">
        <f t="shared" ref="B3:B5" si="0">COUNTIF($B$16:$B$241,A3)</f>
        <v>46</v>
      </c>
      <c r="C3" s="2">
        <f>SUMIF($B$16:$B$241,A3,$E$16:$E4242)</f>
        <v>1934</v>
      </c>
      <c r="D3" s="2">
        <f t="shared" ref="D3:D5" si="1">COUNTIFS($D$16:$D$241,D17,$B$16:$B$241,A3)</f>
        <v>15</v>
      </c>
      <c r="E3" s="2">
        <f t="shared" ref="E3:E5" si="2">COUNTIFS($D$16:$D$241,"credit card",$B$16:$B$241,A3)</f>
        <v>15</v>
      </c>
      <c r="F3" s="2">
        <f t="shared" ref="F3:F5" si="3">SUMIFS($E$16:$E$240,$D$16:$D$240,"cash",$B$16:$B$240,A3)</f>
        <v>1350</v>
      </c>
    </row>
    <row r="4" spans="1:6" x14ac:dyDescent="0.3">
      <c r="A4" s="9" t="s">
        <v>48</v>
      </c>
      <c r="B4" s="2">
        <f t="shared" si="0"/>
        <v>50</v>
      </c>
      <c r="C4" s="2">
        <f>SUMIF($B$16:$B$241,A4,$E$16:$E4243)</f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3">
      <c r="A5" s="2" t="s">
        <v>52</v>
      </c>
      <c r="B5" s="2">
        <f t="shared" si="0"/>
        <v>32</v>
      </c>
      <c r="C5" s="2">
        <f>SUMIF($B$16:$B$241,A5,$E$16:$E4244)</f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COUNTIF($C$16:$C$240,A9)</f>
        <v>25</v>
      </c>
      <c r="C9" s="2">
        <f>SUMIF($C$16:$C$240,A9,$E$16:$E$240)</f>
        <v>688</v>
      </c>
      <c r="D9" s="2">
        <f>COUNTIFS($B$16:$B$240,"Shaving",$C$16:$C$240,A9)</f>
        <v>7</v>
      </c>
      <c r="E9" s="2">
        <f>COUNTIFS($B$16:$B$240,"Kids",$C$16:$C$240,A9)</f>
        <v>1</v>
      </c>
      <c r="F9" s="2">
        <f>SUMIFS($E$16:$E$241,$B$16:$B$241,"Shaving",$A$16:$A$241,"&gt;=5/10/2013",$A$16:$A$241,"&lt;=5/20/2013",$C$16:$C$241,A9)</f>
        <v>31</v>
      </c>
    </row>
    <row r="10" spans="1:6" x14ac:dyDescent="0.3">
      <c r="A10" s="8" t="s">
        <v>54</v>
      </c>
      <c r="B10" s="2">
        <f t="shared" ref="B10:B11" si="4">COUNTIF($C$16:$C$240,A10)</f>
        <v>31</v>
      </c>
      <c r="C10" s="2">
        <f t="shared" ref="C10:C11" si="5">SUMIF($C$16:$C$240,A10,$E$16:$E$240)</f>
        <v>965</v>
      </c>
      <c r="D10" s="2">
        <f t="shared" ref="D10:D11" si="6">COUNTIFS($B$16:$B$240,"Shaving",$C$16:$C$240,A10)</f>
        <v>8</v>
      </c>
      <c r="E10" s="2">
        <f>COUNTIFS($B$16:$B$240,"Kids",$C$16:$C$240,A10)</f>
        <v>1</v>
      </c>
      <c r="F10" s="2">
        <f t="shared" ref="F10:F11" si="7">SUMIFS($E$16:$E$241,$B$16:$B$241,"Shaving",$A$16:$A$241,"&gt;=5/10/2013",$A$16:$A$241,"&lt;=5/20/2013",$C$16:$C$241,A10)</f>
        <v>24</v>
      </c>
    </row>
    <row r="11" spans="1:6" x14ac:dyDescent="0.3">
      <c r="A11" s="8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>COUNTIFS($B$16:$B$240,"Kids",$C$16:$C$240,A11)</f>
        <v>1</v>
      </c>
      <c r="F11" s="2">
        <f t="shared" si="7"/>
        <v>38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 t="s">
        <v>77</v>
      </c>
      <c r="C14" s="17" t="s">
        <v>78</v>
      </c>
      <c r="D14" s="17" t="s">
        <v>79</v>
      </c>
      <c r="E14" s="17" t="s">
        <v>80</v>
      </c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19">
        <v>41425</v>
      </c>
      <c r="B241" s="20" t="s">
        <v>47</v>
      </c>
      <c r="C241" s="21" t="s">
        <v>57</v>
      </c>
      <c r="D241" s="21" t="s">
        <v>64</v>
      </c>
      <c r="E241" s="22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1" sqref="F11"/>
    </sheetView>
  </sheetViews>
  <sheetFormatPr defaultRowHeight="14.4" x14ac:dyDescent="0.3"/>
  <cols>
    <col min="1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SUMIFS($E$16:$E$241,$C$16:$C$241,A10,$B$16:$B$241,"Shaving",$A$16:$A$241,"&gt;=5/10/2013",$A$16:$A$241,"&lt;=5/20/2013")</f>
        <v>24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ref="F10:F11" si="9">SUMIFS($E$16:$E$241,$C$16:$C$241,A11,$B$16:$B$241,"Shaving",$A$16:$A$241,"&gt;=5/10/2013",$A$16:$A$241,"&lt;=5/20/2013")</f>
        <v>38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 t="s">
        <v>77</v>
      </c>
      <c r="C14" s="17" t="s">
        <v>78</v>
      </c>
      <c r="D14" s="17" t="s">
        <v>79</v>
      </c>
      <c r="E14" s="17" t="s">
        <v>80</v>
      </c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19">
        <v>41425</v>
      </c>
      <c r="B241" s="20" t="s">
        <v>47</v>
      </c>
      <c r="C241" s="21" t="s">
        <v>57</v>
      </c>
      <c r="D241" s="21" t="s">
        <v>64</v>
      </c>
      <c r="E241" s="22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:I8"/>
    </sheetView>
  </sheetViews>
  <sheetFormatPr defaultRowHeight="14.4" x14ac:dyDescent="0.3"/>
  <sheetData>
    <row r="8" spans="2:2" x14ac:dyDescent="0.3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Patil</cp:lastModifiedBy>
  <dcterms:created xsi:type="dcterms:W3CDTF">2013-06-05T17:23:06Z</dcterms:created>
  <dcterms:modified xsi:type="dcterms:W3CDTF">2022-11-26T14:51:36Z</dcterms:modified>
</cp:coreProperties>
</file>