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70" yWindow="2970" windowWidth="21600" windowHeight="11385" tabRatio="600" firstSheet="0" activeTab="0" autoFilterDateGrouping="1"/>
  </bookViews>
  <sheets>
    <sheet xmlns:r="http://schemas.openxmlformats.org/officeDocument/2006/relationships" name="General" sheetId="1" state="visible" r:id="rId1"/>
    <sheet xmlns:r="http://schemas.openxmlformats.org/officeDocument/2006/relationships" name="ASSOCIA ONCALL" sheetId="2" state="visible" r:id="rId2"/>
    <sheet xmlns:r="http://schemas.openxmlformats.org/officeDocument/2006/relationships" name="MARK ROSE" sheetId="3" state="visible" r:id="rId3"/>
    <sheet xmlns:r="http://schemas.openxmlformats.org/officeDocument/2006/relationships" name="Community Specialists" sheetId="4" state="visible" r:id="rId4"/>
    <sheet xmlns:r="http://schemas.openxmlformats.org/officeDocument/2006/relationships" name="GERALD TYSIAK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color rgb="FFFFFFFF"/>
      <sz val="24"/>
    </font>
  </fonts>
  <fills count="25">
    <fill>
      <patternFill/>
    </fill>
    <fill>
      <patternFill patternType="gray125"/>
    </fill>
    <fill>
      <patternFill patternType="solid">
        <fgColor rgb="FF666666"/>
      </patternFill>
    </fill>
    <fill>
      <patternFill patternType="solid">
        <fgColor rgb="FFFFD966"/>
      </patternFill>
    </fill>
    <fill>
      <patternFill patternType="solid">
        <fgColor rgb="FFB7B7B7"/>
      </patternFill>
    </fill>
    <fill>
      <patternFill patternType="solid">
        <fgColor rgb="FFB6D7A8"/>
      </patternFill>
    </fill>
    <fill>
      <patternFill patternType="solid">
        <fgColor rgb="FFF9CB9C"/>
      </patternFill>
    </fill>
    <fill>
      <patternFill patternType="solid">
        <fgColor rgb="FFA4C2F4"/>
      </patternFill>
    </fill>
    <fill>
      <patternFill patternType="solid">
        <fgColor rgb="FFEA9999"/>
      </patternFill>
    </fill>
    <fill>
      <patternFill patternType="solid">
        <fgColor rgb="FF93C47D"/>
      </patternFill>
    </fill>
    <fill>
      <patternFill patternType="solid">
        <fgColor rgb="FFF6B26B"/>
      </patternFill>
    </fill>
    <fill>
      <patternFill patternType="solid">
        <fgColor rgb="FF6D9EEB"/>
      </patternFill>
    </fill>
    <fill>
      <patternFill patternType="solid">
        <fgColor rgb="FFB4A7D6"/>
      </patternFill>
    </fill>
    <fill>
      <patternFill patternType="solid">
        <fgColor rgb="FFFABF8F"/>
      </patternFill>
    </fill>
    <fill>
      <patternFill patternType="solid">
        <fgColor rgb="FFCC66FF"/>
      </patternFill>
    </fill>
    <fill>
      <patternFill patternType="solid">
        <fgColor rgb="FF8ED7DD"/>
      </patternFill>
    </fill>
    <fill>
      <patternFill patternType="solid">
        <fgColor rgb="FF66FFFF"/>
      </patternFill>
    </fill>
    <fill>
      <patternFill patternType="solid">
        <fgColor rgb="FF00B050"/>
      </patternFill>
    </fill>
    <fill>
      <patternFill patternType="solid">
        <fgColor rgb="FF00B0F0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00ea9999"/>
      </patternFill>
    </fill>
    <fill>
      <patternFill patternType="solid">
        <fgColor rgb="00f9cb9c"/>
      </patternFill>
    </fill>
    <fill>
      <patternFill patternType="solid">
        <fgColor rgb="00a4c2f4"/>
      </patternFill>
    </fill>
    <fill>
      <patternFill patternType="solid">
        <fgColor rgb="00b7b7b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wrapText="1"/>
    </xf>
    <xf numFmtId="0" fontId="1" fillId="7" borderId="1" applyAlignment="1" pivotButton="0" quotePrefix="0" xfId="0">
      <alignment horizontal="center" vertical="center" wrapText="1"/>
    </xf>
    <xf numFmtId="0" fontId="1" fillId="8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5" borderId="1" applyAlignment="1" pivotButton="0" quotePrefix="0" xfId="0">
      <alignment horizontal="center" vertical="center" wrapText="1"/>
    </xf>
    <xf numFmtId="2" fontId="1" fillId="6" borderId="1" applyAlignment="1" pivotButton="0" quotePrefix="0" xfId="0">
      <alignment horizontal="center" vertical="center" wrapText="1"/>
    </xf>
    <xf numFmtId="2" fontId="1" fillId="7" borderId="1" applyAlignment="1" pivotButton="0" quotePrefix="0" xfId="0">
      <alignment horizontal="center" vertical="center" wrapText="1"/>
    </xf>
    <xf numFmtId="2" fontId="1" fillId="8" borderId="1" applyAlignment="1" pivotButton="0" quotePrefix="0" xfId="0">
      <alignment horizontal="center" vertical="center" wrapText="1"/>
    </xf>
    <xf numFmtId="2" fontId="1" fillId="9" borderId="1" applyAlignment="1" pivotButton="0" quotePrefix="0" xfId="0">
      <alignment horizontal="center" vertical="center" wrapText="1"/>
    </xf>
    <xf numFmtId="2" fontId="1" fillId="10" borderId="1" applyAlignment="1" pivotButton="0" quotePrefix="0" xfId="0">
      <alignment horizontal="center" vertical="center" wrapText="1"/>
    </xf>
    <xf numFmtId="2" fontId="1" fillId="11" borderId="1" applyAlignment="1" pivotButton="0" quotePrefix="0" xfId="0">
      <alignment horizontal="center" vertical="center" wrapText="1"/>
    </xf>
    <xf numFmtId="2" fontId="1" fillId="1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13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17" borderId="1" applyAlignment="1" pivotButton="0" quotePrefix="0" xfId="0">
      <alignment horizontal="center" vertical="center" wrapText="1"/>
    </xf>
    <xf numFmtId="0" fontId="1" fillId="14" borderId="1" applyAlignment="1" pivotButton="0" quotePrefix="0" xfId="0">
      <alignment horizontal="center" vertical="center" wrapText="1"/>
    </xf>
    <xf numFmtId="2" fontId="1" fillId="18" borderId="1" applyAlignment="1" pivotButton="0" quotePrefix="0" xfId="0">
      <alignment horizontal="center" vertical="center" wrapText="1"/>
    </xf>
    <xf numFmtId="0" fontId="1" fillId="15" borderId="1" applyAlignment="1" pivotButton="0" quotePrefix="0" xfId="0">
      <alignment horizontal="center" vertical="center" wrapText="1"/>
    </xf>
    <xf numFmtId="2" fontId="1" fillId="19" borderId="1" applyAlignment="1" pivotButton="0" quotePrefix="0" xfId="0">
      <alignment horizontal="center" vertical="center" wrapText="1"/>
    </xf>
    <xf numFmtId="2" fontId="1" fillId="14" borderId="1" applyAlignment="1" pivotButton="0" quotePrefix="0" xfId="0">
      <alignment horizontal="center" vertical="center" wrapText="1"/>
    </xf>
    <xf numFmtId="2" fontId="1" fillId="15" borderId="1" applyAlignment="1" pivotButton="0" quotePrefix="0" xfId="0">
      <alignment horizontal="center" vertical="center" wrapText="1"/>
    </xf>
    <xf numFmtId="0" fontId="1" fillId="16" borderId="1" applyAlignment="1" pivotButton="0" quotePrefix="0" xfId="0">
      <alignment horizontal="center" vertical="center" wrapText="1"/>
    </xf>
    <xf numFmtId="2" fontId="1" fillId="13" borderId="1" applyAlignment="1" pivotButton="0" quotePrefix="0" xfId="0">
      <alignment horizontal="center" vertical="center" wrapText="1"/>
    </xf>
    <xf numFmtId="0" fontId="1" fillId="17" borderId="1" applyAlignment="1" pivotButton="0" quotePrefix="0" xfId="0">
      <alignment horizontal="center" vertical="center" wrapText="1"/>
    </xf>
    <xf numFmtId="2" fontId="1" fillId="16" borderId="1" applyAlignment="1" pivotButton="0" quotePrefix="0" xfId="0">
      <alignment horizontal="center" vertical="center" wrapText="1"/>
    </xf>
    <xf numFmtId="0" fontId="1" fillId="18" borderId="1" applyAlignment="1" pivotButton="0" quotePrefix="0" xfId="0">
      <alignment horizontal="center" vertical="center" wrapText="1"/>
    </xf>
    <xf numFmtId="2" fontId="1" fillId="20" borderId="1" applyAlignment="1" pivotButton="0" quotePrefix="0" xfId="0">
      <alignment horizontal="center" vertical="center" wrapText="1"/>
    </xf>
    <xf numFmtId="0" fontId="1" fillId="20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2" fillId="2" borderId="1" applyAlignment="1" pivotButton="0" quotePrefix="0" xfId="0">
      <alignment horizontal="center" vertical="center" wrapText="1"/>
    </xf>
    <xf numFmtId="0" fontId="1" fillId="21" borderId="6" applyAlignment="1" pivotButton="0" quotePrefix="0" xfId="0">
      <alignment horizontal="center" vertical="center" wrapText="1"/>
    </xf>
    <xf numFmtId="0" fontId="1" fillId="22" borderId="6" applyAlignment="1" pivotButton="0" quotePrefix="0" xfId="0">
      <alignment horizontal="center" vertical="center" wrapText="1"/>
    </xf>
    <xf numFmtId="2" fontId="1" fillId="24" borderId="6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23" borderId="6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45"/>
  <sheetViews>
    <sheetView tabSelected="1"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36"/>
    <col width="23" customWidth="1" min="37" max="37"/>
  </cols>
  <sheetData>
    <row r="1" ht="56.25" customHeight="1">
      <c r="A1" s="1" t="n"/>
      <c r="B1" s="38" t="inlineStr">
        <is>
          <t>6th Sep to 12th Sep - Chicago</t>
        </is>
      </c>
      <c r="C1" s="36" t="n"/>
      <c r="D1" s="36" t="n"/>
      <c r="E1" s="36" t="n"/>
      <c r="F1" s="36" t="n"/>
      <c r="G1" s="36" t="n"/>
      <c r="H1" s="36" t="n"/>
      <c r="I1" s="36" t="n"/>
      <c r="J1" s="36" t="n"/>
      <c r="K1" s="37" t="n"/>
      <c r="L1" s="1" t="n"/>
      <c r="M1" s="2" t="n"/>
      <c r="N1" s="35" t="inlineStr">
        <is>
          <t>TOTAL HOURS (ACCUMULATED)</t>
        </is>
      </c>
      <c r="O1" s="36" t="n"/>
      <c r="P1" s="36" t="n"/>
      <c r="Q1" s="36" t="n"/>
      <c r="R1" s="36" t="n"/>
      <c r="S1" s="36" t="n"/>
      <c r="T1" s="37" t="n"/>
      <c r="U1" s="2" t="n"/>
      <c r="V1" s="35" t="inlineStr">
        <is>
          <t>REGULAR HOURS</t>
        </is>
      </c>
      <c r="W1" s="36" t="n"/>
      <c r="X1" s="36" t="n"/>
      <c r="Y1" s="36" t="n"/>
      <c r="Z1" s="36" t="n"/>
      <c r="AA1" s="36" t="n"/>
      <c r="AB1" s="37" t="n"/>
      <c r="AC1" s="2" t="n"/>
      <c r="AD1" s="35" t="inlineStr">
        <is>
          <t>OVERTIME HOURS (PER DAY)</t>
        </is>
      </c>
      <c r="AE1" s="36" t="n"/>
      <c r="AF1" s="36" t="n"/>
      <c r="AG1" s="36" t="n"/>
      <c r="AH1" s="36" t="n"/>
      <c r="AI1" s="36" t="n"/>
      <c r="AJ1" s="37" t="n"/>
      <c r="AK1" s="2" t="n"/>
    </row>
    <row r="2" ht="56.25" customHeight="1">
      <c r="A2" s="35" t="inlineStr">
        <is>
          <t>NAMES</t>
        </is>
      </c>
      <c r="B2" s="35" t="inlineStr">
        <is>
          <t>Friday 6</t>
        </is>
      </c>
      <c r="C2" s="35" t="inlineStr">
        <is>
          <t>Saturday 7</t>
        </is>
      </c>
      <c r="D2" s="35" t="inlineStr">
        <is>
          <t>Sunday 8</t>
        </is>
      </c>
      <c r="E2" s="35" t="inlineStr">
        <is>
          <t>Monday 9</t>
        </is>
      </c>
      <c r="F2" s="35" t="inlineStr">
        <is>
          <t>Tuesday 10</t>
        </is>
      </c>
      <c r="G2" s="35" t="inlineStr">
        <is>
          <t>Wednesday 11</t>
        </is>
      </c>
      <c r="H2" s="35" t="inlineStr">
        <is>
          <t>Thursday 12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  <c r="L2" s="7" t="inlineStr">
        <is>
          <t>PAGOS</t>
        </is>
      </c>
      <c r="M2" s="2" t="n"/>
      <c r="N2" s="35" t="inlineStr">
        <is>
          <t>Friday 6</t>
        </is>
      </c>
      <c r="O2" s="35" t="inlineStr">
        <is>
          <t>Saturday 7</t>
        </is>
      </c>
      <c r="P2" s="35" t="inlineStr">
        <is>
          <t>Sunday 8</t>
        </is>
      </c>
      <c r="Q2" s="35" t="inlineStr">
        <is>
          <t>Monday 9</t>
        </is>
      </c>
      <c r="R2" s="35" t="inlineStr">
        <is>
          <t>Tuesday 10</t>
        </is>
      </c>
      <c r="S2" s="35" t="inlineStr">
        <is>
          <t>Wednesday 11</t>
        </is>
      </c>
      <c r="T2" s="35" t="inlineStr">
        <is>
          <t>Thursday 12</t>
        </is>
      </c>
      <c r="U2" s="2" t="n"/>
      <c r="V2" s="35" t="inlineStr">
        <is>
          <t>Friday 6</t>
        </is>
      </c>
      <c r="W2" s="35" t="inlineStr">
        <is>
          <t>Saturday 7</t>
        </is>
      </c>
      <c r="X2" s="35" t="inlineStr">
        <is>
          <t>Sunday 8</t>
        </is>
      </c>
      <c r="Y2" s="35" t="inlineStr">
        <is>
          <t>Monday 9</t>
        </is>
      </c>
      <c r="Z2" s="35" t="inlineStr">
        <is>
          <t>Tuesday 10</t>
        </is>
      </c>
      <c r="AA2" s="35" t="inlineStr">
        <is>
          <t>Wednesday 11</t>
        </is>
      </c>
      <c r="AB2" s="35" t="inlineStr">
        <is>
          <t>Thursday 12</t>
        </is>
      </c>
      <c r="AC2" s="2" t="n"/>
      <c r="AD2" s="35" t="inlineStr">
        <is>
          <t>Friday 6</t>
        </is>
      </c>
      <c r="AE2" s="35" t="inlineStr">
        <is>
          <t>Saturday 7</t>
        </is>
      </c>
      <c r="AF2" s="35" t="inlineStr">
        <is>
          <t>Sunday 8</t>
        </is>
      </c>
      <c r="AG2" s="35" t="inlineStr">
        <is>
          <t>Monday 9</t>
        </is>
      </c>
      <c r="AH2" s="35" t="inlineStr">
        <is>
          <t>Tuesday 10</t>
        </is>
      </c>
      <c r="AI2" s="35" t="inlineStr">
        <is>
          <t>Wednesday 11</t>
        </is>
      </c>
      <c r="AJ2" s="35" t="inlineStr">
        <is>
          <t>Thursday 12</t>
        </is>
      </c>
      <c r="AK2" s="35" t="inlineStr">
        <is>
          <t>NAMES</t>
        </is>
      </c>
    </row>
    <row r="3" ht="15.75" customHeight="1">
      <c r="A3" s="8" t="inlineStr">
        <is>
          <t>Andry Matos</t>
        </is>
      </c>
      <c r="B3" s="17">
        <f>SUM('ASSOCIA ONCALL'!B3+'MARK ROSE'!B3+'Community Specialists'!B3+'GERALD TYSIAK'!B3)</f>
        <v/>
      </c>
      <c r="C3" s="17">
        <f>SUM('ASSOCIA ONCALL'!C3+'MARK ROSE'!C3+'Community Specialists'!C3+'GERALD TYSIAK'!C3)</f>
        <v/>
      </c>
      <c r="D3" s="17">
        <f>SUM('ASSOCIA ONCALL'!D3+'MARK ROSE'!D3+'Community Specialists'!D3+'GERALD TYSIAK'!D3)</f>
        <v/>
      </c>
      <c r="E3" s="17">
        <f>SUM('ASSOCIA ONCALL'!E3+'MARK ROSE'!E3+'Community Specialists'!E3+'GERALD TYSIAK'!E3)</f>
        <v/>
      </c>
      <c r="F3" s="17">
        <f>SUM('ASSOCIA ONCALL'!F3+'MARK ROSE'!F3+'Community Specialists'!F3+'GERALD TYSIAK'!F3)</f>
        <v/>
      </c>
      <c r="G3" s="17">
        <f>SUM('ASSOCIA ONCALL'!G3+'MARK ROSE'!G3+'Community Specialists'!G3+'GERALD TYSIAK'!G3)</f>
        <v/>
      </c>
      <c r="H3" s="17">
        <f>SUM('ASSOCIA ONCALL'!H3+'MARK ROSE'!H3+'Community Specialists'!H3+'GERALD TYSIAK'!H3)</f>
        <v/>
      </c>
      <c r="I3" s="10">
        <f>SUM(B3:H3)</f>
        <v/>
      </c>
      <c r="J3" s="11">
        <f>IF(I3&lt;=40,I3,40)</f>
        <v/>
      </c>
      <c r="K3" s="12">
        <f>I3-J3</f>
        <v/>
      </c>
      <c r="L3" s="13">
        <f>I3*15</f>
        <v/>
      </c>
      <c r="M3" s="9" t="n"/>
      <c r="N3" s="10">
        <f>B3</f>
        <v/>
      </c>
      <c r="O3" s="10">
        <f>C3+N3</f>
        <v/>
      </c>
      <c r="P3" s="10">
        <f>D3+O3</f>
        <v/>
      </c>
      <c r="Q3" s="10">
        <f>E3+P3</f>
        <v/>
      </c>
      <c r="R3" s="10">
        <f>F3+Q3</f>
        <v/>
      </c>
      <c r="S3" s="10">
        <f>G3+R3</f>
        <v/>
      </c>
      <c r="T3" s="10">
        <f>H3+S3</f>
        <v/>
      </c>
      <c r="U3" s="9" t="n"/>
      <c r="V3" s="11">
        <f>N3</f>
        <v/>
      </c>
      <c r="W3" s="11">
        <f>IF(O3&lt;=0, 0, IF(O3&lt;=40,O3-N3,IF(O3-N3&lt;=0, 0, ABS(O3-N3-AE3))))</f>
        <v/>
      </c>
      <c r="X3" s="11">
        <f>IF(P3&lt;=0, 0, IF(P3&lt;=40,P3-O3,IF(P3-O3&lt;=0, 0, ABS(P3-O3-AF3))))</f>
        <v/>
      </c>
      <c r="Y3" s="11">
        <f>IF(Q3&lt;=0, 0, IF(Q3&lt;=40,Q3-P3,IF(Q3-P3&lt;=0, 0, ABS(Q3-P3-AG3))))</f>
        <v/>
      </c>
      <c r="Z3" s="11">
        <f>IF(R3&lt;=0, 0, IF(R3&lt;=40,R3-Q3,IF(R3-Q3&lt;=0, 0, ABS(R3-Q3-AH3))))</f>
        <v/>
      </c>
      <c r="AA3" s="11">
        <f>IF(S3&lt;=0, 0, IF(S3&lt;=40,S3-R3,IF(S3-R3&lt;=0, 0, ABS(S3-R3-AI3))))</f>
        <v/>
      </c>
      <c r="AB3" s="11">
        <f>IF(T3&lt;=0, 0, IF(T3&lt;=40,T3-S3,IF(T3-S3&lt;=0, 0, ABS(T3-S3-AJ3))))</f>
        <v/>
      </c>
      <c r="AC3" s="9" t="n"/>
      <c r="AD3" s="12">
        <f>0</f>
        <v/>
      </c>
      <c r="AE3" s="12">
        <f>IF(O3&lt;=0, 0, IF(O3&lt;=40,0, IF(O3-N3&lt;=0,0,IF(O3&gt;40, O3-40-SUM(AD3:AD3),0))))</f>
        <v/>
      </c>
      <c r="AF3" s="12">
        <f>IF(P3&lt;=0, 0, IF(P3&lt;=40,0, IF(P3-O3&lt;=0,0,IF(P3&gt;40, P3-40-SUM(AD3:AE3),0))))</f>
        <v/>
      </c>
      <c r="AG3" s="12">
        <f>IF(Q3&lt;=0, 0, IF(Q3&lt;=40,0, IF(Q3-P3&lt;=0,0,IF(Q3&gt;40, Q3-40-SUM(AD3:AF3),0))))</f>
        <v/>
      </c>
      <c r="AH3" s="12">
        <f>IF(R3&lt;=0, 0, IF(R3&lt;=40,0, IF(R3-Q3&lt;=0,0,IF(R3&gt;40, R3-40-SUM(AD3:AG3),0))))</f>
        <v/>
      </c>
      <c r="AI3" s="12">
        <f>IF(S3&lt;=0, 0, IF(S3&lt;=40,0, IF(S3-R3&lt;=0,0,IF(S3&gt;40, S3-40-SUM(AD3:AH3),0))))</f>
        <v/>
      </c>
      <c r="AJ3" s="12">
        <f>IF(T3&lt;=0, 0, IF(T3&lt;=40,0, IF(T3-S3&lt;=0,0,IF(T3&gt;40, T3-40-SUM(AD3:AI3),0))))</f>
        <v/>
      </c>
      <c r="AK3" s="8" t="inlineStr">
        <is>
          <t>Andry Matos</t>
        </is>
      </c>
    </row>
    <row r="4" ht="15.75" customHeight="1">
      <c r="A4" s="8" t="inlineStr">
        <is>
          <t>Camila Colina</t>
        </is>
      </c>
      <c r="B4" s="17">
        <f>SUM('ASSOCIA ONCALL'!B4+'MARK ROSE'!B4+'Community Specialists'!B4+'GERALD TYSIAK'!B4)</f>
        <v/>
      </c>
      <c r="C4" s="17">
        <f>SUM('ASSOCIA ONCALL'!C4+'MARK ROSE'!C4+'Community Specialists'!C4+'GERALD TYSIAK'!C4)</f>
        <v/>
      </c>
      <c r="D4" s="17">
        <f>SUM('ASSOCIA ONCALL'!D4+'MARK ROSE'!D4+'Community Specialists'!D4+'GERALD TYSIAK'!D4)</f>
        <v/>
      </c>
      <c r="E4" s="17">
        <f>SUM('ASSOCIA ONCALL'!E4+'MARK ROSE'!E4+'Community Specialists'!E4+'GERALD TYSIAK'!E4)</f>
        <v/>
      </c>
      <c r="F4" s="17">
        <f>SUM('ASSOCIA ONCALL'!F4+'MARK ROSE'!F4+'Community Specialists'!F4+'GERALD TYSIAK'!F4)</f>
        <v/>
      </c>
      <c r="G4" s="17">
        <f>SUM('ASSOCIA ONCALL'!G4+'MARK ROSE'!G4+'Community Specialists'!G4+'GERALD TYSIAK'!G4)</f>
        <v/>
      </c>
      <c r="H4" s="17">
        <f>SUM('ASSOCIA ONCALL'!H4+'MARK ROSE'!H4+'Community Specialists'!H4+'GERALD TYSIAK'!H4)</f>
        <v/>
      </c>
      <c r="I4" s="10">
        <f>SUM(B4:H4)</f>
        <v/>
      </c>
      <c r="J4" s="11">
        <f>IF(I4&lt;=40,I4,40)</f>
        <v/>
      </c>
      <c r="K4" s="12">
        <f>I4-J4</f>
        <v/>
      </c>
      <c r="L4" s="13">
        <f>I4*15</f>
        <v/>
      </c>
      <c r="M4" s="9" t="n"/>
      <c r="N4" s="10">
        <f>B4</f>
        <v/>
      </c>
      <c r="O4" s="10">
        <f>C4+N4</f>
        <v/>
      </c>
      <c r="P4" s="10">
        <f>D4+O4</f>
        <v/>
      </c>
      <c r="Q4" s="10">
        <f>E4+P4</f>
        <v/>
      </c>
      <c r="R4" s="10">
        <f>F4+Q4</f>
        <v/>
      </c>
      <c r="S4" s="10">
        <f>G4+R4</f>
        <v/>
      </c>
      <c r="T4" s="10">
        <f>H4+S4</f>
        <v/>
      </c>
      <c r="U4" s="9" t="n"/>
      <c r="V4" s="11">
        <f>N4</f>
        <v/>
      </c>
      <c r="W4" s="11">
        <f>IF(O4&lt;=0, 0, IF(O4&lt;=40,O4-N4,IF(O4-N4&lt;=0, 0, ABS(O4-N4-AE4))))</f>
        <v/>
      </c>
      <c r="X4" s="11">
        <f>IF(P4&lt;=0, 0, IF(P4&lt;=40,P4-O4,IF(P4-O4&lt;=0, 0, ABS(P4-O4-AF4))))</f>
        <v/>
      </c>
      <c r="Y4" s="11">
        <f>IF(Q4&lt;=0, 0, IF(Q4&lt;=40,Q4-P4,IF(Q4-P4&lt;=0, 0, ABS(Q4-P4-AG4))))</f>
        <v/>
      </c>
      <c r="Z4" s="11">
        <f>IF(R4&lt;=0, 0, IF(R4&lt;=40,R4-Q4,IF(R4-Q4&lt;=0, 0, ABS(R4-Q4-AH4))))</f>
        <v/>
      </c>
      <c r="AA4" s="11">
        <f>IF(S4&lt;=0, 0, IF(S4&lt;=40,S4-R4,IF(S4-R4&lt;=0, 0, ABS(S4-R4-AI4))))</f>
        <v/>
      </c>
      <c r="AB4" s="11">
        <f>IF(T4&lt;=0, 0, IF(T4&lt;=40,T4-S4,IF(T4-S4&lt;=0, 0, ABS(T4-S4-AJ4))))</f>
        <v/>
      </c>
      <c r="AC4" s="9" t="n"/>
      <c r="AD4" s="12">
        <f>0</f>
        <v/>
      </c>
      <c r="AE4" s="12">
        <f>IF(O4&lt;=0, 0, IF(O4&lt;=40,0, IF(O4-N4&lt;=0,0,IF(O4&gt;40, O4-40-SUM(AD4:AD4),0))))</f>
        <v/>
      </c>
      <c r="AF4" s="12">
        <f>IF(P4&lt;=0, 0, IF(P4&lt;=40,0, IF(P4-O4&lt;=0,0,IF(P4&gt;40, P4-40-SUM(AD4:AE4),0))))</f>
        <v/>
      </c>
      <c r="AG4" s="12">
        <f>IF(Q4&lt;=0, 0, IF(Q4&lt;=40,0, IF(Q4-P4&lt;=0,0,IF(Q4&gt;40, Q4-40-SUM(AD4:AF4),0))))</f>
        <v/>
      </c>
      <c r="AH4" s="12">
        <f>IF(R4&lt;=0, 0, IF(R4&lt;=40,0, IF(R4-Q4&lt;=0,0,IF(R4&gt;40, R4-40-SUM(AD4:AG4),0))))</f>
        <v/>
      </c>
      <c r="AI4" s="12">
        <f>IF(S4&lt;=0, 0, IF(S4&lt;=40,0, IF(S4-R4&lt;=0,0,IF(S4&gt;40, S4-40-SUM(AD4:AH4),0))))</f>
        <v/>
      </c>
      <c r="AJ4" s="12">
        <f>IF(T4&lt;=0, 0, IF(T4&lt;=40,0, IF(T4-S4&lt;=0,0,IF(T4&gt;40, T4-40-SUM(AD4:AI4),0))))</f>
        <v/>
      </c>
      <c r="AK4" s="8" t="inlineStr">
        <is>
          <t>Camila Colina</t>
        </is>
      </c>
    </row>
    <row r="5" ht="15.75" customHeight="1">
      <c r="A5" s="8" t="inlineStr">
        <is>
          <t>Carlos Gonzalez</t>
        </is>
      </c>
      <c r="B5" s="17">
        <f>SUM('ASSOCIA ONCALL'!B5+'MARK ROSE'!B5+'Community Specialists'!B5+'GERALD TYSIAK'!B5)</f>
        <v/>
      </c>
      <c r="C5" s="17">
        <f>SUM('ASSOCIA ONCALL'!C5+'MARK ROSE'!C5+'Community Specialists'!C5+'GERALD TYSIAK'!C5)</f>
        <v/>
      </c>
      <c r="D5" s="17">
        <f>SUM('ASSOCIA ONCALL'!D5+'MARK ROSE'!D5+'Community Specialists'!D5+'GERALD TYSIAK'!D5)</f>
        <v/>
      </c>
      <c r="E5" s="17">
        <f>SUM('ASSOCIA ONCALL'!E5+'MARK ROSE'!E5+'Community Specialists'!E5+'GERALD TYSIAK'!E5)</f>
        <v/>
      </c>
      <c r="F5" s="17">
        <f>SUM('ASSOCIA ONCALL'!F5+'MARK ROSE'!F5+'Community Specialists'!F5+'GERALD TYSIAK'!F5)</f>
        <v/>
      </c>
      <c r="G5" s="17">
        <f>SUM('ASSOCIA ONCALL'!G5+'MARK ROSE'!G5+'Community Specialists'!G5+'GERALD TYSIAK'!G5)</f>
        <v/>
      </c>
      <c r="H5" s="17">
        <f>SUM('ASSOCIA ONCALL'!H5+'MARK ROSE'!H5+'Community Specialists'!H5+'GERALD TYSIAK'!H5)</f>
        <v/>
      </c>
      <c r="I5" s="10">
        <f>SUM(B5:H5)</f>
        <v/>
      </c>
      <c r="J5" s="11">
        <f>IF(I5&lt;=40,I5,40)</f>
        <v/>
      </c>
      <c r="K5" s="12">
        <f>I5-J5</f>
        <v/>
      </c>
      <c r="L5" s="13">
        <f>I5*15</f>
        <v/>
      </c>
      <c r="M5" s="9" t="n"/>
      <c r="N5" s="10">
        <f>B5</f>
        <v/>
      </c>
      <c r="O5" s="10">
        <f>C5+N5</f>
        <v/>
      </c>
      <c r="P5" s="10">
        <f>D5+O5</f>
        <v/>
      </c>
      <c r="Q5" s="10">
        <f>E5+P5</f>
        <v/>
      </c>
      <c r="R5" s="10">
        <f>F5+Q5</f>
        <v/>
      </c>
      <c r="S5" s="10">
        <f>G5+R5</f>
        <v/>
      </c>
      <c r="T5" s="10">
        <f>H5+S5</f>
        <v/>
      </c>
      <c r="U5" s="9" t="n"/>
      <c r="V5" s="11">
        <f>N5</f>
        <v/>
      </c>
      <c r="W5" s="11">
        <f>IF(O5&lt;=0, 0, IF(O5&lt;=40,O5-N5,IF(O5-N5&lt;=0, 0, ABS(O5-N5-AE5))))</f>
        <v/>
      </c>
      <c r="X5" s="11">
        <f>IF(P5&lt;=0, 0, IF(P5&lt;=40,P5-O5,IF(P5-O5&lt;=0, 0, ABS(P5-O5-AF5))))</f>
        <v/>
      </c>
      <c r="Y5" s="11">
        <f>IF(Q5&lt;=0, 0, IF(Q5&lt;=40,Q5-P5,IF(Q5-P5&lt;=0, 0, ABS(Q5-P5-AG5))))</f>
        <v/>
      </c>
      <c r="Z5" s="11">
        <f>IF(R5&lt;=0, 0, IF(R5&lt;=40,R5-Q5,IF(R5-Q5&lt;=0, 0, ABS(R5-Q5-AH5))))</f>
        <v/>
      </c>
      <c r="AA5" s="11">
        <f>IF(S5&lt;=0, 0, IF(S5&lt;=40,S5-R5,IF(S5-R5&lt;=0, 0, ABS(S5-R5-AI5))))</f>
        <v/>
      </c>
      <c r="AB5" s="11">
        <f>IF(T5&lt;=0, 0, IF(T5&lt;=40,T5-S5,IF(T5-S5&lt;=0, 0, ABS(T5-S5-AJ5))))</f>
        <v/>
      </c>
      <c r="AC5" s="9" t="n"/>
      <c r="AD5" s="12">
        <f>0</f>
        <v/>
      </c>
      <c r="AE5" s="12">
        <f>IF(O5&lt;=0, 0, IF(O5&lt;=40,0, IF(O5-N5&lt;=0,0,IF(O5&gt;40, O5-40-SUM(AD5:AD5),0))))</f>
        <v/>
      </c>
      <c r="AF5" s="12">
        <f>IF(P5&lt;=0, 0, IF(P5&lt;=40,0, IF(P5-O5&lt;=0,0,IF(P5&gt;40, P5-40-SUM(AD5:AE5),0))))</f>
        <v/>
      </c>
      <c r="AG5" s="12">
        <f>IF(Q5&lt;=0, 0, IF(Q5&lt;=40,0, IF(Q5-P5&lt;=0,0,IF(Q5&gt;40, Q5-40-SUM(AD5:AF5),0))))</f>
        <v/>
      </c>
      <c r="AH5" s="12">
        <f>IF(R5&lt;=0, 0, IF(R5&lt;=40,0, IF(R5-Q5&lt;=0,0,IF(R5&gt;40, R5-40-SUM(AD5:AG5),0))))</f>
        <v/>
      </c>
      <c r="AI5" s="12">
        <f>IF(S5&lt;=0, 0, IF(S5&lt;=40,0, IF(S5-R5&lt;=0,0,IF(S5&gt;40, S5-40-SUM(AD5:AH5),0))))</f>
        <v/>
      </c>
      <c r="AJ5" s="12">
        <f>IF(T5&lt;=0, 0, IF(T5&lt;=40,0, IF(T5-S5&lt;=0,0,IF(T5&gt;40, T5-40-SUM(AD5:AI5),0))))</f>
        <v/>
      </c>
      <c r="AK5" s="8" t="inlineStr">
        <is>
          <t>Carlos Gonzalez</t>
        </is>
      </c>
    </row>
    <row r="6" ht="15.75" customHeight="1">
      <c r="A6" s="8" t="inlineStr">
        <is>
          <t>Carlos Perez</t>
        </is>
      </c>
      <c r="B6" s="17">
        <f>SUM('ASSOCIA ONCALL'!B6+'MARK ROSE'!B6+'Community Specialists'!B6+'GERALD TYSIAK'!B6)</f>
        <v/>
      </c>
      <c r="C6" s="17">
        <f>SUM('ASSOCIA ONCALL'!C6+'MARK ROSE'!C6+'Community Specialists'!C6+'GERALD TYSIAK'!C6)</f>
        <v/>
      </c>
      <c r="D6" s="17">
        <f>SUM('ASSOCIA ONCALL'!D6+'MARK ROSE'!D6+'Community Specialists'!D6+'GERALD TYSIAK'!D6)</f>
        <v/>
      </c>
      <c r="E6" s="17">
        <f>SUM('ASSOCIA ONCALL'!E6+'MARK ROSE'!E6+'Community Specialists'!E6+'GERALD TYSIAK'!E6)</f>
        <v/>
      </c>
      <c r="F6" s="17">
        <f>SUM('ASSOCIA ONCALL'!F6+'MARK ROSE'!F6+'Community Specialists'!F6+'GERALD TYSIAK'!F6)</f>
        <v/>
      </c>
      <c r="G6" s="17">
        <f>SUM('ASSOCIA ONCALL'!G6+'MARK ROSE'!G6+'Community Specialists'!G6+'GERALD TYSIAK'!G6)</f>
        <v/>
      </c>
      <c r="H6" s="17">
        <f>SUM('ASSOCIA ONCALL'!H6+'MARK ROSE'!H6+'Community Specialists'!H6+'GERALD TYSIAK'!H6)</f>
        <v/>
      </c>
      <c r="I6" s="10">
        <f>SUM(B6:H6)</f>
        <v/>
      </c>
      <c r="J6" s="11">
        <f>IF(I6&lt;=40,I6,40)</f>
        <v/>
      </c>
      <c r="K6" s="12">
        <f>I6-J6</f>
        <v/>
      </c>
      <c r="L6" s="13">
        <f>I6*15</f>
        <v/>
      </c>
      <c r="M6" s="9" t="n"/>
      <c r="N6" s="10">
        <f>B6</f>
        <v/>
      </c>
      <c r="O6" s="10">
        <f>C6+N6</f>
        <v/>
      </c>
      <c r="P6" s="10">
        <f>D6+O6</f>
        <v/>
      </c>
      <c r="Q6" s="10">
        <f>E6+P6</f>
        <v/>
      </c>
      <c r="R6" s="10">
        <f>F6+Q6</f>
        <v/>
      </c>
      <c r="S6" s="10">
        <f>G6+R6</f>
        <v/>
      </c>
      <c r="T6" s="10">
        <f>H6+S6</f>
        <v/>
      </c>
      <c r="U6" s="9" t="n"/>
      <c r="V6" s="11">
        <f>N6</f>
        <v/>
      </c>
      <c r="W6" s="11">
        <f>IF(O6&lt;=0, 0, IF(O6&lt;=40,O6-N6,IF(O6-N6&lt;=0, 0, ABS(O6-N6-AE6))))</f>
        <v/>
      </c>
      <c r="X6" s="11">
        <f>IF(P6&lt;=0, 0, IF(P6&lt;=40,P6-O6,IF(P6-O6&lt;=0, 0, ABS(P6-O6-AF6))))</f>
        <v/>
      </c>
      <c r="Y6" s="11">
        <f>IF(Q6&lt;=0, 0, IF(Q6&lt;=40,Q6-P6,IF(Q6-P6&lt;=0, 0, ABS(Q6-P6-AG6))))</f>
        <v/>
      </c>
      <c r="Z6" s="11">
        <f>IF(R6&lt;=0, 0, IF(R6&lt;=40,R6-Q6,IF(R6-Q6&lt;=0, 0, ABS(R6-Q6-AH6))))</f>
        <v/>
      </c>
      <c r="AA6" s="11">
        <f>IF(S6&lt;=0, 0, IF(S6&lt;=40,S6-R6,IF(S6-R6&lt;=0, 0, ABS(S6-R6-AI6))))</f>
        <v/>
      </c>
      <c r="AB6" s="11">
        <f>IF(T6&lt;=0, 0, IF(T6&lt;=40,T6-S6,IF(T6-S6&lt;=0, 0, ABS(T6-S6-AJ6))))</f>
        <v/>
      </c>
      <c r="AC6" s="9" t="n"/>
      <c r="AD6" s="12">
        <f>0</f>
        <v/>
      </c>
      <c r="AE6" s="12">
        <f>IF(O6&lt;=0, 0, IF(O6&lt;=40,0, IF(O6-N6&lt;=0,0,IF(O6&gt;40, O6-40-SUM(AD6:AD6),0))))</f>
        <v/>
      </c>
      <c r="AF6" s="12">
        <f>IF(P6&lt;=0, 0, IF(P6&lt;=40,0, IF(P6-O6&lt;=0,0,IF(P6&gt;40, P6-40-SUM(AD6:AE6),0))))</f>
        <v/>
      </c>
      <c r="AG6" s="12">
        <f>IF(Q6&lt;=0, 0, IF(Q6&lt;=40,0, IF(Q6-P6&lt;=0,0,IF(Q6&gt;40, Q6-40-SUM(AD6:AF6),0))))</f>
        <v/>
      </c>
      <c r="AH6" s="12">
        <f>IF(R6&lt;=0, 0, IF(R6&lt;=40,0, IF(R6-Q6&lt;=0,0,IF(R6&gt;40, R6-40-SUM(AD6:AG6),0))))</f>
        <v/>
      </c>
      <c r="AI6" s="12">
        <f>IF(S6&lt;=0, 0, IF(S6&lt;=40,0, IF(S6-R6&lt;=0,0,IF(S6&gt;40, S6-40-SUM(AD6:AH6),0))))</f>
        <v/>
      </c>
      <c r="AJ6" s="12">
        <f>IF(T6&lt;=0, 0, IF(T6&lt;=40,0, IF(T6-S6&lt;=0,0,IF(T6&gt;40, T6-40-SUM(AD6:AI6),0))))</f>
        <v/>
      </c>
      <c r="AK6" s="8" t="inlineStr">
        <is>
          <t>Carlos Perez</t>
        </is>
      </c>
    </row>
    <row r="7" ht="15.75" customHeight="1">
      <c r="A7" s="8" t="inlineStr">
        <is>
          <t>Carlos lugo</t>
        </is>
      </c>
      <c r="B7" s="17">
        <f>SUM('ASSOCIA ONCALL'!B7+'MARK ROSE'!B7+'Community Specialists'!B7+'GERALD TYSIAK'!B7)</f>
        <v/>
      </c>
      <c r="C7" s="17">
        <f>SUM('ASSOCIA ONCALL'!C7+'MARK ROSE'!C7+'Community Specialists'!C7+'GERALD TYSIAK'!C7)</f>
        <v/>
      </c>
      <c r="D7" s="17">
        <f>SUM('ASSOCIA ONCALL'!D7+'MARK ROSE'!D7+'Community Specialists'!D7+'GERALD TYSIAK'!D7)</f>
        <v/>
      </c>
      <c r="E7" s="17">
        <f>SUM('ASSOCIA ONCALL'!E7+'MARK ROSE'!E7+'Community Specialists'!E7+'GERALD TYSIAK'!E7)</f>
        <v/>
      </c>
      <c r="F7" s="17">
        <f>SUM('ASSOCIA ONCALL'!F7+'MARK ROSE'!F7+'Community Specialists'!F7+'GERALD TYSIAK'!F7)</f>
        <v/>
      </c>
      <c r="G7" s="17">
        <f>SUM('ASSOCIA ONCALL'!G7+'MARK ROSE'!G7+'Community Specialists'!G7+'GERALD TYSIAK'!G7)</f>
        <v/>
      </c>
      <c r="H7" s="17">
        <f>SUM('ASSOCIA ONCALL'!H7+'MARK ROSE'!H7+'Community Specialists'!H7+'GERALD TYSIAK'!H7)</f>
        <v/>
      </c>
      <c r="I7" s="10">
        <f>SUM(B7:H7)</f>
        <v/>
      </c>
      <c r="J7" s="11">
        <f>IF(I7&lt;=40,I7,40)</f>
        <v/>
      </c>
      <c r="K7" s="12">
        <f>I7-J7</f>
        <v/>
      </c>
      <c r="L7" s="13">
        <f>I7*15</f>
        <v/>
      </c>
      <c r="M7" s="9" t="n"/>
      <c r="N7" s="10">
        <f>B7</f>
        <v/>
      </c>
      <c r="O7" s="10">
        <f>C7+N7</f>
        <v/>
      </c>
      <c r="P7" s="10">
        <f>D7+O7</f>
        <v/>
      </c>
      <c r="Q7" s="10">
        <f>E7+P7</f>
        <v/>
      </c>
      <c r="R7" s="10">
        <f>F7+Q7</f>
        <v/>
      </c>
      <c r="S7" s="10">
        <f>G7+R7</f>
        <v/>
      </c>
      <c r="T7" s="10">
        <f>H7+S7</f>
        <v/>
      </c>
      <c r="U7" s="9" t="n"/>
      <c r="V7" s="11">
        <f>N7</f>
        <v/>
      </c>
      <c r="W7" s="11">
        <f>IF(O7&lt;=0, 0, IF(O7&lt;=40,O7-N7,IF(O7-N7&lt;=0, 0, ABS(O7-N7-AE7))))</f>
        <v/>
      </c>
      <c r="X7" s="11">
        <f>IF(P7&lt;=0, 0, IF(P7&lt;=40,P7-O7,IF(P7-O7&lt;=0, 0, ABS(P7-O7-AF7))))</f>
        <v/>
      </c>
      <c r="Y7" s="11">
        <f>IF(Q7&lt;=0, 0, IF(Q7&lt;=40,Q7-P7,IF(Q7-P7&lt;=0, 0, ABS(Q7-P7-AG7))))</f>
        <v/>
      </c>
      <c r="Z7" s="11">
        <f>IF(R7&lt;=0, 0, IF(R7&lt;=40,R7-Q7,IF(R7-Q7&lt;=0, 0, ABS(R7-Q7-AH7))))</f>
        <v/>
      </c>
      <c r="AA7" s="11">
        <f>IF(S7&lt;=0, 0, IF(S7&lt;=40,S7-R7,IF(S7-R7&lt;=0, 0, ABS(S7-R7-AI7))))</f>
        <v/>
      </c>
      <c r="AB7" s="11">
        <f>IF(T7&lt;=0, 0, IF(T7&lt;=40,T7-S7,IF(T7-S7&lt;=0, 0, ABS(T7-S7-AJ7))))</f>
        <v/>
      </c>
      <c r="AC7" s="9" t="n"/>
      <c r="AD7" s="12">
        <f>0</f>
        <v/>
      </c>
      <c r="AE7" s="12">
        <f>IF(O7&lt;=0, 0, IF(O7&lt;=40,0, IF(O7-N7&lt;=0,0,IF(O7&gt;40, O7-40-SUM(AD7:AD7),0))))</f>
        <v/>
      </c>
      <c r="AF7" s="12">
        <f>IF(P7&lt;=0, 0, IF(P7&lt;=40,0, IF(P7-O7&lt;=0,0,IF(P7&gt;40, P7-40-SUM(AD7:AE7),0))))</f>
        <v/>
      </c>
      <c r="AG7" s="12">
        <f>IF(Q7&lt;=0, 0, IF(Q7&lt;=40,0, IF(Q7-P7&lt;=0,0,IF(Q7&gt;40, Q7-40-SUM(AD7:AF7),0))))</f>
        <v/>
      </c>
      <c r="AH7" s="12">
        <f>IF(R7&lt;=0, 0, IF(R7&lt;=40,0, IF(R7-Q7&lt;=0,0,IF(R7&gt;40, R7-40-SUM(AD7:AG7),0))))</f>
        <v/>
      </c>
      <c r="AI7" s="12">
        <f>IF(S7&lt;=0, 0, IF(S7&lt;=40,0, IF(S7-R7&lt;=0,0,IF(S7&gt;40, S7-40-SUM(AD7:AH7),0))))</f>
        <v/>
      </c>
      <c r="AJ7" s="12">
        <f>IF(T7&lt;=0, 0, IF(T7&lt;=40,0, IF(T7-S7&lt;=0,0,IF(T7&gt;40, T7-40-SUM(AD7:AI7),0))))</f>
        <v/>
      </c>
      <c r="AK7" s="8" t="inlineStr">
        <is>
          <t>Carlos lugo</t>
        </is>
      </c>
    </row>
    <row r="8" ht="15.75" customHeight="1">
      <c r="A8" s="8" t="inlineStr">
        <is>
          <t>Charlie Rios</t>
        </is>
      </c>
      <c r="B8" s="17">
        <f>SUM('ASSOCIA ONCALL'!B8+'MARK ROSE'!B8+'Community Specialists'!B8+'GERALD TYSIAK'!B8)</f>
        <v/>
      </c>
      <c r="C8" s="17">
        <f>SUM('ASSOCIA ONCALL'!C8+'MARK ROSE'!C8+'Community Specialists'!C8+'GERALD TYSIAK'!C8)</f>
        <v/>
      </c>
      <c r="D8" s="17">
        <f>SUM('ASSOCIA ONCALL'!D8+'MARK ROSE'!D8+'Community Specialists'!D8+'GERALD TYSIAK'!D8)</f>
        <v/>
      </c>
      <c r="E8" s="17">
        <f>SUM('ASSOCIA ONCALL'!E8+'MARK ROSE'!E8+'Community Specialists'!E8+'GERALD TYSIAK'!E8)</f>
        <v/>
      </c>
      <c r="F8" s="17">
        <f>SUM('ASSOCIA ONCALL'!F8+'MARK ROSE'!F8+'Community Specialists'!F8+'GERALD TYSIAK'!F8)</f>
        <v/>
      </c>
      <c r="G8" s="17">
        <f>SUM('ASSOCIA ONCALL'!G8+'MARK ROSE'!G8+'Community Specialists'!G8+'GERALD TYSIAK'!G8)</f>
        <v/>
      </c>
      <c r="H8" s="17">
        <f>SUM('ASSOCIA ONCALL'!H8+'MARK ROSE'!H8+'Community Specialists'!H8+'GERALD TYSIAK'!H8)</f>
        <v/>
      </c>
      <c r="I8" s="10">
        <f>SUM(B8:H8)</f>
        <v/>
      </c>
      <c r="J8" s="11">
        <f>IF(I8&lt;=40,I8,40)</f>
        <v/>
      </c>
      <c r="K8" s="12">
        <f>I8-J8</f>
        <v/>
      </c>
      <c r="L8" s="13">
        <f>I8*15</f>
        <v/>
      </c>
      <c r="M8" s="9" t="n"/>
      <c r="N8" s="10">
        <f>B8</f>
        <v/>
      </c>
      <c r="O8" s="10">
        <f>C8+N8</f>
        <v/>
      </c>
      <c r="P8" s="10">
        <f>D8+O8</f>
        <v/>
      </c>
      <c r="Q8" s="10">
        <f>E8+P8</f>
        <v/>
      </c>
      <c r="R8" s="10">
        <f>F8+Q8</f>
        <v/>
      </c>
      <c r="S8" s="10">
        <f>G8+R8</f>
        <v/>
      </c>
      <c r="T8" s="10">
        <f>H8+S8</f>
        <v/>
      </c>
      <c r="U8" s="9" t="n"/>
      <c r="V8" s="11">
        <f>N8</f>
        <v/>
      </c>
      <c r="W8" s="11">
        <f>IF(O8&lt;=0, 0, IF(O8&lt;=40,O8-N8,IF(O8-N8&lt;=0, 0, ABS(O8-N8-AE8))))</f>
        <v/>
      </c>
      <c r="X8" s="11">
        <f>IF(P8&lt;=0, 0, IF(P8&lt;=40,P8-O8,IF(P8-O8&lt;=0, 0, ABS(P8-O8-AF8))))</f>
        <v/>
      </c>
      <c r="Y8" s="11">
        <f>IF(Q8&lt;=0, 0, IF(Q8&lt;=40,Q8-P8,IF(Q8-P8&lt;=0, 0, ABS(Q8-P8-AG8))))</f>
        <v/>
      </c>
      <c r="Z8" s="11">
        <f>IF(R8&lt;=0, 0, IF(R8&lt;=40,R8-Q8,IF(R8-Q8&lt;=0, 0, ABS(R8-Q8-AH8))))</f>
        <v/>
      </c>
      <c r="AA8" s="11">
        <f>IF(S8&lt;=0, 0, IF(S8&lt;=40,S8-R8,IF(S8-R8&lt;=0, 0, ABS(S8-R8-AI8))))</f>
        <v/>
      </c>
      <c r="AB8" s="11">
        <f>IF(T8&lt;=0, 0, IF(T8&lt;=40,T8-S8,IF(T8-S8&lt;=0, 0, ABS(T8-S8-AJ8))))</f>
        <v/>
      </c>
      <c r="AC8" s="9" t="n"/>
      <c r="AD8" s="12">
        <f>0</f>
        <v/>
      </c>
      <c r="AE8" s="12">
        <f>IF(O8&lt;=0, 0, IF(O8&lt;=40,0, IF(O8-N8&lt;=0,0,IF(O8&gt;40, O8-40-SUM(AD8:AD8),0))))</f>
        <v/>
      </c>
      <c r="AF8" s="12">
        <f>IF(P8&lt;=0, 0, IF(P8&lt;=40,0, IF(P8-O8&lt;=0,0,IF(P8&gt;40, P8-40-SUM(AD8:AE8),0))))</f>
        <v/>
      </c>
      <c r="AG8" s="12">
        <f>IF(Q8&lt;=0, 0, IF(Q8&lt;=40,0, IF(Q8-P8&lt;=0,0,IF(Q8&gt;40, Q8-40-SUM(AD8:AF8),0))))</f>
        <v/>
      </c>
      <c r="AH8" s="12">
        <f>IF(R8&lt;=0, 0, IF(R8&lt;=40,0, IF(R8-Q8&lt;=0,0,IF(R8&gt;40, R8-40-SUM(AD8:AG8),0))))</f>
        <v/>
      </c>
      <c r="AI8" s="12">
        <f>IF(S8&lt;=0, 0, IF(S8&lt;=40,0, IF(S8-R8&lt;=0,0,IF(S8&gt;40, S8-40-SUM(AD8:AH8),0))))</f>
        <v/>
      </c>
      <c r="AJ8" s="12">
        <f>IF(T8&lt;=0, 0, IF(T8&lt;=40,0, IF(T8-S8&lt;=0,0,IF(T8&gt;40, T8-40-SUM(AD8:AI8),0))))</f>
        <v/>
      </c>
      <c r="AK8" s="8" t="inlineStr">
        <is>
          <t>Charlie Rios</t>
        </is>
      </c>
    </row>
    <row r="9" ht="15.75" customHeight="1">
      <c r="A9" s="8" t="inlineStr">
        <is>
          <t>Danny Mendez</t>
        </is>
      </c>
      <c r="B9" s="17">
        <f>SUM('ASSOCIA ONCALL'!B9+'MARK ROSE'!B9+'Community Specialists'!B9+'GERALD TYSIAK'!B9)</f>
        <v/>
      </c>
      <c r="C9" s="17">
        <f>SUM('ASSOCIA ONCALL'!C9+'MARK ROSE'!C9+'Community Specialists'!C9+'GERALD TYSIAK'!C9)</f>
        <v/>
      </c>
      <c r="D9" s="17">
        <f>SUM('ASSOCIA ONCALL'!D9+'MARK ROSE'!D9+'Community Specialists'!D9+'GERALD TYSIAK'!D9)</f>
        <v/>
      </c>
      <c r="E9" s="17">
        <f>SUM('ASSOCIA ONCALL'!E9+'MARK ROSE'!E9+'Community Specialists'!E9+'GERALD TYSIAK'!E9)</f>
        <v/>
      </c>
      <c r="F9" s="17">
        <f>SUM('ASSOCIA ONCALL'!F9+'MARK ROSE'!F9+'Community Specialists'!F9+'GERALD TYSIAK'!F9)</f>
        <v/>
      </c>
      <c r="G9" s="17">
        <f>SUM('ASSOCIA ONCALL'!G9+'MARK ROSE'!G9+'Community Specialists'!G9+'GERALD TYSIAK'!G9)</f>
        <v/>
      </c>
      <c r="H9" s="17">
        <f>SUM('ASSOCIA ONCALL'!H9+'MARK ROSE'!H9+'Community Specialists'!H9+'GERALD TYSIAK'!H9)</f>
        <v/>
      </c>
      <c r="I9" s="10">
        <f>SUM(B9:H9)</f>
        <v/>
      </c>
      <c r="J9" s="11">
        <f>IF(I9&lt;=40,I9,40)</f>
        <v/>
      </c>
      <c r="K9" s="12">
        <f>I9-J9</f>
        <v/>
      </c>
      <c r="L9" s="13">
        <f>I9*15</f>
        <v/>
      </c>
      <c r="M9" s="9" t="n"/>
      <c r="N9" s="10">
        <f>B9</f>
        <v/>
      </c>
      <c r="O9" s="10">
        <f>C9+N9</f>
        <v/>
      </c>
      <c r="P9" s="10">
        <f>D9+O9</f>
        <v/>
      </c>
      <c r="Q9" s="10">
        <f>E9+P9</f>
        <v/>
      </c>
      <c r="R9" s="10">
        <f>F9+Q9</f>
        <v/>
      </c>
      <c r="S9" s="10">
        <f>G9+R9</f>
        <v/>
      </c>
      <c r="T9" s="10">
        <f>H9+S9</f>
        <v/>
      </c>
      <c r="U9" s="9" t="n"/>
      <c r="V9" s="11">
        <f>N9</f>
        <v/>
      </c>
      <c r="W9" s="11">
        <f>IF(O9&lt;=0, 0, IF(O9&lt;=40,O9-N9,IF(O9-N9&lt;=0, 0, ABS(O9-N9-AE9))))</f>
        <v/>
      </c>
      <c r="X9" s="11">
        <f>IF(P9&lt;=0, 0, IF(P9&lt;=40,P9-O9,IF(P9-O9&lt;=0, 0, ABS(P9-O9-AF9))))</f>
        <v/>
      </c>
      <c r="Y9" s="11">
        <f>IF(Q9&lt;=0, 0, IF(Q9&lt;=40,Q9-P9,IF(Q9-P9&lt;=0, 0, ABS(Q9-P9-AG9))))</f>
        <v/>
      </c>
      <c r="Z9" s="11">
        <f>IF(R9&lt;=0, 0, IF(R9&lt;=40,R9-Q9,IF(R9-Q9&lt;=0, 0, ABS(R9-Q9-AH9))))</f>
        <v/>
      </c>
      <c r="AA9" s="11">
        <f>IF(S9&lt;=0, 0, IF(S9&lt;=40,S9-R9,IF(S9-R9&lt;=0, 0, ABS(S9-R9-AI9))))</f>
        <v/>
      </c>
      <c r="AB9" s="11">
        <f>IF(T9&lt;=0, 0, IF(T9&lt;=40,T9-S9,IF(T9-S9&lt;=0, 0, ABS(T9-S9-AJ9))))</f>
        <v/>
      </c>
      <c r="AC9" s="9" t="n"/>
      <c r="AD9" s="12">
        <f>0</f>
        <v/>
      </c>
      <c r="AE9" s="12">
        <f>IF(O9&lt;=0, 0, IF(O9&lt;=40,0, IF(O9-N9&lt;=0,0,IF(O9&gt;40, O9-40-SUM(AD9:AD9),0))))</f>
        <v/>
      </c>
      <c r="AF9" s="12">
        <f>IF(P9&lt;=0, 0, IF(P9&lt;=40,0, IF(P9-O9&lt;=0,0,IF(P9&gt;40, P9-40-SUM(AD9:AE9),0))))</f>
        <v/>
      </c>
      <c r="AG9" s="12">
        <f>IF(Q9&lt;=0, 0, IF(Q9&lt;=40,0, IF(Q9-P9&lt;=0,0,IF(Q9&gt;40, Q9-40-SUM(AD9:AF9),0))))</f>
        <v/>
      </c>
      <c r="AH9" s="12">
        <f>IF(R9&lt;=0, 0, IF(R9&lt;=40,0, IF(R9-Q9&lt;=0,0,IF(R9&gt;40, R9-40-SUM(AD9:AG9),0))))</f>
        <v/>
      </c>
      <c r="AI9" s="12">
        <f>IF(S9&lt;=0, 0, IF(S9&lt;=40,0, IF(S9-R9&lt;=0,0,IF(S9&gt;40, S9-40-SUM(AD9:AH9),0))))</f>
        <v/>
      </c>
      <c r="AJ9" s="12">
        <f>IF(T9&lt;=0, 0, IF(T9&lt;=40,0, IF(T9-S9&lt;=0,0,IF(T9&gt;40, T9-40-SUM(AD9:AI9),0))))</f>
        <v/>
      </c>
      <c r="AK9" s="8" t="inlineStr">
        <is>
          <t>Danny Mendez</t>
        </is>
      </c>
    </row>
    <row r="10" ht="15.75" customHeight="1">
      <c r="A10" s="8" t="inlineStr">
        <is>
          <t>Erwin Galicia</t>
        </is>
      </c>
      <c r="B10" s="17">
        <f>SUM('ASSOCIA ONCALL'!B10+'MARK ROSE'!B10+'Community Specialists'!B10+'GERALD TYSIAK'!B10)</f>
        <v/>
      </c>
      <c r="C10" s="17">
        <f>SUM('ASSOCIA ONCALL'!C10+'MARK ROSE'!C10+'Community Specialists'!C10+'GERALD TYSIAK'!C10)</f>
        <v/>
      </c>
      <c r="D10" s="17">
        <f>SUM('ASSOCIA ONCALL'!D10+'MARK ROSE'!D10+'Community Specialists'!D10+'GERALD TYSIAK'!D10)</f>
        <v/>
      </c>
      <c r="E10" s="17">
        <f>SUM('ASSOCIA ONCALL'!E10+'MARK ROSE'!E10+'Community Specialists'!E10+'GERALD TYSIAK'!E10)</f>
        <v/>
      </c>
      <c r="F10" s="17">
        <f>SUM('ASSOCIA ONCALL'!F10+'MARK ROSE'!F10+'Community Specialists'!F10+'GERALD TYSIAK'!F10)</f>
        <v/>
      </c>
      <c r="G10" s="17">
        <f>SUM('ASSOCIA ONCALL'!G10+'MARK ROSE'!G10+'Community Specialists'!G10+'GERALD TYSIAK'!G10)</f>
        <v/>
      </c>
      <c r="H10" s="17">
        <f>SUM('ASSOCIA ONCALL'!H10+'MARK ROSE'!H10+'Community Specialists'!H10+'GERALD TYSIAK'!H10)</f>
        <v/>
      </c>
      <c r="I10" s="10">
        <f>SUM(B10:H10)</f>
        <v/>
      </c>
      <c r="J10" s="11">
        <f>IF(I10&lt;=40,I10,40)</f>
        <v/>
      </c>
      <c r="K10" s="12">
        <f>I10-J10</f>
        <v/>
      </c>
      <c r="L10" s="13">
        <f>I10*15</f>
        <v/>
      </c>
      <c r="M10" s="9" t="n"/>
      <c r="N10" s="10">
        <f>B10</f>
        <v/>
      </c>
      <c r="O10" s="10">
        <f>C10+N10</f>
        <v/>
      </c>
      <c r="P10" s="10">
        <f>D10+O10</f>
        <v/>
      </c>
      <c r="Q10" s="10">
        <f>E10+P10</f>
        <v/>
      </c>
      <c r="R10" s="10">
        <f>F10+Q10</f>
        <v/>
      </c>
      <c r="S10" s="10">
        <f>G10+R10</f>
        <v/>
      </c>
      <c r="T10" s="10">
        <f>H10+S10</f>
        <v/>
      </c>
      <c r="U10" s="9" t="n"/>
      <c r="V10" s="11">
        <f>N10</f>
        <v/>
      </c>
      <c r="W10" s="11">
        <f>IF(O10&lt;=0, 0, IF(O10&lt;=40,O10-N10,IF(O10-N10&lt;=0, 0, ABS(O10-N10-AE10))))</f>
        <v/>
      </c>
      <c r="X10" s="11">
        <f>IF(P10&lt;=0, 0, IF(P10&lt;=40,P10-O10,IF(P10-O10&lt;=0, 0, ABS(P10-O10-AF10))))</f>
        <v/>
      </c>
      <c r="Y10" s="11">
        <f>IF(Q10&lt;=0, 0, IF(Q10&lt;=40,Q10-P10,IF(Q10-P10&lt;=0, 0, ABS(Q10-P10-AG10))))</f>
        <v/>
      </c>
      <c r="Z10" s="11">
        <f>IF(R10&lt;=0, 0, IF(R10&lt;=40,R10-Q10,IF(R10-Q10&lt;=0, 0, ABS(R10-Q10-AH10))))</f>
        <v/>
      </c>
      <c r="AA10" s="11">
        <f>IF(S10&lt;=0, 0, IF(S10&lt;=40,S10-R10,IF(S10-R10&lt;=0, 0, ABS(S10-R10-AI10))))</f>
        <v/>
      </c>
      <c r="AB10" s="11">
        <f>IF(T10&lt;=0, 0, IF(T10&lt;=40,T10-S10,IF(T10-S10&lt;=0, 0, ABS(T10-S10-AJ10))))</f>
        <v/>
      </c>
      <c r="AC10" s="9" t="n"/>
      <c r="AD10" s="12">
        <f>0</f>
        <v/>
      </c>
      <c r="AE10" s="12">
        <f>IF(O10&lt;=0, 0, IF(O10&lt;=40,0, IF(O10-N10&lt;=0,0,IF(O10&gt;40, O10-40-SUM(AD10:AD10),0))))</f>
        <v/>
      </c>
      <c r="AF10" s="12">
        <f>IF(P10&lt;=0, 0, IF(P10&lt;=40,0, IF(P10-O10&lt;=0,0,IF(P10&gt;40, P10-40-SUM(AD10:AE10),0))))</f>
        <v/>
      </c>
      <c r="AG10" s="12">
        <f>IF(Q10&lt;=0, 0, IF(Q10&lt;=40,0, IF(Q10-P10&lt;=0,0,IF(Q10&gt;40, Q10-40-SUM(AD10:AF10),0))))</f>
        <v/>
      </c>
      <c r="AH10" s="12">
        <f>IF(R10&lt;=0, 0, IF(R10&lt;=40,0, IF(R10-Q10&lt;=0,0,IF(R10&gt;40, R10-40-SUM(AD10:AG10),0))))</f>
        <v/>
      </c>
      <c r="AI10" s="12">
        <f>IF(S10&lt;=0, 0, IF(S10&lt;=40,0, IF(S10-R10&lt;=0,0,IF(S10&gt;40, S10-40-SUM(AD10:AH10),0))))</f>
        <v/>
      </c>
      <c r="AJ10" s="12">
        <f>IF(T10&lt;=0, 0, IF(T10&lt;=40,0, IF(T10-S10&lt;=0,0,IF(T10&gt;40, T10-40-SUM(AD10:AI10),0))))</f>
        <v/>
      </c>
      <c r="AK10" s="8" t="inlineStr">
        <is>
          <t>Erwin Galicia</t>
        </is>
      </c>
    </row>
    <row r="11" ht="15.75" customHeight="1">
      <c r="A11" s="8" t="inlineStr">
        <is>
          <t>Erwin Gonzalez</t>
        </is>
      </c>
      <c r="B11" s="17">
        <f>SUM('ASSOCIA ONCALL'!B11+'MARK ROSE'!B11+'Community Specialists'!B11+'GERALD TYSIAK'!B11)</f>
        <v/>
      </c>
      <c r="C11" s="17">
        <f>SUM('ASSOCIA ONCALL'!C11+'MARK ROSE'!C11+'Community Specialists'!C11+'GERALD TYSIAK'!C11)</f>
        <v/>
      </c>
      <c r="D11" s="17">
        <f>SUM('ASSOCIA ONCALL'!D11+'MARK ROSE'!D11+'Community Specialists'!D11+'GERALD TYSIAK'!D11)</f>
        <v/>
      </c>
      <c r="E11" s="17">
        <f>SUM('ASSOCIA ONCALL'!E11+'MARK ROSE'!E11+'Community Specialists'!E11+'GERALD TYSIAK'!E11)</f>
        <v/>
      </c>
      <c r="F11" s="17">
        <f>SUM('ASSOCIA ONCALL'!F11+'MARK ROSE'!F11+'Community Specialists'!F11+'GERALD TYSIAK'!F11)</f>
        <v/>
      </c>
      <c r="G11" s="17">
        <f>SUM('ASSOCIA ONCALL'!G11+'MARK ROSE'!G11+'Community Specialists'!G11+'GERALD TYSIAK'!G11)</f>
        <v/>
      </c>
      <c r="H11" s="17">
        <f>SUM('ASSOCIA ONCALL'!H11+'MARK ROSE'!H11+'Community Specialists'!H11+'GERALD TYSIAK'!H11)</f>
        <v/>
      </c>
      <c r="I11" s="10">
        <f>SUM(B11:H11)</f>
        <v/>
      </c>
      <c r="J11" s="11">
        <f>IF(I11&lt;=40,I11,40)</f>
        <v/>
      </c>
      <c r="K11" s="12">
        <f>I11-J11</f>
        <v/>
      </c>
      <c r="L11" s="13">
        <f>I11*15</f>
        <v/>
      </c>
      <c r="M11" s="9" t="n"/>
      <c r="N11" s="10">
        <f>B11</f>
        <v/>
      </c>
      <c r="O11" s="10">
        <f>C11+N11</f>
        <v/>
      </c>
      <c r="P11" s="10">
        <f>D11+O11</f>
        <v/>
      </c>
      <c r="Q11" s="10">
        <f>E11+P11</f>
        <v/>
      </c>
      <c r="R11" s="10">
        <f>F11+Q11</f>
        <v/>
      </c>
      <c r="S11" s="10">
        <f>G11+R11</f>
        <v/>
      </c>
      <c r="T11" s="10">
        <f>H11+S11</f>
        <v/>
      </c>
      <c r="U11" s="9" t="n"/>
      <c r="V11" s="11">
        <f>N11</f>
        <v/>
      </c>
      <c r="W11" s="11">
        <f>IF(O11&lt;=0, 0, IF(O11&lt;=40,O11-N11,IF(O11-N11&lt;=0, 0, ABS(O11-N11-AE11))))</f>
        <v/>
      </c>
      <c r="X11" s="11">
        <f>IF(P11&lt;=0, 0, IF(P11&lt;=40,P11-O11,IF(P11-O11&lt;=0, 0, ABS(P11-O11-AF11))))</f>
        <v/>
      </c>
      <c r="Y11" s="11">
        <f>IF(Q11&lt;=0, 0, IF(Q11&lt;=40,Q11-P11,IF(Q11-P11&lt;=0, 0, ABS(Q11-P11-AG11))))</f>
        <v/>
      </c>
      <c r="Z11" s="11">
        <f>IF(R11&lt;=0, 0, IF(R11&lt;=40,R11-Q11,IF(R11-Q11&lt;=0, 0, ABS(R11-Q11-AH11))))</f>
        <v/>
      </c>
      <c r="AA11" s="11">
        <f>IF(S11&lt;=0, 0, IF(S11&lt;=40,S11-R11,IF(S11-R11&lt;=0, 0, ABS(S11-R11-AI11))))</f>
        <v/>
      </c>
      <c r="AB11" s="11">
        <f>IF(T11&lt;=0, 0, IF(T11&lt;=40,T11-S11,IF(T11-S11&lt;=0, 0, ABS(T11-S11-AJ11))))</f>
        <v/>
      </c>
      <c r="AC11" s="9" t="n"/>
      <c r="AD11" s="12">
        <f>0</f>
        <v/>
      </c>
      <c r="AE11" s="12">
        <f>IF(O11&lt;=0, 0, IF(O11&lt;=40,0, IF(O11-N11&lt;=0,0,IF(O11&gt;40, O11-40-SUM(AD11:AD11),0))))</f>
        <v/>
      </c>
      <c r="AF11" s="12">
        <f>IF(P11&lt;=0, 0, IF(P11&lt;=40,0, IF(P11-O11&lt;=0,0,IF(P11&gt;40, P11-40-SUM(AD11:AE11),0))))</f>
        <v/>
      </c>
      <c r="AG11" s="12">
        <f>IF(Q11&lt;=0, 0, IF(Q11&lt;=40,0, IF(Q11-P11&lt;=0,0,IF(Q11&gt;40, Q11-40-SUM(AD11:AF11),0))))</f>
        <v/>
      </c>
      <c r="AH11" s="12">
        <f>IF(R11&lt;=0, 0, IF(R11&lt;=40,0, IF(R11-Q11&lt;=0,0,IF(R11&gt;40, R11-40-SUM(AD11:AG11),0))))</f>
        <v/>
      </c>
      <c r="AI11" s="12">
        <f>IF(S11&lt;=0, 0, IF(S11&lt;=40,0, IF(S11-R11&lt;=0,0,IF(S11&gt;40, S11-40-SUM(AD11:AH11),0))))</f>
        <v/>
      </c>
      <c r="AJ11" s="12">
        <f>IF(T11&lt;=0, 0, IF(T11&lt;=40,0, IF(T11-S11&lt;=0,0,IF(T11&gt;40, T11-40-SUM(AD11:AI11),0))))</f>
        <v/>
      </c>
      <c r="AK11" s="8" t="inlineStr">
        <is>
          <t>Erwin Gonzalez</t>
        </is>
      </c>
    </row>
    <row r="12" ht="15.75" customHeight="1">
      <c r="A12" s="8" t="inlineStr">
        <is>
          <t>Francisco Rodriguez</t>
        </is>
      </c>
      <c r="B12" s="17">
        <f>SUM('ASSOCIA ONCALL'!B12+'MARK ROSE'!B12+'Community Specialists'!B12+'GERALD TYSIAK'!B12)</f>
        <v/>
      </c>
      <c r="C12" s="17">
        <f>SUM('ASSOCIA ONCALL'!C12+'MARK ROSE'!C12+'Community Specialists'!C12+'GERALD TYSIAK'!C12)</f>
        <v/>
      </c>
      <c r="D12" s="17">
        <f>SUM('ASSOCIA ONCALL'!D12+'MARK ROSE'!D12+'Community Specialists'!D12+'GERALD TYSIAK'!D12)</f>
        <v/>
      </c>
      <c r="E12" s="17">
        <f>SUM('ASSOCIA ONCALL'!E12+'MARK ROSE'!E12+'Community Specialists'!E12+'GERALD TYSIAK'!E12)</f>
        <v/>
      </c>
      <c r="F12" s="17">
        <f>SUM('ASSOCIA ONCALL'!F12+'MARK ROSE'!F12+'Community Specialists'!F12+'GERALD TYSIAK'!F12)</f>
        <v/>
      </c>
      <c r="G12" s="17">
        <f>SUM('ASSOCIA ONCALL'!G12+'MARK ROSE'!G12+'Community Specialists'!G12+'GERALD TYSIAK'!G12)</f>
        <v/>
      </c>
      <c r="H12" s="17">
        <f>SUM('ASSOCIA ONCALL'!H12+'MARK ROSE'!H12+'Community Specialists'!H12+'GERALD TYSIAK'!H12)</f>
        <v/>
      </c>
      <c r="I12" s="10">
        <f>SUM(B12:H12)</f>
        <v/>
      </c>
      <c r="J12" s="11">
        <f>IF(I12&lt;=40,I12,40)</f>
        <v/>
      </c>
      <c r="K12" s="12">
        <f>I12-J12</f>
        <v/>
      </c>
      <c r="L12" s="13">
        <f>I12*15</f>
        <v/>
      </c>
      <c r="M12" s="9" t="n"/>
      <c r="N12" s="10">
        <f>B12</f>
        <v/>
      </c>
      <c r="O12" s="10">
        <f>C12+N12</f>
        <v/>
      </c>
      <c r="P12" s="10">
        <f>D12+O12</f>
        <v/>
      </c>
      <c r="Q12" s="10">
        <f>E12+P12</f>
        <v/>
      </c>
      <c r="R12" s="10">
        <f>F12+Q12</f>
        <v/>
      </c>
      <c r="S12" s="10">
        <f>G12+R12</f>
        <v/>
      </c>
      <c r="T12" s="10">
        <f>H12+S12</f>
        <v/>
      </c>
      <c r="U12" s="9" t="n"/>
      <c r="V12" s="11">
        <f>N12</f>
        <v/>
      </c>
      <c r="W12" s="11">
        <f>IF(O12&lt;=0, 0, IF(O12&lt;=40,O12-N12,IF(O12-N12&lt;=0, 0, ABS(O12-N12-AE12))))</f>
        <v/>
      </c>
      <c r="X12" s="11">
        <f>IF(P12&lt;=0, 0, IF(P12&lt;=40,P12-O12,IF(P12-O12&lt;=0, 0, ABS(P12-O12-AF12))))</f>
        <v/>
      </c>
      <c r="Y12" s="11">
        <f>IF(Q12&lt;=0, 0, IF(Q12&lt;=40,Q12-P12,IF(Q12-P12&lt;=0, 0, ABS(Q12-P12-AG12))))</f>
        <v/>
      </c>
      <c r="Z12" s="11">
        <f>IF(R12&lt;=0, 0, IF(R12&lt;=40,R12-Q12,IF(R12-Q12&lt;=0, 0, ABS(R12-Q12-AH12))))</f>
        <v/>
      </c>
      <c r="AA12" s="11">
        <f>IF(S12&lt;=0, 0, IF(S12&lt;=40,S12-R12,IF(S12-R12&lt;=0, 0, ABS(S12-R12-AI12))))</f>
        <v/>
      </c>
      <c r="AB12" s="11">
        <f>IF(T12&lt;=0, 0, IF(T12&lt;=40,T12-S12,IF(T12-S12&lt;=0, 0, ABS(T12-S12-AJ12))))</f>
        <v/>
      </c>
      <c r="AC12" s="9" t="n"/>
      <c r="AD12" s="12">
        <f>0</f>
        <v/>
      </c>
      <c r="AE12" s="12">
        <f>IF(O12&lt;=0, 0, IF(O12&lt;=40,0, IF(O12-N12&lt;=0,0,IF(O12&gt;40, O12-40-SUM(AD12:AD12),0))))</f>
        <v/>
      </c>
      <c r="AF12" s="12">
        <f>IF(P12&lt;=0, 0, IF(P12&lt;=40,0, IF(P12-O12&lt;=0,0,IF(P12&gt;40, P12-40-SUM(AD12:AE12),0))))</f>
        <v/>
      </c>
      <c r="AG12" s="12">
        <f>IF(Q12&lt;=0, 0, IF(Q12&lt;=40,0, IF(Q12-P12&lt;=0,0,IF(Q12&gt;40, Q12-40-SUM(AD12:AF12),0))))</f>
        <v/>
      </c>
      <c r="AH12" s="12">
        <f>IF(R12&lt;=0, 0, IF(R12&lt;=40,0, IF(R12-Q12&lt;=0,0,IF(R12&gt;40, R12-40-SUM(AD12:AG12),0))))</f>
        <v/>
      </c>
      <c r="AI12" s="12">
        <f>IF(S12&lt;=0, 0, IF(S12&lt;=40,0, IF(S12-R12&lt;=0,0,IF(S12&gt;40, S12-40-SUM(AD12:AH12),0))))</f>
        <v/>
      </c>
      <c r="AJ12" s="12">
        <f>IF(T12&lt;=0, 0, IF(T12&lt;=40,0, IF(T12-S12&lt;=0,0,IF(T12&gt;40, T12-40-SUM(AD12:AI12),0))))</f>
        <v/>
      </c>
      <c r="AK12" s="8" t="inlineStr">
        <is>
          <t>Francisco Rodriguez</t>
        </is>
      </c>
    </row>
    <row r="13" ht="15.75" customHeight="1">
      <c r="A13" s="8" t="inlineStr">
        <is>
          <t>Francisco Ramirez</t>
        </is>
      </c>
      <c r="B13" s="17">
        <f>SUM('ASSOCIA ONCALL'!B13+'MARK ROSE'!B13+'Community Specialists'!B13+'GERALD TYSIAK'!B13)</f>
        <v/>
      </c>
      <c r="C13" s="17">
        <f>SUM('ASSOCIA ONCALL'!C13+'MARK ROSE'!C13+'Community Specialists'!C13+'GERALD TYSIAK'!C13)</f>
        <v/>
      </c>
      <c r="D13" s="17">
        <f>SUM('ASSOCIA ONCALL'!D13+'MARK ROSE'!D13+'Community Specialists'!D13+'GERALD TYSIAK'!D13)</f>
        <v/>
      </c>
      <c r="E13" s="17">
        <f>SUM('ASSOCIA ONCALL'!E13+'MARK ROSE'!E13+'Community Specialists'!E13+'GERALD TYSIAK'!E13)</f>
        <v/>
      </c>
      <c r="F13" s="17">
        <f>SUM('ASSOCIA ONCALL'!F13+'MARK ROSE'!F13+'Community Specialists'!F13+'GERALD TYSIAK'!F13)</f>
        <v/>
      </c>
      <c r="G13" s="17">
        <f>SUM('ASSOCIA ONCALL'!G13+'MARK ROSE'!G13+'Community Specialists'!G13+'GERALD TYSIAK'!G13)</f>
        <v/>
      </c>
      <c r="H13" s="17">
        <f>SUM('ASSOCIA ONCALL'!H13+'MARK ROSE'!H13+'Community Specialists'!H13+'GERALD TYSIAK'!H13)</f>
        <v/>
      </c>
      <c r="I13" s="10">
        <f>SUM(B13:H13)</f>
        <v/>
      </c>
      <c r="J13" s="11">
        <f>IF(I13&lt;=40,I13,40)</f>
        <v/>
      </c>
      <c r="K13" s="12">
        <f>I13-J13</f>
        <v/>
      </c>
      <c r="L13" s="13">
        <f>I13*15</f>
        <v/>
      </c>
      <c r="M13" s="9" t="n"/>
      <c r="N13" s="10">
        <f>B13</f>
        <v/>
      </c>
      <c r="O13" s="10">
        <f>C13+N13</f>
        <v/>
      </c>
      <c r="P13" s="10">
        <f>D13+O13</f>
        <v/>
      </c>
      <c r="Q13" s="10">
        <f>E13+P13</f>
        <v/>
      </c>
      <c r="R13" s="10">
        <f>F13+Q13</f>
        <v/>
      </c>
      <c r="S13" s="10">
        <f>G13+R13</f>
        <v/>
      </c>
      <c r="T13" s="10">
        <f>H13+S13</f>
        <v/>
      </c>
      <c r="U13" s="9" t="n"/>
      <c r="V13" s="11">
        <f>N13</f>
        <v/>
      </c>
      <c r="W13" s="11">
        <f>IF(O13&lt;=0, 0, IF(O13&lt;=40,O13-N13,IF(O13-N13&lt;=0, 0, ABS(O13-N13-AE13))))</f>
        <v/>
      </c>
      <c r="X13" s="11">
        <f>IF(P13&lt;=0, 0, IF(P13&lt;=40,P13-O13,IF(P13-O13&lt;=0, 0, ABS(P13-O13-AF13))))</f>
        <v/>
      </c>
      <c r="Y13" s="11">
        <f>IF(Q13&lt;=0, 0, IF(Q13&lt;=40,Q13-P13,IF(Q13-P13&lt;=0, 0, ABS(Q13-P13-AG13))))</f>
        <v/>
      </c>
      <c r="Z13" s="11">
        <f>IF(R13&lt;=0, 0, IF(R13&lt;=40,R13-Q13,IF(R13-Q13&lt;=0, 0, ABS(R13-Q13-AH13))))</f>
        <v/>
      </c>
      <c r="AA13" s="11">
        <f>IF(S13&lt;=0, 0, IF(S13&lt;=40,S13-R13,IF(S13-R13&lt;=0, 0, ABS(S13-R13-AI13))))</f>
        <v/>
      </c>
      <c r="AB13" s="11">
        <f>IF(T13&lt;=0, 0, IF(T13&lt;=40,T13-S13,IF(T13-S13&lt;=0, 0, ABS(T13-S13-AJ13))))</f>
        <v/>
      </c>
      <c r="AC13" s="9" t="n"/>
      <c r="AD13" s="12">
        <f>0</f>
        <v/>
      </c>
      <c r="AE13" s="12">
        <f>IF(O13&lt;=0, 0, IF(O13&lt;=40,0, IF(O13-N13&lt;=0,0,IF(O13&gt;40, O13-40-SUM(AD13:AD13),0))))</f>
        <v/>
      </c>
      <c r="AF13" s="12">
        <f>IF(P13&lt;=0, 0, IF(P13&lt;=40,0, IF(P13-O13&lt;=0,0,IF(P13&gt;40, P13-40-SUM(AD13:AE13),0))))</f>
        <v/>
      </c>
      <c r="AG13" s="12">
        <f>IF(Q13&lt;=0, 0, IF(Q13&lt;=40,0, IF(Q13-P13&lt;=0,0,IF(Q13&gt;40, Q13-40-SUM(AD13:AF13),0))))</f>
        <v/>
      </c>
      <c r="AH13" s="12">
        <f>IF(R13&lt;=0, 0, IF(R13&lt;=40,0, IF(R13-Q13&lt;=0,0,IF(R13&gt;40, R13-40-SUM(AD13:AG13),0))))</f>
        <v/>
      </c>
      <c r="AI13" s="12">
        <f>IF(S13&lt;=0, 0, IF(S13&lt;=40,0, IF(S13-R13&lt;=0,0,IF(S13&gt;40, S13-40-SUM(AD13:AH13),0))))</f>
        <v/>
      </c>
      <c r="AJ13" s="12">
        <f>IF(T13&lt;=0, 0, IF(T13&lt;=40,0, IF(T13-S13&lt;=0,0,IF(T13&gt;40, T13-40-SUM(AD13:AI13),0))))</f>
        <v/>
      </c>
      <c r="AK13" s="8" t="inlineStr">
        <is>
          <t>Francisco Ramirez</t>
        </is>
      </c>
    </row>
    <row r="14" ht="15.75" customHeight="1">
      <c r="A14" s="8" t="inlineStr">
        <is>
          <t>Frank Tarras</t>
        </is>
      </c>
      <c r="B14" s="17">
        <f>SUM('ASSOCIA ONCALL'!B14+'MARK ROSE'!B14+'Community Specialists'!B14+'GERALD TYSIAK'!B14)</f>
        <v/>
      </c>
      <c r="C14" s="17">
        <f>SUM('ASSOCIA ONCALL'!C14+'MARK ROSE'!C14+'Community Specialists'!C14+'GERALD TYSIAK'!C14)</f>
        <v/>
      </c>
      <c r="D14" s="17">
        <f>SUM('ASSOCIA ONCALL'!D14+'MARK ROSE'!D14+'Community Specialists'!D14+'GERALD TYSIAK'!D14)</f>
        <v/>
      </c>
      <c r="E14" s="17">
        <f>SUM('ASSOCIA ONCALL'!E14+'MARK ROSE'!E14+'Community Specialists'!E14+'GERALD TYSIAK'!E14)</f>
        <v/>
      </c>
      <c r="F14" s="17">
        <f>SUM('ASSOCIA ONCALL'!F14+'MARK ROSE'!F14+'Community Specialists'!F14+'GERALD TYSIAK'!F14)</f>
        <v/>
      </c>
      <c r="G14" s="17">
        <f>SUM('ASSOCIA ONCALL'!G14+'MARK ROSE'!G14+'Community Specialists'!G14+'GERALD TYSIAK'!G14)</f>
        <v/>
      </c>
      <c r="H14" s="17">
        <f>SUM('ASSOCIA ONCALL'!H14+'MARK ROSE'!H14+'Community Specialists'!H14+'GERALD TYSIAK'!H14)</f>
        <v/>
      </c>
      <c r="I14" s="10">
        <f>SUM(B14:H14)</f>
        <v/>
      </c>
      <c r="J14" s="11">
        <f>IF(I14&lt;=40,I14,40)</f>
        <v/>
      </c>
      <c r="K14" s="12">
        <f>I14-J14</f>
        <v/>
      </c>
      <c r="L14" s="13">
        <f>I14*15</f>
        <v/>
      </c>
      <c r="M14" s="9" t="n"/>
      <c r="N14" s="10">
        <f>B14</f>
        <v/>
      </c>
      <c r="O14" s="10">
        <f>C14+N14</f>
        <v/>
      </c>
      <c r="P14" s="10">
        <f>D14+O14</f>
        <v/>
      </c>
      <c r="Q14" s="10">
        <f>E14+P14</f>
        <v/>
      </c>
      <c r="R14" s="10">
        <f>F14+Q14</f>
        <v/>
      </c>
      <c r="S14" s="10">
        <f>G14+R14</f>
        <v/>
      </c>
      <c r="T14" s="10">
        <f>H14+S14</f>
        <v/>
      </c>
      <c r="U14" s="9" t="n"/>
      <c r="V14" s="11">
        <f>N14</f>
        <v/>
      </c>
      <c r="W14" s="11">
        <f>IF(O14&lt;=0, 0, IF(O14&lt;=40,O14-N14,IF(O14-N14&lt;=0, 0, ABS(O14-N14-AE14))))</f>
        <v/>
      </c>
      <c r="X14" s="11">
        <f>IF(P14&lt;=0, 0, IF(P14&lt;=40,P14-O14,IF(P14-O14&lt;=0, 0, ABS(P14-O14-AF14))))</f>
        <v/>
      </c>
      <c r="Y14" s="11">
        <f>IF(Q14&lt;=0, 0, IF(Q14&lt;=40,Q14-P14,IF(Q14-P14&lt;=0, 0, ABS(Q14-P14-AG14))))</f>
        <v/>
      </c>
      <c r="Z14" s="11">
        <f>IF(R14&lt;=0, 0, IF(R14&lt;=40,R14-Q14,IF(R14-Q14&lt;=0, 0, ABS(R14-Q14-AH14))))</f>
        <v/>
      </c>
      <c r="AA14" s="11">
        <f>IF(S14&lt;=0, 0, IF(S14&lt;=40,S14-R14,IF(S14-R14&lt;=0, 0, ABS(S14-R14-AI14))))</f>
        <v/>
      </c>
      <c r="AB14" s="11">
        <f>IF(T14&lt;=0, 0, IF(T14&lt;=40,T14-S14,IF(T14-S14&lt;=0, 0, ABS(T14-S14-AJ14))))</f>
        <v/>
      </c>
      <c r="AC14" s="9" t="n"/>
      <c r="AD14" s="12">
        <f>0</f>
        <v/>
      </c>
      <c r="AE14" s="12">
        <f>IF(O14&lt;=0, 0, IF(O14&lt;=40,0, IF(O14-N14&lt;=0,0,IF(O14&gt;40, O14-40-SUM(AD14:AD14),0))))</f>
        <v/>
      </c>
      <c r="AF14" s="12">
        <f>IF(P14&lt;=0, 0, IF(P14&lt;=40,0, IF(P14-O14&lt;=0,0,IF(P14&gt;40, P14-40-SUM(AD14:AE14),0))))</f>
        <v/>
      </c>
      <c r="AG14" s="12">
        <f>IF(Q14&lt;=0, 0, IF(Q14&lt;=40,0, IF(Q14-P14&lt;=0,0,IF(Q14&gt;40, Q14-40-SUM(AD14:AF14),0))))</f>
        <v/>
      </c>
      <c r="AH14" s="12">
        <f>IF(R14&lt;=0, 0, IF(R14&lt;=40,0, IF(R14-Q14&lt;=0,0,IF(R14&gt;40, R14-40-SUM(AD14:AG14),0))))</f>
        <v/>
      </c>
      <c r="AI14" s="12">
        <f>IF(S14&lt;=0, 0, IF(S14&lt;=40,0, IF(S14-R14&lt;=0,0,IF(S14&gt;40, S14-40-SUM(AD14:AH14),0))))</f>
        <v/>
      </c>
      <c r="AJ14" s="12">
        <f>IF(T14&lt;=0, 0, IF(T14&lt;=40,0, IF(T14-S14&lt;=0,0,IF(T14&gt;40, T14-40-SUM(AD14:AI14),0))))</f>
        <v/>
      </c>
      <c r="AK14" s="8" t="inlineStr">
        <is>
          <t>Frank Tarras</t>
        </is>
      </c>
    </row>
    <row r="15" ht="15.75" customHeight="1">
      <c r="A15" s="8" t="inlineStr">
        <is>
          <t>Geronimo Cabrices</t>
        </is>
      </c>
      <c r="B15" s="17">
        <f>SUM('ASSOCIA ONCALL'!B15+'MARK ROSE'!B15+'Community Specialists'!B15+'GERALD TYSIAK'!B15)</f>
        <v/>
      </c>
      <c r="C15" s="17">
        <f>SUM('ASSOCIA ONCALL'!C15+'MARK ROSE'!C15+'Community Specialists'!C15+'GERALD TYSIAK'!C15)</f>
        <v/>
      </c>
      <c r="D15" s="17">
        <f>SUM('ASSOCIA ONCALL'!D15+'MARK ROSE'!D15+'Community Specialists'!D15+'GERALD TYSIAK'!D15)</f>
        <v/>
      </c>
      <c r="E15" s="17">
        <f>SUM('ASSOCIA ONCALL'!E15+'MARK ROSE'!E15+'Community Specialists'!E15+'GERALD TYSIAK'!E15)</f>
        <v/>
      </c>
      <c r="F15" s="17">
        <f>SUM('ASSOCIA ONCALL'!F15+'MARK ROSE'!F15+'Community Specialists'!F15+'GERALD TYSIAK'!F15)</f>
        <v/>
      </c>
      <c r="G15" s="17">
        <f>SUM('ASSOCIA ONCALL'!G15+'MARK ROSE'!G15+'Community Specialists'!G15+'GERALD TYSIAK'!G15)</f>
        <v/>
      </c>
      <c r="H15" s="17">
        <f>SUM('ASSOCIA ONCALL'!H15+'MARK ROSE'!H15+'Community Specialists'!H15+'GERALD TYSIAK'!H15)</f>
        <v/>
      </c>
      <c r="I15" s="10">
        <f>SUM(B15:H15)</f>
        <v/>
      </c>
      <c r="J15" s="11">
        <f>IF(I15&lt;=40,I15,40)</f>
        <v/>
      </c>
      <c r="K15" s="12">
        <f>I15-J15</f>
        <v/>
      </c>
      <c r="L15" s="13">
        <f>I15*15</f>
        <v/>
      </c>
      <c r="M15" s="9" t="n"/>
      <c r="N15" s="10">
        <f>B15</f>
        <v/>
      </c>
      <c r="O15" s="10">
        <f>C15+N15</f>
        <v/>
      </c>
      <c r="P15" s="10">
        <f>D15+O15</f>
        <v/>
      </c>
      <c r="Q15" s="10">
        <f>E15+P15</f>
        <v/>
      </c>
      <c r="R15" s="10">
        <f>F15+Q15</f>
        <v/>
      </c>
      <c r="S15" s="10">
        <f>G15+R15</f>
        <v/>
      </c>
      <c r="T15" s="10">
        <f>H15+S15</f>
        <v/>
      </c>
      <c r="U15" s="9" t="n"/>
      <c r="V15" s="11">
        <f>N15</f>
        <v/>
      </c>
      <c r="W15" s="11">
        <f>IF(O15&lt;=0, 0, IF(O15&lt;=40,O15-N15,IF(O15-N15&lt;=0, 0, ABS(O15-N15-AE15))))</f>
        <v/>
      </c>
      <c r="X15" s="11">
        <f>IF(P15&lt;=0, 0, IF(P15&lt;=40,P15-O15,IF(P15-O15&lt;=0, 0, ABS(P15-O15-AF15))))</f>
        <v/>
      </c>
      <c r="Y15" s="11">
        <f>IF(Q15&lt;=0, 0, IF(Q15&lt;=40,Q15-P15,IF(Q15-P15&lt;=0, 0, ABS(Q15-P15-AG15))))</f>
        <v/>
      </c>
      <c r="Z15" s="11">
        <f>IF(R15&lt;=0, 0, IF(R15&lt;=40,R15-Q15,IF(R15-Q15&lt;=0, 0, ABS(R15-Q15-AH15))))</f>
        <v/>
      </c>
      <c r="AA15" s="11">
        <f>IF(S15&lt;=0, 0, IF(S15&lt;=40,S15-R15,IF(S15-R15&lt;=0, 0, ABS(S15-R15-AI15))))</f>
        <v/>
      </c>
      <c r="AB15" s="11">
        <f>IF(T15&lt;=0, 0, IF(T15&lt;=40,T15-S15,IF(T15-S15&lt;=0, 0, ABS(T15-S15-AJ15))))</f>
        <v/>
      </c>
      <c r="AC15" s="9" t="n"/>
      <c r="AD15" s="12">
        <f>0</f>
        <v/>
      </c>
      <c r="AE15" s="12">
        <f>IF(O15&lt;=0, 0, IF(O15&lt;=40,0, IF(O15-N15&lt;=0,0,IF(O15&gt;40, O15-40-SUM(AD15:AD15),0))))</f>
        <v/>
      </c>
      <c r="AF15" s="12">
        <f>IF(P15&lt;=0, 0, IF(P15&lt;=40,0, IF(P15-O15&lt;=0,0,IF(P15&gt;40, P15-40-SUM(AD15:AE15),0))))</f>
        <v/>
      </c>
      <c r="AG15" s="12">
        <f>IF(Q15&lt;=0, 0, IF(Q15&lt;=40,0, IF(Q15-P15&lt;=0,0,IF(Q15&gt;40, Q15-40-SUM(AD15:AF15),0))))</f>
        <v/>
      </c>
      <c r="AH15" s="12">
        <f>IF(R15&lt;=0, 0, IF(R15&lt;=40,0, IF(R15-Q15&lt;=0,0,IF(R15&gt;40, R15-40-SUM(AD15:AG15),0))))</f>
        <v/>
      </c>
      <c r="AI15" s="12">
        <f>IF(S15&lt;=0, 0, IF(S15&lt;=40,0, IF(S15-R15&lt;=0,0,IF(S15&gt;40, S15-40-SUM(AD15:AH15),0))))</f>
        <v/>
      </c>
      <c r="AJ15" s="12">
        <f>IF(T15&lt;=0, 0, IF(T15&lt;=40,0, IF(T15-S15&lt;=0,0,IF(T15&gt;40, T15-40-SUM(AD15:AI15),0))))</f>
        <v/>
      </c>
      <c r="AK15" s="8" t="inlineStr">
        <is>
          <t>Geronimo Cabrices</t>
        </is>
      </c>
    </row>
    <row r="16" ht="15.75" customHeight="1">
      <c r="A16" s="8" t="inlineStr">
        <is>
          <t>Hender Gualteros</t>
        </is>
      </c>
      <c r="B16" s="17">
        <f>SUM('ASSOCIA ONCALL'!B16+'MARK ROSE'!B16+'Community Specialists'!B16+'GERALD TYSIAK'!B16)</f>
        <v/>
      </c>
      <c r="C16" s="17">
        <f>SUM('ASSOCIA ONCALL'!C16+'MARK ROSE'!C16+'Community Specialists'!C16+'GERALD TYSIAK'!C16)</f>
        <v/>
      </c>
      <c r="D16" s="17">
        <f>SUM('ASSOCIA ONCALL'!D16+'MARK ROSE'!D16+'Community Specialists'!D16+'GERALD TYSIAK'!D16)</f>
        <v/>
      </c>
      <c r="E16" s="17">
        <f>SUM('ASSOCIA ONCALL'!E16+'MARK ROSE'!E16+'Community Specialists'!E16+'GERALD TYSIAK'!E16)</f>
        <v/>
      </c>
      <c r="F16" s="17">
        <f>SUM('ASSOCIA ONCALL'!F16+'MARK ROSE'!F16+'Community Specialists'!F16+'GERALD TYSIAK'!F16)</f>
        <v/>
      </c>
      <c r="G16" s="17">
        <f>SUM('ASSOCIA ONCALL'!G16+'MARK ROSE'!G16+'Community Specialists'!G16+'GERALD TYSIAK'!G16)</f>
        <v/>
      </c>
      <c r="H16" s="17">
        <f>SUM('ASSOCIA ONCALL'!H16+'MARK ROSE'!H16+'Community Specialists'!H16+'GERALD TYSIAK'!H16)</f>
        <v/>
      </c>
      <c r="I16" s="10">
        <f>SUM(B16:H16)</f>
        <v/>
      </c>
      <c r="J16" s="11">
        <f>IF(I16&lt;=40,I16,40)</f>
        <v/>
      </c>
      <c r="K16" s="12">
        <f>I16-J16</f>
        <v/>
      </c>
      <c r="L16" s="13">
        <f>I16*15</f>
        <v/>
      </c>
      <c r="M16" s="9" t="n"/>
      <c r="N16" s="10">
        <f>B16</f>
        <v/>
      </c>
      <c r="O16" s="10">
        <f>C16+N16</f>
        <v/>
      </c>
      <c r="P16" s="10">
        <f>D16+O16</f>
        <v/>
      </c>
      <c r="Q16" s="10">
        <f>E16+P16</f>
        <v/>
      </c>
      <c r="R16" s="10">
        <f>F16+Q16</f>
        <v/>
      </c>
      <c r="S16" s="10">
        <f>G16+R16</f>
        <v/>
      </c>
      <c r="T16" s="10">
        <f>H16+S16</f>
        <v/>
      </c>
      <c r="U16" s="9" t="n"/>
      <c r="V16" s="11">
        <f>N16</f>
        <v/>
      </c>
      <c r="W16" s="11">
        <f>IF(O16&lt;=0, 0, IF(O16&lt;=40,O16-N16,IF(O16-N16&lt;=0, 0, ABS(O16-N16-AE16))))</f>
        <v/>
      </c>
      <c r="X16" s="11">
        <f>IF(P16&lt;=0, 0, IF(P16&lt;=40,P16-O16,IF(P16-O16&lt;=0, 0, ABS(P16-O16-AF16))))</f>
        <v/>
      </c>
      <c r="Y16" s="11">
        <f>IF(Q16&lt;=0, 0, IF(Q16&lt;=40,Q16-P16,IF(Q16-P16&lt;=0, 0, ABS(Q16-P16-AG16))))</f>
        <v/>
      </c>
      <c r="Z16" s="11">
        <f>IF(R16&lt;=0, 0, IF(R16&lt;=40,R16-Q16,IF(R16-Q16&lt;=0, 0, ABS(R16-Q16-AH16))))</f>
        <v/>
      </c>
      <c r="AA16" s="11">
        <f>IF(S16&lt;=0, 0, IF(S16&lt;=40,S16-R16,IF(S16-R16&lt;=0, 0, ABS(S16-R16-AI16))))</f>
        <v/>
      </c>
      <c r="AB16" s="11">
        <f>IF(T16&lt;=0, 0, IF(T16&lt;=40,T16-S16,IF(T16-S16&lt;=0, 0, ABS(T16-S16-AJ16))))</f>
        <v/>
      </c>
      <c r="AC16" s="9" t="n"/>
      <c r="AD16" s="12">
        <f>0</f>
        <v/>
      </c>
      <c r="AE16" s="12">
        <f>IF(O16&lt;=0, 0, IF(O16&lt;=40,0, IF(O16-N16&lt;=0,0,IF(O16&gt;40, O16-40-SUM(AD16:AD16),0))))</f>
        <v/>
      </c>
      <c r="AF16" s="12">
        <f>IF(P16&lt;=0, 0, IF(P16&lt;=40,0, IF(P16-O16&lt;=0,0,IF(P16&gt;40, P16-40-SUM(AD16:AE16),0))))</f>
        <v/>
      </c>
      <c r="AG16" s="12">
        <f>IF(Q16&lt;=0, 0, IF(Q16&lt;=40,0, IF(Q16-P16&lt;=0,0,IF(Q16&gt;40, Q16-40-SUM(AD16:AF16),0))))</f>
        <v/>
      </c>
      <c r="AH16" s="12">
        <f>IF(R16&lt;=0, 0, IF(R16&lt;=40,0, IF(R16-Q16&lt;=0,0,IF(R16&gt;40, R16-40-SUM(AD16:AG16),0))))</f>
        <v/>
      </c>
      <c r="AI16" s="12">
        <f>IF(S16&lt;=0, 0, IF(S16&lt;=40,0, IF(S16-R16&lt;=0,0,IF(S16&gt;40, S16-40-SUM(AD16:AH16),0))))</f>
        <v/>
      </c>
      <c r="AJ16" s="12">
        <f>IF(T16&lt;=0, 0, IF(T16&lt;=40,0, IF(T16-S16&lt;=0,0,IF(T16&gt;40, T16-40-SUM(AD16:AI16),0))))</f>
        <v/>
      </c>
      <c r="AK16" s="8" t="inlineStr">
        <is>
          <t>Hender Gualteros</t>
        </is>
      </c>
    </row>
    <row r="17" ht="15.75" customHeight="1">
      <c r="A17" s="8" t="inlineStr">
        <is>
          <t>Josmer Pedraza</t>
        </is>
      </c>
      <c r="B17" s="17">
        <f>SUM('ASSOCIA ONCALL'!B17+'MARK ROSE'!B17+'Community Specialists'!B17+'GERALD TYSIAK'!B17)</f>
        <v/>
      </c>
      <c r="C17" s="17">
        <f>SUM('ASSOCIA ONCALL'!C17+'MARK ROSE'!C17+'Community Specialists'!C17+'GERALD TYSIAK'!C17)</f>
        <v/>
      </c>
      <c r="D17" s="17">
        <f>SUM('ASSOCIA ONCALL'!D17+'MARK ROSE'!D17+'Community Specialists'!D17+'GERALD TYSIAK'!D17)</f>
        <v/>
      </c>
      <c r="E17" s="17">
        <f>SUM('ASSOCIA ONCALL'!E17+'MARK ROSE'!E17+'Community Specialists'!E17+'GERALD TYSIAK'!E17)</f>
        <v/>
      </c>
      <c r="F17" s="17">
        <f>SUM('ASSOCIA ONCALL'!F17+'MARK ROSE'!F17+'Community Specialists'!F17+'GERALD TYSIAK'!F17)</f>
        <v/>
      </c>
      <c r="G17" s="17">
        <f>SUM('ASSOCIA ONCALL'!G17+'MARK ROSE'!G17+'Community Specialists'!G17+'GERALD TYSIAK'!G17)</f>
        <v/>
      </c>
      <c r="H17" s="17">
        <f>SUM('ASSOCIA ONCALL'!H17+'MARK ROSE'!H17+'Community Specialists'!H17+'GERALD TYSIAK'!H17)</f>
        <v/>
      </c>
      <c r="I17" s="10">
        <f>SUM(B17:H17)</f>
        <v/>
      </c>
      <c r="J17" s="11">
        <f>IF(I17&lt;=40,I17,40)</f>
        <v/>
      </c>
      <c r="K17" s="12">
        <f>I17-J17</f>
        <v/>
      </c>
      <c r="L17" s="13">
        <f>I17*15</f>
        <v/>
      </c>
      <c r="M17" s="9" t="n"/>
      <c r="N17" s="10">
        <f>B17</f>
        <v/>
      </c>
      <c r="O17" s="10">
        <f>C17+N17</f>
        <v/>
      </c>
      <c r="P17" s="10">
        <f>D17+O17</f>
        <v/>
      </c>
      <c r="Q17" s="10">
        <f>E17+P17</f>
        <v/>
      </c>
      <c r="R17" s="10">
        <f>F17+Q17</f>
        <v/>
      </c>
      <c r="S17" s="10">
        <f>G17+R17</f>
        <v/>
      </c>
      <c r="T17" s="10">
        <f>H17+S17</f>
        <v/>
      </c>
      <c r="U17" s="9" t="n"/>
      <c r="V17" s="11">
        <f>N17</f>
        <v/>
      </c>
      <c r="W17" s="11">
        <f>IF(O17&lt;=0, 0, IF(O17&lt;=40,O17-N17,IF(O17-N17&lt;=0, 0, ABS(O17-N17-AE17))))</f>
        <v/>
      </c>
      <c r="X17" s="11">
        <f>IF(P17&lt;=0, 0, IF(P17&lt;=40,P17-O17,IF(P17-O17&lt;=0, 0, ABS(P17-O17-AF17))))</f>
        <v/>
      </c>
      <c r="Y17" s="11">
        <f>IF(Q17&lt;=0, 0, IF(Q17&lt;=40,Q17-P17,IF(Q17-P17&lt;=0, 0, ABS(Q17-P17-AG17))))</f>
        <v/>
      </c>
      <c r="Z17" s="11">
        <f>IF(R17&lt;=0, 0, IF(R17&lt;=40,R17-Q17,IF(R17-Q17&lt;=0, 0, ABS(R17-Q17-AH17))))</f>
        <v/>
      </c>
      <c r="AA17" s="11">
        <f>IF(S17&lt;=0, 0, IF(S17&lt;=40,S17-R17,IF(S17-R17&lt;=0, 0, ABS(S17-R17-AI17))))</f>
        <v/>
      </c>
      <c r="AB17" s="11">
        <f>IF(T17&lt;=0, 0, IF(T17&lt;=40,T17-S17,IF(T17-S17&lt;=0, 0, ABS(T17-S17-AJ17))))</f>
        <v/>
      </c>
      <c r="AC17" s="9" t="n"/>
      <c r="AD17" s="12">
        <f>0</f>
        <v/>
      </c>
      <c r="AE17" s="12">
        <f>IF(O17&lt;=0, 0, IF(O17&lt;=40,0, IF(O17-N17&lt;=0,0,IF(O17&gt;40, O17-40-SUM(AD17:AD17),0))))</f>
        <v/>
      </c>
      <c r="AF17" s="12">
        <f>IF(P17&lt;=0, 0, IF(P17&lt;=40,0, IF(P17-O17&lt;=0,0,IF(P17&gt;40, P17-40-SUM(AD17:AE17),0))))</f>
        <v/>
      </c>
      <c r="AG17" s="12">
        <f>IF(Q17&lt;=0, 0, IF(Q17&lt;=40,0, IF(Q17-P17&lt;=0,0,IF(Q17&gt;40, Q17-40-SUM(AD17:AF17),0))))</f>
        <v/>
      </c>
      <c r="AH17" s="12">
        <f>IF(R17&lt;=0, 0, IF(R17&lt;=40,0, IF(R17-Q17&lt;=0,0,IF(R17&gt;40, R17-40-SUM(AD17:AG17),0))))</f>
        <v/>
      </c>
      <c r="AI17" s="12">
        <f>IF(S17&lt;=0, 0, IF(S17&lt;=40,0, IF(S17-R17&lt;=0,0,IF(S17&gt;40, S17-40-SUM(AD17:AH17),0))))</f>
        <v/>
      </c>
      <c r="AJ17" s="12">
        <f>IF(T17&lt;=0, 0, IF(T17&lt;=40,0, IF(T17-S17&lt;=0,0,IF(T17&gt;40, T17-40-SUM(AD17:AI17),0))))</f>
        <v/>
      </c>
      <c r="AK17" s="8" t="inlineStr">
        <is>
          <t>Josmer Pedraza</t>
        </is>
      </c>
    </row>
    <row r="18" ht="15.75" customHeight="1">
      <c r="A18" s="8" t="inlineStr">
        <is>
          <t>Julio Astidas</t>
        </is>
      </c>
      <c r="B18" s="17">
        <f>SUM('ASSOCIA ONCALL'!B18+'MARK ROSE'!B18+'Community Specialists'!B18+'GERALD TYSIAK'!B18)</f>
        <v/>
      </c>
      <c r="C18" s="17">
        <f>SUM('ASSOCIA ONCALL'!C18+'MARK ROSE'!C18+'Community Specialists'!C18+'GERALD TYSIAK'!C18)</f>
        <v/>
      </c>
      <c r="D18" s="17">
        <f>SUM('ASSOCIA ONCALL'!D18+'MARK ROSE'!D18+'Community Specialists'!D18+'GERALD TYSIAK'!D18)</f>
        <v/>
      </c>
      <c r="E18" s="17">
        <f>SUM('ASSOCIA ONCALL'!E18+'MARK ROSE'!E18+'Community Specialists'!E18+'GERALD TYSIAK'!E18)</f>
        <v/>
      </c>
      <c r="F18" s="17">
        <f>SUM('ASSOCIA ONCALL'!F18+'MARK ROSE'!F18+'Community Specialists'!F18+'GERALD TYSIAK'!F18)</f>
        <v/>
      </c>
      <c r="G18" s="17">
        <f>SUM('ASSOCIA ONCALL'!G18+'MARK ROSE'!G18+'Community Specialists'!G18+'GERALD TYSIAK'!G18)</f>
        <v/>
      </c>
      <c r="H18" s="17">
        <f>SUM('ASSOCIA ONCALL'!H18+'MARK ROSE'!H18+'Community Specialists'!H18+'GERALD TYSIAK'!H18)</f>
        <v/>
      </c>
      <c r="I18" s="10">
        <f>SUM(B18:H18)</f>
        <v/>
      </c>
      <c r="J18" s="11">
        <f>IF(I18&lt;=40,I18,40)</f>
        <v/>
      </c>
      <c r="K18" s="12">
        <f>I18-J18</f>
        <v/>
      </c>
      <c r="L18" s="13">
        <f>I18*15</f>
        <v/>
      </c>
      <c r="M18" s="9" t="n"/>
      <c r="N18" s="10">
        <f>B18</f>
        <v/>
      </c>
      <c r="O18" s="10">
        <f>C18+N18</f>
        <v/>
      </c>
      <c r="P18" s="10">
        <f>D18+O18</f>
        <v/>
      </c>
      <c r="Q18" s="10">
        <f>E18+P18</f>
        <v/>
      </c>
      <c r="R18" s="10">
        <f>F18+Q18</f>
        <v/>
      </c>
      <c r="S18" s="10">
        <f>G18+R18</f>
        <v/>
      </c>
      <c r="T18" s="10">
        <f>H18+S18</f>
        <v/>
      </c>
      <c r="U18" s="9" t="n"/>
      <c r="V18" s="11">
        <f>N18</f>
        <v/>
      </c>
      <c r="W18" s="11">
        <f>IF(O18&lt;=0, 0, IF(O18&lt;=40,O18-N18,IF(O18-N18&lt;=0, 0, ABS(O18-N18-AE18))))</f>
        <v/>
      </c>
      <c r="X18" s="11">
        <f>IF(P18&lt;=0, 0, IF(P18&lt;=40,P18-O18,IF(P18-O18&lt;=0, 0, ABS(P18-O18-AF18))))</f>
        <v/>
      </c>
      <c r="Y18" s="11">
        <f>IF(Q18&lt;=0, 0, IF(Q18&lt;=40,Q18-P18,IF(Q18-P18&lt;=0, 0, ABS(Q18-P18-AG18))))</f>
        <v/>
      </c>
      <c r="Z18" s="11">
        <f>IF(R18&lt;=0, 0, IF(R18&lt;=40,R18-Q18,IF(R18-Q18&lt;=0, 0, ABS(R18-Q18-AH18))))</f>
        <v/>
      </c>
      <c r="AA18" s="11">
        <f>IF(S18&lt;=0, 0, IF(S18&lt;=40,S18-R18,IF(S18-R18&lt;=0, 0, ABS(S18-R18-AI18))))</f>
        <v/>
      </c>
      <c r="AB18" s="11">
        <f>IF(T18&lt;=0, 0, IF(T18&lt;=40,T18-S18,IF(T18-S18&lt;=0, 0, ABS(T18-S18-AJ18))))</f>
        <v/>
      </c>
      <c r="AC18" s="9" t="n"/>
      <c r="AD18" s="12">
        <f>0</f>
        <v/>
      </c>
      <c r="AE18" s="12">
        <f>IF(O18&lt;=0, 0, IF(O18&lt;=40,0, IF(O18-N18&lt;=0,0,IF(O18&gt;40, O18-40-SUM(AD18:AD18),0))))</f>
        <v/>
      </c>
      <c r="AF18" s="12">
        <f>IF(P18&lt;=0, 0, IF(P18&lt;=40,0, IF(P18-O18&lt;=0,0,IF(P18&gt;40, P18-40-SUM(AD18:AE18),0))))</f>
        <v/>
      </c>
      <c r="AG18" s="12">
        <f>IF(Q18&lt;=0, 0, IF(Q18&lt;=40,0, IF(Q18-P18&lt;=0,0,IF(Q18&gt;40, Q18-40-SUM(AD18:AF18),0))))</f>
        <v/>
      </c>
      <c r="AH18" s="12">
        <f>IF(R18&lt;=0, 0, IF(R18&lt;=40,0, IF(R18-Q18&lt;=0,0,IF(R18&gt;40, R18-40-SUM(AD18:AG18),0))))</f>
        <v/>
      </c>
      <c r="AI18" s="12">
        <f>IF(S18&lt;=0, 0, IF(S18&lt;=40,0, IF(S18-R18&lt;=0,0,IF(S18&gt;40, S18-40-SUM(AD18:AH18),0))))</f>
        <v/>
      </c>
      <c r="AJ18" s="12">
        <f>IF(T18&lt;=0, 0, IF(T18&lt;=40,0, IF(T18-S18&lt;=0,0,IF(T18&gt;40, T18-40-SUM(AD18:AI18),0))))</f>
        <v/>
      </c>
      <c r="AK18" s="8" t="inlineStr">
        <is>
          <t>Julio Astidas</t>
        </is>
      </c>
    </row>
    <row r="19" ht="15.75" customHeight="1">
      <c r="A19" s="8" t="inlineStr">
        <is>
          <t>Leandro Granados</t>
        </is>
      </c>
      <c r="B19" s="17">
        <f>SUM('ASSOCIA ONCALL'!B19+'MARK ROSE'!B19+'Community Specialists'!B19+'GERALD TYSIAK'!B19)</f>
        <v/>
      </c>
      <c r="C19" s="17">
        <f>SUM('ASSOCIA ONCALL'!C19+'MARK ROSE'!C19+'Community Specialists'!C19+'GERALD TYSIAK'!C19)</f>
        <v/>
      </c>
      <c r="D19" s="17">
        <f>SUM('ASSOCIA ONCALL'!D19+'MARK ROSE'!D19+'Community Specialists'!D19+'GERALD TYSIAK'!D19)</f>
        <v/>
      </c>
      <c r="E19" s="17">
        <f>SUM('ASSOCIA ONCALL'!E19+'MARK ROSE'!E19+'Community Specialists'!E19+'GERALD TYSIAK'!E19)</f>
        <v/>
      </c>
      <c r="F19" s="17">
        <f>SUM('ASSOCIA ONCALL'!F19+'MARK ROSE'!F19+'Community Specialists'!F19+'GERALD TYSIAK'!F19)</f>
        <v/>
      </c>
      <c r="G19" s="17">
        <f>SUM('ASSOCIA ONCALL'!G19+'MARK ROSE'!G19+'Community Specialists'!G19+'GERALD TYSIAK'!G19)</f>
        <v/>
      </c>
      <c r="H19" s="17">
        <f>SUM('ASSOCIA ONCALL'!H19+'MARK ROSE'!H19+'Community Specialists'!H19+'GERALD TYSIAK'!H19)</f>
        <v/>
      </c>
      <c r="I19" s="10">
        <f>SUM(B19:H19)</f>
        <v/>
      </c>
      <c r="J19" s="11">
        <f>IF(I19&lt;=40,I19,40)</f>
        <v/>
      </c>
      <c r="K19" s="12">
        <f>I19-J19</f>
        <v/>
      </c>
      <c r="L19" s="13">
        <f>I19*15</f>
        <v/>
      </c>
      <c r="M19" s="9" t="n"/>
      <c r="N19" s="10">
        <f>B19</f>
        <v/>
      </c>
      <c r="O19" s="10">
        <f>C19+N19</f>
        <v/>
      </c>
      <c r="P19" s="10">
        <f>D19+O19</f>
        <v/>
      </c>
      <c r="Q19" s="10">
        <f>E19+P19</f>
        <v/>
      </c>
      <c r="R19" s="10">
        <f>F19+Q19</f>
        <v/>
      </c>
      <c r="S19" s="10">
        <f>G19+R19</f>
        <v/>
      </c>
      <c r="T19" s="10">
        <f>H19+S19</f>
        <v/>
      </c>
      <c r="U19" s="9" t="n"/>
      <c r="V19" s="11">
        <f>N19</f>
        <v/>
      </c>
      <c r="W19" s="11">
        <f>IF(O19&lt;=0, 0, IF(O19&lt;=40,O19-N19,IF(O19-N19&lt;=0, 0, ABS(O19-N19-AE19))))</f>
        <v/>
      </c>
      <c r="X19" s="11">
        <f>IF(P19&lt;=0, 0, IF(P19&lt;=40,P19-O19,IF(P19-O19&lt;=0, 0, ABS(P19-O19-AF19))))</f>
        <v/>
      </c>
      <c r="Y19" s="11">
        <f>IF(Q19&lt;=0, 0, IF(Q19&lt;=40,Q19-P19,IF(Q19-P19&lt;=0, 0, ABS(Q19-P19-AG19))))</f>
        <v/>
      </c>
      <c r="Z19" s="11">
        <f>IF(R19&lt;=0, 0, IF(R19&lt;=40,R19-Q19,IF(R19-Q19&lt;=0, 0, ABS(R19-Q19-AH19))))</f>
        <v/>
      </c>
      <c r="AA19" s="11">
        <f>IF(S19&lt;=0, 0, IF(S19&lt;=40,S19-R19,IF(S19-R19&lt;=0, 0, ABS(S19-R19-AI19))))</f>
        <v/>
      </c>
      <c r="AB19" s="11">
        <f>IF(T19&lt;=0, 0, IF(T19&lt;=40,T19-S19,IF(T19-S19&lt;=0, 0, ABS(T19-S19-AJ19))))</f>
        <v/>
      </c>
      <c r="AC19" s="9" t="n"/>
      <c r="AD19" s="12">
        <f>0</f>
        <v/>
      </c>
      <c r="AE19" s="12">
        <f>IF(O19&lt;=0, 0, IF(O19&lt;=40,0, IF(O19-N19&lt;=0,0,IF(O19&gt;40, O19-40-SUM(AD19:AD19),0))))</f>
        <v/>
      </c>
      <c r="AF19" s="12">
        <f>IF(P19&lt;=0, 0, IF(P19&lt;=40,0, IF(P19-O19&lt;=0,0,IF(P19&gt;40, P19-40-SUM(AD19:AE19),0))))</f>
        <v/>
      </c>
      <c r="AG19" s="12">
        <f>IF(Q19&lt;=0, 0, IF(Q19&lt;=40,0, IF(Q19-P19&lt;=0,0,IF(Q19&gt;40, Q19-40-SUM(AD19:AF19),0))))</f>
        <v/>
      </c>
      <c r="AH19" s="12">
        <f>IF(R19&lt;=0, 0, IF(R19&lt;=40,0, IF(R19-Q19&lt;=0,0,IF(R19&gt;40, R19-40-SUM(AD19:AG19),0))))</f>
        <v/>
      </c>
      <c r="AI19" s="12">
        <f>IF(S19&lt;=0, 0, IF(S19&lt;=40,0, IF(S19-R19&lt;=0,0,IF(S19&gt;40, S19-40-SUM(AD19:AH19),0))))</f>
        <v/>
      </c>
      <c r="AJ19" s="12">
        <f>IF(T19&lt;=0, 0, IF(T19&lt;=40,0, IF(T19-S19&lt;=0,0,IF(T19&gt;40, T19-40-SUM(AD19:AI19),0))))</f>
        <v/>
      </c>
      <c r="AK19" s="8" t="inlineStr">
        <is>
          <t>Leandro Granados</t>
        </is>
      </c>
    </row>
    <row r="20" ht="15.75" customHeight="1">
      <c r="A20" s="8" t="inlineStr">
        <is>
          <t>Leonardo Diaz</t>
        </is>
      </c>
      <c r="B20" s="17">
        <f>SUM('ASSOCIA ONCALL'!B20+'MARK ROSE'!B20+'Community Specialists'!B20+'GERALD TYSIAK'!B20)</f>
        <v/>
      </c>
      <c r="C20" s="17">
        <f>SUM('ASSOCIA ONCALL'!C20+'MARK ROSE'!C20+'Community Specialists'!C20+'GERALD TYSIAK'!C20)</f>
        <v/>
      </c>
      <c r="D20" s="17">
        <f>SUM('ASSOCIA ONCALL'!D20+'MARK ROSE'!D20+'Community Specialists'!D20+'GERALD TYSIAK'!D20)</f>
        <v/>
      </c>
      <c r="E20" s="17">
        <f>SUM('ASSOCIA ONCALL'!E20+'MARK ROSE'!E20+'Community Specialists'!E20+'GERALD TYSIAK'!E20)</f>
        <v/>
      </c>
      <c r="F20" s="17">
        <f>SUM('ASSOCIA ONCALL'!F20+'MARK ROSE'!F20+'Community Specialists'!F20+'GERALD TYSIAK'!F20)</f>
        <v/>
      </c>
      <c r="G20" s="17">
        <f>SUM('ASSOCIA ONCALL'!G20+'MARK ROSE'!G20+'Community Specialists'!G20+'GERALD TYSIAK'!G20)</f>
        <v/>
      </c>
      <c r="H20" s="17">
        <f>SUM('ASSOCIA ONCALL'!H20+'MARK ROSE'!H20+'Community Specialists'!H20+'GERALD TYSIAK'!H20)</f>
        <v/>
      </c>
      <c r="I20" s="10">
        <f>SUM(B20:H20)</f>
        <v/>
      </c>
      <c r="J20" s="11">
        <f>IF(I20&lt;=40,I20,40)</f>
        <v/>
      </c>
      <c r="K20" s="12">
        <f>I20-J20</f>
        <v/>
      </c>
      <c r="L20" s="13">
        <f>I20*15</f>
        <v/>
      </c>
      <c r="M20" s="9" t="n"/>
      <c r="N20" s="10">
        <f>B20</f>
        <v/>
      </c>
      <c r="O20" s="10">
        <f>C20+N20</f>
        <v/>
      </c>
      <c r="P20" s="10">
        <f>D20+O20</f>
        <v/>
      </c>
      <c r="Q20" s="10">
        <f>E20+P20</f>
        <v/>
      </c>
      <c r="R20" s="10">
        <f>F20+Q20</f>
        <v/>
      </c>
      <c r="S20" s="10">
        <f>G20+R20</f>
        <v/>
      </c>
      <c r="T20" s="10">
        <f>H20+S20</f>
        <v/>
      </c>
      <c r="U20" s="9" t="n"/>
      <c r="V20" s="11">
        <f>N20</f>
        <v/>
      </c>
      <c r="W20" s="11">
        <f>IF(O20&lt;=0, 0, IF(O20&lt;=40,O20-N20,IF(O20-N20&lt;=0, 0, ABS(O20-N20-AE20))))</f>
        <v/>
      </c>
      <c r="X20" s="11">
        <f>IF(P20&lt;=0, 0, IF(P20&lt;=40,P20-O20,IF(P20-O20&lt;=0, 0, ABS(P20-O20-AF20))))</f>
        <v/>
      </c>
      <c r="Y20" s="11">
        <f>IF(Q20&lt;=0, 0, IF(Q20&lt;=40,Q20-P20,IF(Q20-P20&lt;=0, 0, ABS(Q20-P20-AG20))))</f>
        <v/>
      </c>
      <c r="Z20" s="11">
        <f>IF(R20&lt;=0, 0, IF(R20&lt;=40,R20-Q20,IF(R20-Q20&lt;=0, 0, ABS(R20-Q20-AH20))))</f>
        <v/>
      </c>
      <c r="AA20" s="11">
        <f>IF(S20&lt;=0, 0, IF(S20&lt;=40,S20-R20,IF(S20-R20&lt;=0, 0, ABS(S20-R20-AI20))))</f>
        <v/>
      </c>
      <c r="AB20" s="11">
        <f>IF(T20&lt;=0, 0, IF(T20&lt;=40,T20-S20,IF(T20-S20&lt;=0, 0, ABS(T20-S20-AJ20))))</f>
        <v/>
      </c>
      <c r="AC20" s="9" t="n"/>
      <c r="AD20" s="12">
        <f>0</f>
        <v/>
      </c>
      <c r="AE20" s="12">
        <f>IF(O20&lt;=0, 0, IF(O20&lt;=40,0, IF(O20-N20&lt;=0,0,IF(O20&gt;40, O20-40-SUM(AD20:AD20),0))))</f>
        <v/>
      </c>
      <c r="AF20" s="12">
        <f>IF(P20&lt;=0, 0, IF(P20&lt;=40,0, IF(P20-O20&lt;=0,0,IF(P20&gt;40, P20-40-SUM(AD20:AE20),0))))</f>
        <v/>
      </c>
      <c r="AG20" s="12">
        <f>IF(Q20&lt;=0, 0, IF(Q20&lt;=40,0, IF(Q20-P20&lt;=0,0,IF(Q20&gt;40, Q20-40-SUM(AD20:AF20),0))))</f>
        <v/>
      </c>
      <c r="AH20" s="12">
        <f>IF(R20&lt;=0, 0, IF(R20&lt;=40,0, IF(R20-Q20&lt;=0,0,IF(R20&gt;40, R20-40-SUM(AD20:AG20),0))))</f>
        <v/>
      </c>
      <c r="AI20" s="12">
        <f>IF(S20&lt;=0, 0, IF(S20&lt;=40,0, IF(S20-R20&lt;=0,0,IF(S20&gt;40, S20-40-SUM(AD20:AH20),0))))</f>
        <v/>
      </c>
      <c r="AJ20" s="12">
        <f>IF(T20&lt;=0, 0, IF(T20&lt;=40,0, IF(T20-S20&lt;=0,0,IF(T20&gt;40, T20-40-SUM(AD20:AI20),0))))</f>
        <v/>
      </c>
      <c r="AK20" s="8" t="inlineStr">
        <is>
          <t>Leonardo Diaz</t>
        </is>
      </c>
    </row>
    <row r="21" ht="15.75" customHeight="1">
      <c r="A21" s="8" t="inlineStr">
        <is>
          <t>Pedro Luis Garcia</t>
        </is>
      </c>
      <c r="B21" s="17">
        <f>SUM('ASSOCIA ONCALL'!B21+'MARK ROSE'!B21+'Community Specialists'!B21+'GERALD TYSIAK'!B21)</f>
        <v/>
      </c>
      <c r="C21" s="17">
        <f>SUM('ASSOCIA ONCALL'!C21+'MARK ROSE'!C21+'Community Specialists'!C21+'GERALD TYSIAK'!C21)</f>
        <v/>
      </c>
      <c r="D21" s="17">
        <f>SUM('ASSOCIA ONCALL'!D21+'MARK ROSE'!D21+'Community Specialists'!D21+'GERALD TYSIAK'!D21)</f>
        <v/>
      </c>
      <c r="E21" s="17">
        <f>SUM('ASSOCIA ONCALL'!E21+'MARK ROSE'!E21+'Community Specialists'!E21+'GERALD TYSIAK'!E21)</f>
        <v/>
      </c>
      <c r="F21" s="17">
        <f>SUM('ASSOCIA ONCALL'!F21+'MARK ROSE'!F21+'Community Specialists'!F21+'GERALD TYSIAK'!F21)</f>
        <v/>
      </c>
      <c r="G21" s="17">
        <f>SUM('ASSOCIA ONCALL'!G21+'MARK ROSE'!G21+'Community Specialists'!G21+'GERALD TYSIAK'!G21)</f>
        <v/>
      </c>
      <c r="H21" s="17">
        <f>SUM('ASSOCIA ONCALL'!H21+'MARK ROSE'!H21+'Community Specialists'!H21+'GERALD TYSIAK'!H21)</f>
        <v/>
      </c>
      <c r="I21" s="10">
        <f>SUM(B21:H21)</f>
        <v/>
      </c>
      <c r="J21" s="11">
        <f>IF(I21&lt;=40,I21,40)</f>
        <v/>
      </c>
      <c r="K21" s="12">
        <f>I21-J21</f>
        <v/>
      </c>
      <c r="L21" s="13">
        <f>I21*15</f>
        <v/>
      </c>
      <c r="M21" s="9" t="n"/>
      <c r="N21" s="10">
        <f>B21</f>
        <v/>
      </c>
      <c r="O21" s="10">
        <f>C21+N21</f>
        <v/>
      </c>
      <c r="P21" s="10">
        <f>D21+O21</f>
        <v/>
      </c>
      <c r="Q21" s="10">
        <f>E21+P21</f>
        <v/>
      </c>
      <c r="R21" s="10">
        <f>F21+Q21</f>
        <v/>
      </c>
      <c r="S21" s="10">
        <f>G21+R21</f>
        <v/>
      </c>
      <c r="T21" s="10">
        <f>H21+S21</f>
        <v/>
      </c>
      <c r="U21" s="9" t="n"/>
      <c r="V21" s="11">
        <f>N21</f>
        <v/>
      </c>
      <c r="W21" s="11">
        <f>IF(O21&lt;=0, 0, IF(O21&lt;=40,O21-N21,IF(O21-N21&lt;=0, 0, ABS(O21-N21-AE21))))</f>
        <v/>
      </c>
      <c r="X21" s="11">
        <f>IF(P21&lt;=0, 0, IF(P21&lt;=40,P21-O21,IF(P21-O21&lt;=0, 0, ABS(P21-O21-AF21))))</f>
        <v/>
      </c>
      <c r="Y21" s="11">
        <f>IF(Q21&lt;=0, 0, IF(Q21&lt;=40,Q21-P21,IF(Q21-P21&lt;=0, 0, ABS(Q21-P21-AG21))))</f>
        <v/>
      </c>
      <c r="Z21" s="11">
        <f>IF(R21&lt;=0, 0, IF(R21&lt;=40,R21-Q21,IF(R21-Q21&lt;=0, 0, ABS(R21-Q21-AH21))))</f>
        <v/>
      </c>
      <c r="AA21" s="11">
        <f>IF(S21&lt;=0, 0, IF(S21&lt;=40,S21-R21,IF(S21-R21&lt;=0, 0, ABS(S21-R21-AI21))))</f>
        <v/>
      </c>
      <c r="AB21" s="11">
        <f>IF(T21&lt;=0, 0, IF(T21&lt;=40,T21-S21,IF(T21-S21&lt;=0, 0, ABS(T21-S21-AJ21))))</f>
        <v/>
      </c>
      <c r="AC21" s="9" t="n"/>
      <c r="AD21" s="12">
        <f>0</f>
        <v/>
      </c>
      <c r="AE21" s="12">
        <f>IF(O21&lt;=0, 0, IF(O21&lt;=40,0, IF(O21-N21&lt;=0,0,IF(O21&gt;40, O21-40-SUM(AD21:AD21),0))))</f>
        <v/>
      </c>
      <c r="AF21" s="12">
        <f>IF(P21&lt;=0, 0, IF(P21&lt;=40,0, IF(P21-O21&lt;=0,0,IF(P21&gt;40, P21-40-SUM(AD21:AE21),0))))</f>
        <v/>
      </c>
      <c r="AG21" s="12">
        <f>IF(Q21&lt;=0, 0, IF(Q21&lt;=40,0, IF(Q21-P21&lt;=0,0,IF(Q21&gt;40, Q21-40-SUM(AD21:AF21),0))))</f>
        <v/>
      </c>
      <c r="AH21" s="12">
        <f>IF(R21&lt;=0, 0, IF(R21&lt;=40,0, IF(R21-Q21&lt;=0,0,IF(R21&gt;40, R21-40-SUM(AD21:AG21),0))))</f>
        <v/>
      </c>
      <c r="AI21" s="12">
        <f>IF(S21&lt;=0, 0, IF(S21&lt;=40,0, IF(S21-R21&lt;=0,0,IF(S21&gt;40, S21-40-SUM(AD21:AH21),0))))</f>
        <v/>
      </c>
      <c r="AJ21" s="12">
        <f>IF(T21&lt;=0, 0, IF(T21&lt;=40,0, IF(T21-S21&lt;=0,0,IF(T21&gt;40, T21-40-SUM(AD21:AI21),0))))</f>
        <v/>
      </c>
      <c r="AK21" s="8" t="inlineStr">
        <is>
          <t>Pedro Luis Garcia</t>
        </is>
      </c>
    </row>
    <row r="22" ht="15.75" customHeight="1">
      <c r="A22" s="8" t="inlineStr">
        <is>
          <t>Raul Eduardo Mercado</t>
        </is>
      </c>
      <c r="B22" s="17">
        <f>SUM('ASSOCIA ONCALL'!B22+'MARK ROSE'!B22+'Community Specialists'!B22+'GERALD TYSIAK'!B22)</f>
        <v/>
      </c>
      <c r="C22" s="17">
        <f>SUM('ASSOCIA ONCALL'!C22+'MARK ROSE'!C22+'Community Specialists'!C22+'GERALD TYSIAK'!C22)</f>
        <v/>
      </c>
      <c r="D22" s="17">
        <f>SUM('ASSOCIA ONCALL'!D22+'MARK ROSE'!D22+'Community Specialists'!D22+'GERALD TYSIAK'!D22)</f>
        <v/>
      </c>
      <c r="E22" s="17">
        <f>SUM('ASSOCIA ONCALL'!E22+'MARK ROSE'!E22+'Community Specialists'!E22+'GERALD TYSIAK'!E22)</f>
        <v/>
      </c>
      <c r="F22" s="17">
        <f>SUM('ASSOCIA ONCALL'!F22+'MARK ROSE'!F22+'Community Specialists'!F22+'GERALD TYSIAK'!F22)</f>
        <v/>
      </c>
      <c r="G22" s="17">
        <f>SUM('ASSOCIA ONCALL'!G22+'MARK ROSE'!G22+'Community Specialists'!G22+'GERALD TYSIAK'!G22)</f>
        <v/>
      </c>
      <c r="H22" s="17">
        <f>SUM('ASSOCIA ONCALL'!H22+'MARK ROSE'!H22+'Community Specialists'!H22+'GERALD TYSIAK'!H22)</f>
        <v/>
      </c>
      <c r="I22" s="10">
        <f>SUM(B22:H22)</f>
        <v/>
      </c>
      <c r="J22" s="11">
        <f>IF(I22&lt;=40,I22,40)</f>
        <v/>
      </c>
      <c r="K22" s="12">
        <f>I22-J22</f>
        <v/>
      </c>
      <c r="L22" s="13">
        <f>I22*15</f>
        <v/>
      </c>
      <c r="M22" s="9" t="n"/>
      <c r="N22" s="10">
        <f>B22</f>
        <v/>
      </c>
      <c r="O22" s="10">
        <f>C22+N22</f>
        <v/>
      </c>
      <c r="P22" s="10">
        <f>D22+O22</f>
        <v/>
      </c>
      <c r="Q22" s="10">
        <f>E22+P22</f>
        <v/>
      </c>
      <c r="R22" s="10">
        <f>F22+Q22</f>
        <v/>
      </c>
      <c r="S22" s="10">
        <f>G22+R22</f>
        <v/>
      </c>
      <c r="T22" s="10">
        <f>H22+S22</f>
        <v/>
      </c>
      <c r="U22" s="9" t="n"/>
      <c r="V22" s="11">
        <f>N22</f>
        <v/>
      </c>
      <c r="W22" s="11">
        <f>IF(O22&lt;=0, 0, IF(O22&lt;=40,O22-N22,IF(O22-N22&lt;=0, 0, ABS(O22-N22-AE22))))</f>
        <v/>
      </c>
      <c r="X22" s="11">
        <f>IF(P22&lt;=0, 0, IF(P22&lt;=40,P22-O22,IF(P22-O22&lt;=0, 0, ABS(P22-O22-AF22))))</f>
        <v/>
      </c>
      <c r="Y22" s="11">
        <f>IF(Q22&lt;=0, 0, IF(Q22&lt;=40,Q22-P22,IF(Q22-P22&lt;=0, 0, ABS(Q22-P22-AG22))))</f>
        <v/>
      </c>
      <c r="Z22" s="11">
        <f>IF(R22&lt;=0, 0, IF(R22&lt;=40,R22-Q22,IF(R22-Q22&lt;=0, 0, ABS(R22-Q22-AH22))))</f>
        <v/>
      </c>
      <c r="AA22" s="11">
        <f>IF(S22&lt;=0, 0, IF(S22&lt;=40,S22-R22,IF(S22-R22&lt;=0, 0, ABS(S22-R22-AI22))))</f>
        <v/>
      </c>
      <c r="AB22" s="11">
        <f>IF(T22&lt;=0, 0, IF(T22&lt;=40,T22-S22,IF(T22-S22&lt;=0, 0, ABS(T22-S22-AJ22))))</f>
        <v/>
      </c>
      <c r="AC22" s="9" t="n"/>
      <c r="AD22" s="12">
        <f>0</f>
        <v/>
      </c>
      <c r="AE22" s="12">
        <f>IF(O22&lt;=0, 0, IF(O22&lt;=40,0, IF(O22-N22&lt;=0,0,IF(O22&gt;40, O22-40-SUM(AD22:AD22),0))))</f>
        <v/>
      </c>
      <c r="AF22" s="12">
        <f>IF(P22&lt;=0, 0, IF(P22&lt;=40,0, IF(P22-O22&lt;=0,0,IF(P22&gt;40, P22-40-SUM(AD22:AE22),0))))</f>
        <v/>
      </c>
      <c r="AG22" s="12">
        <f>IF(Q22&lt;=0, 0, IF(Q22&lt;=40,0, IF(Q22-P22&lt;=0,0,IF(Q22&gt;40, Q22-40-SUM(AD22:AF22),0))))</f>
        <v/>
      </c>
      <c r="AH22" s="12">
        <f>IF(R22&lt;=0, 0, IF(R22&lt;=40,0, IF(R22-Q22&lt;=0,0,IF(R22&gt;40, R22-40-SUM(AD22:AG22),0))))</f>
        <v/>
      </c>
      <c r="AI22" s="12">
        <f>IF(S22&lt;=0, 0, IF(S22&lt;=40,0, IF(S22-R22&lt;=0,0,IF(S22&gt;40, S22-40-SUM(AD22:AH22),0))))</f>
        <v/>
      </c>
      <c r="AJ22" s="12">
        <f>IF(T22&lt;=0, 0, IF(T22&lt;=40,0, IF(T22-S22&lt;=0,0,IF(T22&gt;40, T22-40-SUM(AD22:AI22),0))))</f>
        <v/>
      </c>
      <c r="AK22" s="8" t="inlineStr">
        <is>
          <t>Raul Eduardo Mercado</t>
        </is>
      </c>
    </row>
    <row r="23" ht="15.75" customHeight="1">
      <c r="A23" s="8" t="inlineStr">
        <is>
          <t>Ricardo Garcia</t>
        </is>
      </c>
      <c r="B23" s="17">
        <f>SUM('ASSOCIA ONCALL'!B23+'MARK ROSE'!B23+'Community Specialists'!B23+'GERALD TYSIAK'!B23)</f>
        <v/>
      </c>
      <c r="C23" s="17">
        <f>SUM('ASSOCIA ONCALL'!C23+'MARK ROSE'!C23+'Community Specialists'!C23+'GERALD TYSIAK'!C23)</f>
        <v/>
      </c>
      <c r="D23" s="17">
        <f>SUM('ASSOCIA ONCALL'!D23+'MARK ROSE'!D23+'Community Specialists'!D23+'GERALD TYSIAK'!D23)</f>
        <v/>
      </c>
      <c r="E23" s="17">
        <f>SUM('ASSOCIA ONCALL'!E23+'MARK ROSE'!E23+'Community Specialists'!E23+'GERALD TYSIAK'!E23)</f>
        <v/>
      </c>
      <c r="F23" s="17">
        <f>SUM('ASSOCIA ONCALL'!F23+'MARK ROSE'!F23+'Community Specialists'!F23+'GERALD TYSIAK'!F23)</f>
        <v/>
      </c>
      <c r="G23" s="17">
        <f>SUM('ASSOCIA ONCALL'!G23+'MARK ROSE'!G23+'Community Specialists'!G23+'GERALD TYSIAK'!G23)</f>
        <v/>
      </c>
      <c r="H23" s="17">
        <f>SUM('ASSOCIA ONCALL'!H23+'MARK ROSE'!H23+'Community Specialists'!H23+'GERALD TYSIAK'!H23)</f>
        <v/>
      </c>
      <c r="I23" s="10">
        <f>SUM(B23:H23)</f>
        <v/>
      </c>
      <c r="J23" s="11">
        <f>IF(I23&lt;=40,I23,40)</f>
        <v/>
      </c>
      <c r="K23" s="12">
        <f>I23-J23</f>
        <v/>
      </c>
      <c r="L23" s="13">
        <f>I23*15</f>
        <v/>
      </c>
      <c r="M23" s="9" t="n"/>
      <c r="N23" s="10">
        <f>B23</f>
        <v/>
      </c>
      <c r="O23" s="10">
        <f>C23+N23</f>
        <v/>
      </c>
      <c r="P23" s="10">
        <f>D23+O23</f>
        <v/>
      </c>
      <c r="Q23" s="10">
        <f>E23+P23</f>
        <v/>
      </c>
      <c r="R23" s="10">
        <f>F23+Q23</f>
        <v/>
      </c>
      <c r="S23" s="10">
        <f>G23+R23</f>
        <v/>
      </c>
      <c r="T23" s="10">
        <f>H23+S23</f>
        <v/>
      </c>
      <c r="U23" s="9" t="n"/>
      <c r="V23" s="11">
        <f>N23</f>
        <v/>
      </c>
      <c r="W23" s="11">
        <f>IF(O23&lt;=0, 0, IF(O23&lt;=40,O23-N23,IF(O23-N23&lt;=0, 0, ABS(O23-N23-AE23))))</f>
        <v/>
      </c>
      <c r="X23" s="11">
        <f>IF(P23&lt;=0, 0, IF(P23&lt;=40,P23-O23,IF(P23-O23&lt;=0, 0, ABS(P23-O23-AF23))))</f>
        <v/>
      </c>
      <c r="Y23" s="11">
        <f>IF(Q23&lt;=0, 0, IF(Q23&lt;=40,Q23-P23,IF(Q23-P23&lt;=0, 0, ABS(Q23-P23-AG23))))</f>
        <v/>
      </c>
      <c r="Z23" s="11">
        <f>IF(R23&lt;=0, 0, IF(R23&lt;=40,R23-Q23,IF(R23-Q23&lt;=0, 0, ABS(R23-Q23-AH23))))</f>
        <v/>
      </c>
      <c r="AA23" s="11">
        <f>IF(S23&lt;=0, 0, IF(S23&lt;=40,S23-R23,IF(S23-R23&lt;=0, 0, ABS(S23-R23-AI23))))</f>
        <v/>
      </c>
      <c r="AB23" s="11">
        <f>IF(T23&lt;=0, 0, IF(T23&lt;=40,T23-S23,IF(T23-S23&lt;=0, 0, ABS(T23-S23-AJ23))))</f>
        <v/>
      </c>
      <c r="AC23" s="9" t="n"/>
      <c r="AD23" s="12">
        <f>0</f>
        <v/>
      </c>
      <c r="AE23" s="12">
        <f>IF(O23&lt;=0, 0, IF(O23&lt;=40,0, IF(O23-N23&lt;=0,0,IF(O23&gt;40, O23-40-SUM(AD23:AD23),0))))</f>
        <v/>
      </c>
      <c r="AF23" s="12">
        <f>IF(P23&lt;=0, 0, IF(P23&lt;=40,0, IF(P23-O23&lt;=0,0,IF(P23&gt;40, P23-40-SUM(AD23:AE23),0))))</f>
        <v/>
      </c>
      <c r="AG23" s="12">
        <f>IF(Q23&lt;=0, 0, IF(Q23&lt;=40,0, IF(Q23-P23&lt;=0,0,IF(Q23&gt;40, Q23-40-SUM(AD23:AF23),0))))</f>
        <v/>
      </c>
      <c r="AH23" s="12">
        <f>IF(R23&lt;=0, 0, IF(R23&lt;=40,0, IF(R23-Q23&lt;=0,0,IF(R23&gt;40, R23-40-SUM(AD23:AG23),0))))</f>
        <v/>
      </c>
      <c r="AI23" s="12">
        <f>IF(S23&lt;=0, 0, IF(S23&lt;=40,0, IF(S23-R23&lt;=0,0,IF(S23&gt;40, S23-40-SUM(AD23:AH23),0))))</f>
        <v/>
      </c>
      <c r="AJ23" s="12">
        <f>IF(T23&lt;=0, 0, IF(T23&lt;=40,0, IF(T23-S23&lt;=0,0,IF(T23&gt;40, T23-40-SUM(AD23:AI23),0))))</f>
        <v/>
      </c>
      <c r="AK23" s="8" t="inlineStr">
        <is>
          <t>Ricardo Garcia</t>
        </is>
      </c>
    </row>
    <row r="24" ht="15.75" customHeight="1">
      <c r="A24" s="8" t="inlineStr">
        <is>
          <t>Rodenia Ruiz</t>
        </is>
      </c>
      <c r="B24" s="17">
        <f>SUM('ASSOCIA ONCALL'!B24+'MARK ROSE'!B24+'Community Specialists'!B24+'GERALD TYSIAK'!B24)</f>
        <v/>
      </c>
      <c r="C24" s="17">
        <f>SUM('ASSOCIA ONCALL'!C24+'MARK ROSE'!C24+'Community Specialists'!C24+'GERALD TYSIAK'!C24)</f>
        <v/>
      </c>
      <c r="D24" s="17">
        <f>SUM('ASSOCIA ONCALL'!D24+'MARK ROSE'!D24+'Community Specialists'!D24+'GERALD TYSIAK'!D24)</f>
        <v/>
      </c>
      <c r="E24" s="17">
        <f>SUM('ASSOCIA ONCALL'!E24+'MARK ROSE'!E24+'Community Specialists'!E24+'GERALD TYSIAK'!E24)</f>
        <v/>
      </c>
      <c r="F24" s="17">
        <f>SUM('ASSOCIA ONCALL'!F24+'MARK ROSE'!F24+'Community Specialists'!F24+'GERALD TYSIAK'!F24)</f>
        <v/>
      </c>
      <c r="G24" s="17">
        <f>SUM('ASSOCIA ONCALL'!G24+'MARK ROSE'!G24+'Community Specialists'!G24+'GERALD TYSIAK'!G24)</f>
        <v/>
      </c>
      <c r="H24" s="17">
        <f>SUM('ASSOCIA ONCALL'!H24+'MARK ROSE'!H24+'Community Specialists'!H24+'GERALD TYSIAK'!H24)</f>
        <v/>
      </c>
      <c r="I24" s="10">
        <f>SUM(B24:H24)</f>
        <v/>
      </c>
      <c r="J24" s="11">
        <f>IF(I24&lt;=40,I24,40)</f>
        <v/>
      </c>
      <c r="K24" s="12">
        <f>I24-J24</f>
        <v/>
      </c>
      <c r="L24" s="13">
        <f>I24*15</f>
        <v/>
      </c>
      <c r="M24" s="9" t="n"/>
      <c r="N24" s="10">
        <f>B24</f>
        <v/>
      </c>
      <c r="O24" s="10">
        <f>C24+N24</f>
        <v/>
      </c>
      <c r="P24" s="10">
        <f>D24+O24</f>
        <v/>
      </c>
      <c r="Q24" s="10">
        <f>E24+P24</f>
        <v/>
      </c>
      <c r="R24" s="10">
        <f>F24+Q24</f>
        <v/>
      </c>
      <c r="S24" s="10">
        <f>G24+R24</f>
        <v/>
      </c>
      <c r="T24" s="10">
        <f>H24+S24</f>
        <v/>
      </c>
      <c r="U24" s="9" t="n"/>
      <c r="V24" s="11">
        <f>N24</f>
        <v/>
      </c>
      <c r="W24" s="11">
        <f>IF(O24&lt;=0, 0, IF(O24&lt;=40,O24-N24,IF(O24-N24&lt;=0, 0, ABS(O24-N24-AE24))))</f>
        <v/>
      </c>
      <c r="X24" s="11">
        <f>IF(P24&lt;=0, 0, IF(P24&lt;=40,P24-O24,IF(P24-O24&lt;=0, 0, ABS(P24-O24-AF24))))</f>
        <v/>
      </c>
      <c r="Y24" s="11">
        <f>IF(Q24&lt;=0, 0, IF(Q24&lt;=40,Q24-P24,IF(Q24-P24&lt;=0, 0, ABS(Q24-P24-AG24))))</f>
        <v/>
      </c>
      <c r="Z24" s="11">
        <f>IF(R24&lt;=0, 0, IF(R24&lt;=40,R24-Q24,IF(R24-Q24&lt;=0, 0, ABS(R24-Q24-AH24))))</f>
        <v/>
      </c>
      <c r="AA24" s="11">
        <f>IF(S24&lt;=0, 0, IF(S24&lt;=40,S24-R24,IF(S24-R24&lt;=0, 0, ABS(S24-R24-AI24))))</f>
        <v/>
      </c>
      <c r="AB24" s="11">
        <f>IF(T24&lt;=0, 0, IF(T24&lt;=40,T24-S24,IF(T24-S24&lt;=0, 0, ABS(T24-S24-AJ24))))</f>
        <v/>
      </c>
      <c r="AC24" s="9" t="n"/>
      <c r="AD24" s="12">
        <f>0</f>
        <v/>
      </c>
      <c r="AE24" s="12">
        <f>IF(O24&lt;=0, 0, IF(O24&lt;=40,0, IF(O24-N24&lt;=0,0,IF(O24&gt;40, O24-40-SUM(AD24:AD24),0))))</f>
        <v/>
      </c>
      <c r="AF24" s="12">
        <f>IF(P24&lt;=0, 0, IF(P24&lt;=40,0, IF(P24-O24&lt;=0,0,IF(P24&gt;40, P24-40-SUM(AD24:AE24),0))))</f>
        <v/>
      </c>
      <c r="AG24" s="12">
        <f>IF(Q24&lt;=0, 0, IF(Q24&lt;=40,0, IF(Q24-P24&lt;=0,0,IF(Q24&gt;40, Q24-40-SUM(AD24:AF24),0))))</f>
        <v/>
      </c>
      <c r="AH24" s="12">
        <f>IF(R24&lt;=0, 0, IF(R24&lt;=40,0, IF(R24-Q24&lt;=0,0,IF(R24&gt;40, R24-40-SUM(AD24:AG24),0))))</f>
        <v/>
      </c>
      <c r="AI24" s="12">
        <f>IF(S24&lt;=0, 0, IF(S24&lt;=40,0, IF(S24-R24&lt;=0,0,IF(S24&gt;40, S24-40-SUM(AD24:AH24),0))))</f>
        <v/>
      </c>
      <c r="AJ24" s="12">
        <f>IF(T24&lt;=0, 0, IF(T24&lt;=40,0, IF(T24-S24&lt;=0,0,IF(T24&gt;40, T24-40-SUM(AD24:AI24),0))))</f>
        <v/>
      </c>
      <c r="AK24" s="8" t="inlineStr">
        <is>
          <t>Rodenia Ruiz</t>
        </is>
      </c>
    </row>
    <row r="25" ht="15.75" customHeight="1">
      <c r="A25" s="8" t="inlineStr">
        <is>
          <t>Stephany Atencio</t>
        </is>
      </c>
      <c r="B25" s="17">
        <f>SUM('ASSOCIA ONCALL'!B25+'MARK ROSE'!B25+'Community Specialists'!B25+'GERALD TYSIAK'!B25)</f>
        <v/>
      </c>
      <c r="C25" s="17">
        <f>SUM('ASSOCIA ONCALL'!C25+'MARK ROSE'!C25+'Community Specialists'!C25+'GERALD TYSIAK'!C25)</f>
        <v/>
      </c>
      <c r="D25" s="17">
        <f>SUM('ASSOCIA ONCALL'!D25+'MARK ROSE'!D25+'Community Specialists'!D25+'GERALD TYSIAK'!D25)</f>
        <v/>
      </c>
      <c r="E25" s="17">
        <f>SUM('ASSOCIA ONCALL'!E25+'MARK ROSE'!E25+'Community Specialists'!E25+'GERALD TYSIAK'!E25)</f>
        <v/>
      </c>
      <c r="F25" s="17">
        <f>SUM('ASSOCIA ONCALL'!F25+'MARK ROSE'!F25+'Community Specialists'!F25+'GERALD TYSIAK'!F25)</f>
        <v/>
      </c>
      <c r="G25" s="17">
        <f>SUM('ASSOCIA ONCALL'!G25+'MARK ROSE'!G25+'Community Specialists'!G25+'GERALD TYSIAK'!G25)</f>
        <v/>
      </c>
      <c r="H25" s="17">
        <f>SUM('ASSOCIA ONCALL'!H25+'MARK ROSE'!H25+'Community Specialists'!H25+'GERALD TYSIAK'!H25)</f>
        <v/>
      </c>
      <c r="I25" s="10">
        <f>SUM(B25:H25)</f>
        <v/>
      </c>
      <c r="J25" s="11">
        <f>IF(I25&lt;=40,I25,40)</f>
        <v/>
      </c>
      <c r="K25" s="12">
        <f>I25-J25</f>
        <v/>
      </c>
      <c r="L25" s="13">
        <f>I25*15</f>
        <v/>
      </c>
      <c r="M25" s="9" t="n"/>
      <c r="N25" s="10">
        <f>B25</f>
        <v/>
      </c>
      <c r="O25" s="10">
        <f>C25+N25</f>
        <v/>
      </c>
      <c r="P25" s="10">
        <f>D25+O25</f>
        <v/>
      </c>
      <c r="Q25" s="10">
        <f>E25+P25</f>
        <v/>
      </c>
      <c r="R25" s="10">
        <f>F25+Q25</f>
        <v/>
      </c>
      <c r="S25" s="10">
        <f>G25+R25</f>
        <v/>
      </c>
      <c r="T25" s="10">
        <f>H25+S25</f>
        <v/>
      </c>
      <c r="U25" s="9" t="n"/>
      <c r="V25" s="11">
        <f>N25</f>
        <v/>
      </c>
      <c r="W25" s="11">
        <f>IF(O25&lt;=0, 0, IF(O25&lt;=40,O25-N25,IF(O25-N25&lt;=0, 0, ABS(O25-N25-AE25))))</f>
        <v/>
      </c>
      <c r="X25" s="11">
        <f>IF(P25&lt;=0, 0, IF(P25&lt;=40,P25-O25,IF(P25-O25&lt;=0, 0, ABS(P25-O25-AF25))))</f>
        <v/>
      </c>
      <c r="Y25" s="11">
        <f>IF(Q25&lt;=0, 0, IF(Q25&lt;=40,Q25-P25,IF(Q25-P25&lt;=0, 0, ABS(Q25-P25-AG25))))</f>
        <v/>
      </c>
      <c r="Z25" s="11">
        <f>IF(R25&lt;=0, 0, IF(R25&lt;=40,R25-Q25,IF(R25-Q25&lt;=0, 0, ABS(R25-Q25-AH25))))</f>
        <v/>
      </c>
      <c r="AA25" s="11">
        <f>IF(S25&lt;=0, 0, IF(S25&lt;=40,S25-R25,IF(S25-R25&lt;=0, 0, ABS(S25-R25-AI25))))</f>
        <v/>
      </c>
      <c r="AB25" s="11">
        <f>IF(T25&lt;=0, 0, IF(T25&lt;=40,T25-S25,IF(T25-S25&lt;=0, 0, ABS(T25-S25-AJ25))))</f>
        <v/>
      </c>
      <c r="AC25" s="9" t="n"/>
      <c r="AD25" s="12">
        <f>0</f>
        <v/>
      </c>
      <c r="AE25" s="12">
        <f>IF(O25&lt;=0, 0, IF(O25&lt;=40,0, IF(O25-N25&lt;=0,0,IF(O25&gt;40, O25-40-SUM(AD25:AD25),0))))</f>
        <v/>
      </c>
      <c r="AF25" s="12">
        <f>IF(P25&lt;=0, 0, IF(P25&lt;=40,0, IF(P25-O25&lt;=0,0,IF(P25&gt;40, P25-40-SUM(AD25:AE25),0))))</f>
        <v/>
      </c>
      <c r="AG25" s="12">
        <f>IF(Q25&lt;=0, 0, IF(Q25&lt;=40,0, IF(Q25-P25&lt;=0,0,IF(Q25&gt;40, Q25-40-SUM(AD25:AF25),0))))</f>
        <v/>
      </c>
      <c r="AH25" s="12">
        <f>IF(R25&lt;=0, 0, IF(R25&lt;=40,0, IF(R25-Q25&lt;=0,0,IF(R25&gt;40, R25-40-SUM(AD25:AG25),0))))</f>
        <v/>
      </c>
      <c r="AI25" s="12">
        <f>IF(S25&lt;=0, 0, IF(S25&lt;=40,0, IF(S25-R25&lt;=0,0,IF(S25&gt;40, S25-40-SUM(AD25:AH25),0))))</f>
        <v/>
      </c>
      <c r="AJ25" s="12">
        <f>IF(T25&lt;=0, 0, IF(T25&lt;=40,0, IF(T25-S25&lt;=0,0,IF(T25&gt;40, T25-40-SUM(AD25:AI25),0))))</f>
        <v/>
      </c>
      <c r="AK25" s="8" t="inlineStr">
        <is>
          <t>Stephany Atencio</t>
        </is>
      </c>
    </row>
    <row r="26" ht="15.75" customHeight="1">
      <c r="A26" s="8" t="inlineStr">
        <is>
          <t>Sthefany Spagnuolo</t>
        </is>
      </c>
      <c r="B26" s="17">
        <f>SUM('ASSOCIA ONCALL'!B26+'MARK ROSE'!B26+'Community Specialists'!B26+'GERALD TYSIAK'!B26)</f>
        <v/>
      </c>
      <c r="C26" s="17">
        <f>SUM('ASSOCIA ONCALL'!C26+'MARK ROSE'!C26+'Community Specialists'!C26+'GERALD TYSIAK'!C26)</f>
        <v/>
      </c>
      <c r="D26" s="17">
        <f>SUM('ASSOCIA ONCALL'!D26+'MARK ROSE'!D26+'Community Specialists'!D26+'GERALD TYSIAK'!D26)</f>
        <v/>
      </c>
      <c r="E26" s="17">
        <f>SUM('ASSOCIA ONCALL'!E26+'MARK ROSE'!E26+'Community Specialists'!E26+'GERALD TYSIAK'!E26)</f>
        <v/>
      </c>
      <c r="F26" s="17">
        <f>SUM('ASSOCIA ONCALL'!F26+'MARK ROSE'!F26+'Community Specialists'!F26+'GERALD TYSIAK'!F26)</f>
        <v/>
      </c>
      <c r="G26" s="17">
        <f>SUM('ASSOCIA ONCALL'!G26+'MARK ROSE'!G26+'Community Specialists'!G26+'GERALD TYSIAK'!G26)</f>
        <v/>
      </c>
      <c r="H26" s="17">
        <f>SUM('ASSOCIA ONCALL'!H26+'MARK ROSE'!H26+'Community Specialists'!H26+'GERALD TYSIAK'!H26)</f>
        <v/>
      </c>
      <c r="I26" s="10">
        <f>SUM(B26:H26)</f>
        <v/>
      </c>
      <c r="J26" s="11">
        <f>IF(I26&lt;=40,I26,40)</f>
        <v/>
      </c>
      <c r="K26" s="12">
        <f>I26-J26</f>
        <v/>
      </c>
      <c r="L26" s="13">
        <f>I26*15</f>
        <v/>
      </c>
      <c r="M26" s="9" t="n"/>
      <c r="N26" s="10">
        <f>B26</f>
        <v/>
      </c>
      <c r="O26" s="10">
        <f>C26+N26</f>
        <v/>
      </c>
      <c r="P26" s="10">
        <f>D26+O26</f>
        <v/>
      </c>
      <c r="Q26" s="10">
        <f>E26+P26</f>
        <v/>
      </c>
      <c r="R26" s="10">
        <f>F26+Q26</f>
        <v/>
      </c>
      <c r="S26" s="10">
        <f>G26+R26</f>
        <v/>
      </c>
      <c r="T26" s="10">
        <f>H26+S26</f>
        <v/>
      </c>
      <c r="U26" s="9" t="n"/>
      <c r="V26" s="11">
        <f>N26</f>
        <v/>
      </c>
      <c r="W26" s="11">
        <f>IF(O26&lt;=0, 0, IF(O26&lt;=40,O26-N26,IF(O26-N26&lt;=0, 0, ABS(O26-N26-AE26))))</f>
        <v/>
      </c>
      <c r="X26" s="11">
        <f>IF(P26&lt;=0, 0, IF(P26&lt;=40,P26-O26,IF(P26-O26&lt;=0, 0, ABS(P26-O26-AF26))))</f>
        <v/>
      </c>
      <c r="Y26" s="11">
        <f>IF(Q26&lt;=0, 0, IF(Q26&lt;=40,Q26-P26,IF(Q26-P26&lt;=0, 0, ABS(Q26-P26-AG26))))</f>
        <v/>
      </c>
      <c r="Z26" s="11">
        <f>IF(R26&lt;=0, 0, IF(R26&lt;=40,R26-Q26,IF(R26-Q26&lt;=0, 0, ABS(R26-Q26-AH26))))</f>
        <v/>
      </c>
      <c r="AA26" s="11">
        <f>IF(S26&lt;=0, 0, IF(S26&lt;=40,S26-R26,IF(S26-R26&lt;=0, 0, ABS(S26-R26-AI26))))</f>
        <v/>
      </c>
      <c r="AB26" s="11">
        <f>IF(T26&lt;=0, 0, IF(T26&lt;=40,T26-S26,IF(T26-S26&lt;=0, 0, ABS(T26-S26-AJ26))))</f>
        <v/>
      </c>
      <c r="AC26" s="9" t="n"/>
      <c r="AD26" s="12">
        <f>0</f>
        <v/>
      </c>
      <c r="AE26" s="12">
        <f>IF(O26&lt;=0, 0, IF(O26&lt;=40,0, IF(O26-N26&lt;=0,0,IF(O26&gt;40, O26-40-SUM(AD26:AD26),0))))</f>
        <v/>
      </c>
      <c r="AF26" s="12">
        <f>IF(P26&lt;=0, 0, IF(P26&lt;=40,0, IF(P26-O26&lt;=0,0,IF(P26&gt;40, P26-40-SUM(AD26:AE26),0))))</f>
        <v/>
      </c>
      <c r="AG26" s="12">
        <f>IF(Q26&lt;=0, 0, IF(Q26&lt;=40,0, IF(Q26-P26&lt;=0,0,IF(Q26&gt;40, Q26-40-SUM(AD26:AF26),0))))</f>
        <v/>
      </c>
      <c r="AH26" s="12">
        <f>IF(R26&lt;=0, 0, IF(R26&lt;=40,0, IF(R26-Q26&lt;=0,0,IF(R26&gt;40, R26-40-SUM(AD26:AG26),0))))</f>
        <v/>
      </c>
      <c r="AI26" s="12">
        <f>IF(S26&lt;=0, 0, IF(S26&lt;=40,0, IF(S26-R26&lt;=0,0,IF(S26&gt;40, S26-40-SUM(AD26:AH26),0))))</f>
        <v/>
      </c>
      <c r="AJ26" s="12">
        <f>IF(T26&lt;=0, 0, IF(T26&lt;=40,0, IF(T26-S26&lt;=0,0,IF(T26&gt;40, T26-40-SUM(AD26:AI26),0))))</f>
        <v/>
      </c>
      <c r="AK26" s="8" t="inlineStr">
        <is>
          <t>Sthefany Spagnuolo</t>
        </is>
      </c>
    </row>
    <row r="27" ht="15.75" customHeight="1">
      <c r="A27" s="8" t="inlineStr">
        <is>
          <t>Walter Bermudez</t>
        </is>
      </c>
      <c r="B27" s="17">
        <f>SUM('ASSOCIA ONCALL'!B27+'MARK ROSE'!B27+'Community Specialists'!B27+'GERALD TYSIAK'!B27)</f>
        <v/>
      </c>
      <c r="C27" s="17">
        <f>SUM('ASSOCIA ONCALL'!C27+'MARK ROSE'!C27+'Community Specialists'!C27+'GERALD TYSIAK'!C27)</f>
        <v/>
      </c>
      <c r="D27" s="17">
        <f>SUM('ASSOCIA ONCALL'!D27+'MARK ROSE'!D27+'Community Specialists'!D27+'GERALD TYSIAK'!D27)</f>
        <v/>
      </c>
      <c r="E27" s="17">
        <f>SUM('ASSOCIA ONCALL'!E27+'MARK ROSE'!E27+'Community Specialists'!E27+'GERALD TYSIAK'!E27)</f>
        <v/>
      </c>
      <c r="F27" s="17">
        <f>SUM('ASSOCIA ONCALL'!F27+'MARK ROSE'!F27+'Community Specialists'!F27+'GERALD TYSIAK'!F27)</f>
        <v/>
      </c>
      <c r="G27" s="17">
        <f>SUM('ASSOCIA ONCALL'!G27+'MARK ROSE'!G27+'Community Specialists'!G27+'GERALD TYSIAK'!G27)</f>
        <v/>
      </c>
      <c r="H27" s="17">
        <f>SUM('ASSOCIA ONCALL'!H27+'MARK ROSE'!H27+'Community Specialists'!H27+'GERALD TYSIAK'!H27)</f>
        <v/>
      </c>
      <c r="I27" s="10">
        <f>SUM(B27:H27)</f>
        <v/>
      </c>
      <c r="J27" s="11">
        <f>IF(I27&lt;=40,I27,40)</f>
        <v/>
      </c>
      <c r="K27" s="12">
        <f>I27-J27</f>
        <v/>
      </c>
      <c r="L27" s="13">
        <f>I27*15</f>
        <v/>
      </c>
      <c r="M27" s="9" t="n"/>
      <c r="N27" s="10">
        <f>B27</f>
        <v/>
      </c>
      <c r="O27" s="10">
        <f>C27+N27</f>
        <v/>
      </c>
      <c r="P27" s="10">
        <f>D27+O27</f>
        <v/>
      </c>
      <c r="Q27" s="10">
        <f>E27+P27</f>
        <v/>
      </c>
      <c r="R27" s="10">
        <f>F27+Q27</f>
        <v/>
      </c>
      <c r="S27" s="10">
        <f>G27+R27</f>
        <v/>
      </c>
      <c r="T27" s="10">
        <f>H27+S27</f>
        <v/>
      </c>
      <c r="U27" s="9" t="n"/>
      <c r="V27" s="11">
        <f>N27</f>
        <v/>
      </c>
      <c r="W27" s="11">
        <f>IF(O27&lt;=0, 0, IF(O27&lt;=40,O27-N27,IF(O27-N27&lt;=0, 0, ABS(O27-N27-AE27))))</f>
        <v/>
      </c>
      <c r="X27" s="11">
        <f>IF(P27&lt;=0, 0, IF(P27&lt;=40,P27-O27,IF(P27-O27&lt;=0, 0, ABS(P27-O27-AF27))))</f>
        <v/>
      </c>
      <c r="Y27" s="11">
        <f>IF(Q27&lt;=0, 0, IF(Q27&lt;=40,Q27-P27,IF(Q27-P27&lt;=0, 0, ABS(Q27-P27-AG27))))</f>
        <v/>
      </c>
      <c r="Z27" s="11">
        <f>IF(R27&lt;=0, 0, IF(R27&lt;=40,R27-Q27,IF(R27-Q27&lt;=0, 0, ABS(R27-Q27-AH27))))</f>
        <v/>
      </c>
      <c r="AA27" s="11">
        <f>IF(S27&lt;=0, 0, IF(S27&lt;=40,S27-R27,IF(S27-R27&lt;=0, 0, ABS(S27-R27-AI27))))</f>
        <v/>
      </c>
      <c r="AB27" s="11">
        <f>IF(T27&lt;=0, 0, IF(T27&lt;=40,T27-S27,IF(T27-S27&lt;=0, 0, ABS(T27-S27-AJ27))))</f>
        <v/>
      </c>
      <c r="AC27" s="9" t="n"/>
      <c r="AD27" s="12">
        <f>0</f>
        <v/>
      </c>
      <c r="AE27" s="12">
        <f>IF(O27&lt;=0, 0, IF(O27&lt;=40,0, IF(O27-N27&lt;=0,0,IF(O27&gt;40, O27-40-SUM(AD27:AD27),0))))</f>
        <v/>
      </c>
      <c r="AF27" s="12">
        <f>IF(P27&lt;=0, 0, IF(P27&lt;=40,0, IF(P27-O27&lt;=0,0,IF(P27&gt;40, P27-40-SUM(AD27:AE27),0))))</f>
        <v/>
      </c>
      <c r="AG27" s="12">
        <f>IF(Q27&lt;=0, 0, IF(Q27&lt;=40,0, IF(Q27-P27&lt;=0,0,IF(Q27&gt;40, Q27-40-SUM(AD27:AF27),0))))</f>
        <v/>
      </c>
      <c r="AH27" s="12">
        <f>IF(R27&lt;=0, 0, IF(R27&lt;=40,0, IF(R27-Q27&lt;=0,0,IF(R27&gt;40, R27-40-SUM(AD27:AG27),0))))</f>
        <v/>
      </c>
      <c r="AI27" s="12">
        <f>IF(S27&lt;=0, 0, IF(S27&lt;=40,0, IF(S27-R27&lt;=0,0,IF(S27&gt;40, S27-40-SUM(AD27:AH27),0))))</f>
        <v/>
      </c>
      <c r="AJ27" s="12">
        <f>IF(T27&lt;=0, 0, IF(T27&lt;=40,0, IF(T27-S27&lt;=0,0,IF(T27&gt;40, T27-40-SUM(AD27:AI27),0))))</f>
        <v/>
      </c>
      <c r="AK27" s="8" t="inlineStr">
        <is>
          <t>Walter Bermudez</t>
        </is>
      </c>
    </row>
    <row r="28" ht="15.75" customHeight="1">
      <c r="A28" s="8" t="inlineStr">
        <is>
          <t>Wilmarilis Colmenares</t>
        </is>
      </c>
      <c r="B28" s="17">
        <f>SUM('ASSOCIA ONCALL'!B28+'MARK ROSE'!B28+'Community Specialists'!B28+'GERALD TYSIAK'!B28)</f>
        <v/>
      </c>
      <c r="C28" s="17">
        <f>SUM('ASSOCIA ONCALL'!C28+'MARK ROSE'!C28+'Community Specialists'!C28+'GERALD TYSIAK'!C28)</f>
        <v/>
      </c>
      <c r="D28" s="17">
        <f>SUM('ASSOCIA ONCALL'!D28+'MARK ROSE'!D28+'Community Specialists'!D28+'GERALD TYSIAK'!D28)</f>
        <v/>
      </c>
      <c r="E28" s="17">
        <f>SUM('ASSOCIA ONCALL'!E28+'MARK ROSE'!E28+'Community Specialists'!E28+'GERALD TYSIAK'!E28)</f>
        <v/>
      </c>
      <c r="F28" s="17">
        <f>SUM('ASSOCIA ONCALL'!F28+'MARK ROSE'!F28+'Community Specialists'!F28+'GERALD TYSIAK'!F28)</f>
        <v/>
      </c>
      <c r="G28" s="17">
        <f>SUM('ASSOCIA ONCALL'!G28+'MARK ROSE'!G28+'Community Specialists'!G28+'GERALD TYSIAK'!G28)</f>
        <v/>
      </c>
      <c r="H28" s="17">
        <f>SUM('ASSOCIA ONCALL'!H28+'MARK ROSE'!H28+'Community Specialists'!H28+'GERALD TYSIAK'!H28)</f>
        <v/>
      </c>
      <c r="I28" s="10">
        <f>SUM(B28:H28)</f>
        <v/>
      </c>
      <c r="J28" s="11">
        <f>IF(I28&lt;=40,I28,40)</f>
        <v/>
      </c>
      <c r="K28" s="12">
        <f>I28-J28</f>
        <v/>
      </c>
      <c r="L28" s="13">
        <f>I28*15</f>
        <v/>
      </c>
      <c r="M28" s="9" t="n"/>
      <c r="N28" s="10">
        <f>B28</f>
        <v/>
      </c>
      <c r="O28" s="10">
        <f>C28+N28</f>
        <v/>
      </c>
      <c r="P28" s="10">
        <f>D28+O28</f>
        <v/>
      </c>
      <c r="Q28" s="10">
        <f>E28+P28</f>
        <v/>
      </c>
      <c r="R28" s="10">
        <f>F28+Q28</f>
        <v/>
      </c>
      <c r="S28" s="10">
        <f>G28+R28</f>
        <v/>
      </c>
      <c r="T28" s="10">
        <f>H28+S28</f>
        <v/>
      </c>
      <c r="U28" s="9" t="n"/>
      <c r="V28" s="11">
        <f>N28</f>
        <v/>
      </c>
      <c r="W28" s="11">
        <f>IF(O28&lt;=0, 0, IF(O28&lt;=40,O28-N28,IF(O28-N28&lt;=0, 0, ABS(O28-N28-AE28))))</f>
        <v/>
      </c>
      <c r="X28" s="11">
        <f>IF(P28&lt;=0, 0, IF(P28&lt;=40,P28-O28,IF(P28-O28&lt;=0, 0, ABS(P28-O28-AF28))))</f>
        <v/>
      </c>
      <c r="Y28" s="11">
        <f>IF(Q28&lt;=0, 0, IF(Q28&lt;=40,Q28-P28,IF(Q28-P28&lt;=0, 0, ABS(Q28-P28-AG28))))</f>
        <v/>
      </c>
      <c r="Z28" s="11">
        <f>IF(R28&lt;=0, 0, IF(R28&lt;=40,R28-Q28,IF(R28-Q28&lt;=0, 0, ABS(R28-Q28-AH28))))</f>
        <v/>
      </c>
      <c r="AA28" s="11">
        <f>IF(S28&lt;=0, 0, IF(S28&lt;=40,S28-R28,IF(S28-R28&lt;=0, 0, ABS(S28-R28-AI28))))</f>
        <v/>
      </c>
      <c r="AB28" s="11">
        <f>IF(T28&lt;=0, 0, IF(T28&lt;=40,T28-S28,IF(T28-S28&lt;=0, 0, ABS(T28-S28-AJ28))))</f>
        <v/>
      </c>
      <c r="AC28" s="9" t="n"/>
      <c r="AD28" s="12">
        <f>0</f>
        <v/>
      </c>
      <c r="AE28" s="12">
        <f>IF(O28&lt;=0, 0, IF(O28&lt;=40,0, IF(O28-N28&lt;=0,0,IF(O28&gt;40, O28-40-SUM(AD28:AD28),0))))</f>
        <v/>
      </c>
      <c r="AF28" s="12">
        <f>IF(P28&lt;=0, 0, IF(P28&lt;=40,0, IF(P28-O28&lt;=0,0,IF(P28&gt;40, P28-40-SUM(AD28:AE28),0))))</f>
        <v/>
      </c>
      <c r="AG28" s="12">
        <f>IF(Q28&lt;=0, 0, IF(Q28&lt;=40,0, IF(Q28-P28&lt;=0,0,IF(Q28&gt;40, Q28-40-SUM(AD28:AF28),0))))</f>
        <v/>
      </c>
      <c r="AH28" s="12">
        <f>IF(R28&lt;=0, 0, IF(R28&lt;=40,0, IF(R28-Q28&lt;=0,0,IF(R28&gt;40, R28-40-SUM(AD28:AG28),0))))</f>
        <v/>
      </c>
      <c r="AI28" s="12">
        <f>IF(S28&lt;=0, 0, IF(S28&lt;=40,0, IF(S28-R28&lt;=0,0,IF(S28&gt;40, S28-40-SUM(AD28:AH28),0))))</f>
        <v/>
      </c>
      <c r="AJ28" s="12">
        <f>IF(T28&lt;=0, 0, IF(T28&lt;=40,0, IF(T28-S28&lt;=0,0,IF(T28&gt;40, T28-40-SUM(AD28:AI28),0))))</f>
        <v/>
      </c>
      <c r="AK28" s="8" t="inlineStr">
        <is>
          <t>Wilmarilis Colmenares</t>
        </is>
      </c>
    </row>
    <row r="29" ht="33" customHeight="1">
      <c r="A29" s="4" t="inlineStr">
        <is>
          <t>TOTAL HOURS DAY - DAILY</t>
        </is>
      </c>
      <c r="B29" s="10">
        <f>SUM(B3:B28)</f>
        <v/>
      </c>
      <c r="C29" s="10">
        <f>SUM(C3:C28)</f>
        <v/>
      </c>
      <c r="D29" s="10">
        <f>SUM(D3:D28)</f>
        <v/>
      </c>
      <c r="E29" s="10">
        <f>SUM(E3:E28)</f>
        <v/>
      </c>
      <c r="F29" s="10">
        <f>SUM(F3:F28)</f>
        <v/>
      </c>
      <c r="G29" s="10">
        <f>SUM(G3:G28)</f>
        <v/>
      </c>
      <c r="H29" s="10">
        <f>SUM(H3:H28)</f>
        <v/>
      </c>
      <c r="I29" s="14">
        <f>SUM(I3:I28)</f>
        <v/>
      </c>
      <c r="J29" s="11" t="inlineStr">
        <is>
          <t>-</t>
        </is>
      </c>
      <c r="K29" s="12" t="inlineStr">
        <is>
          <t>-</t>
        </is>
      </c>
      <c r="L29" s="13">
        <f>I29*15</f>
        <v/>
      </c>
      <c r="M29" s="9" t="n"/>
      <c r="N29" s="14">
        <f>SUM(N3:N28)</f>
        <v/>
      </c>
      <c r="O29" s="14">
        <f>SUM(O3:O28)</f>
        <v/>
      </c>
      <c r="P29" s="14">
        <f>SUM(P3:P28)</f>
        <v/>
      </c>
      <c r="Q29" s="14">
        <f>SUM(Q3:Q28)</f>
        <v/>
      </c>
      <c r="R29" s="14">
        <f>SUM(R3:R28)</f>
        <v/>
      </c>
      <c r="S29" s="14">
        <f>SUM(S3:S28)</f>
        <v/>
      </c>
      <c r="T29" s="14">
        <f>SUM(T3:T28)</f>
        <v/>
      </c>
      <c r="U29" s="9" t="n"/>
      <c r="V29" s="15">
        <f>SUM(V3:V28)</f>
        <v/>
      </c>
      <c r="W29" s="15">
        <f>SUM(W3:W28)</f>
        <v/>
      </c>
      <c r="X29" s="15">
        <f>SUM(X3:X28)</f>
        <v/>
      </c>
      <c r="Y29" s="15">
        <f>SUM(Y3:Y28)</f>
        <v/>
      </c>
      <c r="Z29" s="15">
        <f>SUM(Z3:Z28)</f>
        <v/>
      </c>
      <c r="AA29" s="15">
        <f>SUM(AA3:AA28)</f>
        <v/>
      </c>
      <c r="AB29" s="15">
        <f>SUM(AB3:AB28)</f>
        <v/>
      </c>
      <c r="AC29" s="9" t="n"/>
      <c r="AD29" s="16">
        <f>SUM(AD3:AD28)</f>
        <v/>
      </c>
      <c r="AE29" s="16">
        <f>SUM(AE3:AE28)</f>
        <v/>
      </c>
      <c r="AF29" s="16">
        <f>SUM(AF3:AF28)</f>
        <v/>
      </c>
      <c r="AG29" s="16">
        <f>SUM(AG3:AG28)</f>
        <v/>
      </c>
      <c r="AH29" s="16">
        <f>SUM(AH3:AH28)</f>
        <v/>
      </c>
      <c r="AI29" s="16">
        <f>SUM(AI3:AI28)</f>
        <v/>
      </c>
      <c r="AJ29" s="16">
        <f>SUM(AJ3:AJ28)</f>
        <v/>
      </c>
      <c r="AK29" s="2" t="n"/>
    </row>
    <row r="30" ht="33" customHeight="1">
      <c r="A30" s="5" t="inlineStr">
        <is>
          <t>TOTAL REGULAR HOURS - DAILY</t>
        </is>
      </c>
      <c r="B30" s="11">
        <f>V29</f>
        <v/>
      </c>
      <c r="C30" s="11">
        <f>W29</f>
        <v/>
      </c>
      <c r="D30" s="11">
        <f>X29</f>
        <v/>
      </c>
      <c r="E30" s="11">
        <f>Y29</f>
        <v/>
      </c>
      <c r="F30" s="11">
        <f>Z29</f>
        <v/>
      </c>
      <c r="G30" s="11">
        <f>AA29</f>
        <v/>
      </c>
      <c r="H30" s="11">
        <f>AB29</f>
        <v/>
      </c>
      <c r="I30" s="11" t="inlineStr">
        <is>
          <t>-</t>
        </is>
      </c>
      <c r="J30" s="15">
        <f>SUM(J3:J28)</f>
        <v/>
      </c>
      <c r="K30" s="12" t="inlineStr">
        <is>
          <t>-</t>
        </is>
      </c>
      <c r="L30" s="13">
        <f>J30*15</f>
        <v/>
      </c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J30" s="9" t="n"/>
      <c r="AK30" s="2" t="n"/>
    </row>
    <row r="31" ht="33" customHeight="1">
      <c r="A31" s="6" t="inlineStr">
        <is>
          <t>TOTAL OVERTIME HOURS - DAILY</t>
        </is>
      </c>
      <c r="B31" s="12">
        <f>AD29</f>
        <v/>
      </c>
      <c r="C31" s="12">
        <f>AE29</f>
        <v/>
      </c>
      <c r="D31" s="12">
        <f>AF29</f>
        <v/>
      </c>
      <c r="E31" s="12">
        <f>AG29</f>
        <v/>
      </c>
      <c r="F31" s="12">
        <f>AH29</f>
        <v/>
      </c>
      <c r="G31" s="12">
        <f>AI29</f>
        <v/>
      </c>
      <c r="H31" s="12">
        <f>AJ29</f>
        <v/>
      </c>
      <c r="I31" s="12" t="inlineStr">
        <is>
          <t>-</t>
        </is>
      </c>
      <c r="J31" s="12" t="inlineStr">
        <is>
          <t>-</t>
        </is>
      </c>
      <c r="K31" s="16">
        <f>SUM(K3:K28)</f>
        <v/>
      </c>
      <c r="L31" s="13">
        <f>K31*15</f>
        <v/>
      </c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J31" s="9" t="n"/>
      <c r="AK31" s="2" t="n"/>
    </row>
    <row r="33">
      <c r="B33" s="18" t="inlineStr">
        <is>
          <t># Timesheet</t>
        </is>
      </c>
      <c r="C33" s="18" t="inlineStr">
        <is>
          <t>Día</t>
        </is>
      </c>
      <c r="D33" s="18" t="inlineStr">
        <is>
          <t>Horas</t>
        </is>
      </c>
      <c r="E33" s="18" t="inlineStr">
        <is>
          <t>Trabajo</t>
        </is>
      </c>
      <c r="F33" s="2" t="n"/>
      <c r="H33" s="39" t="n"/>
      <c r="I33" s="39" t="n"/>
      <c r="J33" s="39" t="inlineStr">
        <is>
          <t>Community Specialists</t>
        </is>
      </c>
    </row>
    <row r="34" ht="25.5" customHeight="1">
      <c r="B34" s="18" t="inlineStr">
        <is>
          <t>#1</t>
        </is>
      </c>
      <c r="C34" s="19" t="inlineStr">
        <is>
          <t>11</t>
        </is>
      </c>
      <c r="D34" s="20">
        <f>36</f>
        <v/>
      </c>
      <c r="E34" s="18" t="inlineStr">
        <is>
          <t>ASSOCIA ONCALL</t>
        </is>
      </c>
      <c r="F34" s="21">
        <f>138.75</f>
        <v/>
      </c>
      <c r="H34" s="39" t="inlineStr">
        <is>
          <t>Andry Matos</t>
        </is>
      </c>
      <c r="I34" s="40" t="inlineStr">
        <is>
          <t>Horas regulares</t>
        </is>
      </c>
      <c r="J34" s="41">
        <f>'Community Specialists'!J3</f>
        <v/>
      </c>
    </row>
    <row r="35" ht="25.5" customHeight="1">
      <c r="B35" s="18" t="inlineStr">
        <is>
          <t>#2</t>
        </is>
      </c>
      <c r="C35" s="22" t="inlineStr">
        <is>
          <t>9</t>
        </is>
      </c>
      <c r="D35" s="20">
        <f>33.5</f>
        <v/>
      </c>
      <c r="E35" s="18" t="inlineStr">
        <is>
          <t>ASSOCIA ONCALL</t>
        </is>
      </c>
      <c r="F35" s="23">
        <f>87</f>
        <v/>
      </c>
      <c r="H35" s="42" t="n"/>
      <c r="I35" s="43" t="inlineStr">
        <is>
          <t>Horas overtime</t>
        </is>
      </c>
      <c r="J35" s="41">
        <f>'Community Specialists'!K3</f>
        <v/>
      </c>
    </row>
    <row r="36" ht="25.5" customHeight="1">
      <c r="B36" s="18" t="inlineStr">
        <is>
          <t>#3</t>
        </is>
      </c>
      <c r="C36" s="24" t="inlineStr">
        <is>
          <t>10</t>
        </is>
      </c>
      <c r="D36" s="20">
        <f>33.5</f>
        <v/>
      </c>
      <c r="E36" s="18" t="inlineStr">
        <is>
          <t>MARK ROSE</t>
        </is>
      </c>
      <c r="F36" s="25">
        <f>0</f>
        <v/>
      </c>
      <c r="H36" s="39" t="inlineStr">
        <is>
          <t>Andry Matos</t>
        </is>
      </c>
      <c r="I36" s="40" t="inlineStr">
        <is>
          <t>Horas regulares</t>
        </is>
      </c>
      <c r="J36" s="41">
        <f>'Community Specialists'!J3</f>
        <v/>
      </c>
    </row>
    <row r="37" ht="25.5" customHeight="1">
      <c r="B37" s="18" t="inlineStr">
        <is>
          <t>#4</t>
        </is>
      </c>
      <c r="C37" s="24" t="inlineStr">
        <is>
          <t>10</t>
        </is>
      </c>
      <c r="D37" s="20">
        <f>95.25</f>
        <v/>
      </c>
      <c r="E37" s="18" t="inlineStr">
        <is>
          <t>Community Specialists</t>
        </is>
      </c>
      <c r="F37" s="26">
        <f>153.5</f>
        <v/>
      </c>
      <c r="H37" s="42" t="n"/>
      <c r="I37" s="43" t="inlineStr">
        <is>
          <t>Horas overtime</t>
        </is>
      </c>
      <c r="J37" s="41">
        <f>'Community Specialists'!K3</f>
        <v/>
      </c>
    </row>
    <row r="38" ht="25.5" customHeight="1">
      <c r="B38" s="18" t="inlineStr">
        <is>
          <t>#5</t>
        </is>
      </c>
      <c r="C38" s="19" t="inlineStr">
        <is>
          <t>11</t>
        </is>
      </c>
      <c r="D38" s="20">
        <f>152.75</f>
        <v/>
      </c>
      <c r="E38" s="18" t="inlineStr">
        <is>
          <t>Community Specialists</t>
        </is>
      </c>
      <c r="F38" s="27">
        <f>128.75</f>
        <v/>
      </c>
    </row>
    <row r="39" ht="25.5" customHeight="1">
      <c r="B39" s="18" t="inlineStr">
        <is>
          <t>#6</t>
        </is>
      </c>
      <c r="C39" s="28" t="inlineStr">
        <is>
          <t>12</t>
        </is>
      </c>
      <c r="D39" s="20">
        <f>146.5</f>
        <v/>
      </c>
      <c r="E39" s="18" t="inlineStr">
        <is>
          <t>Community Specialists</t>
        </is>
      </c>
      <c r="F39" s="29">
        <f>232</f>
        <v/>
      </c>
    </row>
    <row r="40" ht="25.5" customHeight="1">
      <c r="B40" s="18" t="inlineStr">
        <is>
          <t>#7</t>
        </is>
      </c>
      <c r="C40" s="30" t="inlineStr">
        <is>
          <t>6</t>
        </is>
      </c>
      <c r="D40" s="20">
        <f>138.75</f>
        <v/>
      </c>
      <c r="E40" s="18" t="inlineStr">
        <is>
          <t>Community Specialists</t>
        </is>
      </c>
      <c r="F40" s="31">
        <f>146.5</f>
        <v/>
      </c>
    </row>
    <row r="41" ht="25.5" customHeight="1">
      <c r="B41" s="18" t="inlineStr">
        <is>
          <t>#8</t>
        </is>
      </c>
      <c r="C41" s="32" t="inlineStr">
        <is>
          <t>7</t>
        </is>
      </c>
      <c r="D41" s="20">
        <f>87</f>
        <v/>
      </c>
      <c r="E41" s="18" t="inlineStr">
        <is>
          <t>Community Specialists</t>
        </is>
      </c>
      <c r="F41" s="33">
        <f>SUM(F34:F40)</f>
        <v/>
      </c>
    </row>
    <row r="42" ht="25.5" customHeight="1">
      <c r="B42" s="18" t="inlineStr">
        <is>
          <t>#9</t>
        </is>
      </c>
      <c r="C42" s="22" t="inlineStr">
        <is>
          <t>9</t>
        </is>
      </c>
      <c r="D42" s="20">
        <f>120</f>
        <v/>
      </c>
      <c r="E42" s="18" t="inlineStr">
        <is>
          <t>Community Specialists</t>
        </is>
      </c>
      <c r="F42" s="2" t="n"/>
    </row>
    <row r="43" ht="25.5" customHeight="1">
      <c r="B43" s="18" t="inlineStr">
        <is>
          <t>#10</t>
        </is>
      </c>
      <c r="C43" s="19" t="inlineStr">
        <is>
          <t>11</t>
        </is>
      </c>
      <c r="D43" s="20">
        <f>43.25</f>
        <v/>
      </c>
      <c r="E43" s="18" t="inlineStr">
        <is>
          <t>GERALD TYSIAK</t>
        </is>
      </c>
      <c r="F43" s="2" t="n"/>
    </row>
    <row r="44">
      <c r="B44" s="2" t="n"/>
      <c r="C44" s="34" t="inlineStr">
        <is>
          <t>TOTAL</t>
        </is>
      </c>
      <c r="D44" s="33">
        <f>SUM(D34:D43)</f>
        <v/>
      </c>
      <c r="E44" s="2" t="n"/>
      <c r="F44" s="2" t="n"/>
    </row>
    <row r="45">
      <c r="B45" s="2" t="n"/>
      <c r="C45" s="2" t="n"/>
      <c r="D45" s="2" t="n"/>
      <c r="E45" s="2" t="n"/>
      <c r="F45" s="2" t="n"/>
    </row>
  </sheetData>
  <mergeCells count="6">
    <mergeCell ref="B1:K1"/>
    <mergeCell ref="N1:T1"/>
    <mergeCell ref="H36:H37"/>
    <mergeCell ref="AD1:AJ1"/>
    <mergeCell ref="V1:AB1"/>
    <mergeCell ref="H34:H3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1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8" t="inlineStr">
        <is>
          <t>ASSOCIA ONCALL-202401-034F</t>
        </is>
      </c>
      <c r="C1" s="36" t="n"/>
      <c r="D1" s="36" t="n"/>
      <c r="E1" s="36" t="n"/>
      <c r="F1" s="36" t="n"/>
      <c r="G1" s="36" t="n"/>
      <c r="H1" s="36" t="n"/>
      <c r="I1" s="36" t="n"/>
      <c r="J1" s="36" t="n"/>
      <c r="K1" s="37" t="n"/>
    </row>
    <row r="2" ht="56.25" customHeight="1">
      <c r="A2" s="35" t="inlineStr">
        <is>
          <t>Names</t>
        </is>
      </c>
      <c r="B2" s="35" t="inlineStr">
        <is>
          <t>Friday 6</t>
        </is>
      </c>
      <c r="C2" s="35" t="inlineStr">
        <is>
          <t>Saturday 7</t>
        </is>
      </c>
      <c r="D2" s="35" t="inlineStr">
        <is>
          <t>Sunday 8</t>
        </is>
      </c>
      <c r="E2" s="35" t="inlineStr">
        <is>
          <t>Monday 9</t>
        </is>
      </c>
      <c r="F2" s="35" t="inlineStr">
        <is>
          <t>Tuesday 10</t>
        </is>
      </c>
      <c r="G2" s="35" t="inlineStr">
        <is>
          <t>Wednesday 11</t>
        </is>
      </c>
      <c r="H2" s="35" t="inlineStr">
        <is>
          <t>Thursday 12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0+4.5</f>
        <v/>
      </c>
      <c r="F6" s="17">
        <f>0</f>
        <v/>
      </c>
      <c r="G6" s="17">
        <f>5.5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15.75" customHeight="1">
      <c r="A16" s="8">
        <f>General!A16</f>
        <v/>
      </c>
      <c r="B16" s="17">
        <f>0</f>
        <v/>
      </c>
      <c r="C16" s="17">
        <f>0</f>
        <v/>
      </c>
      <c r="D16" s="17">
        <f>0</f>
        <v/>
      </c>
      <c r="E16" s="17">
        <f>0</f>
        <v/>
      </c>
      <c r="F16" s="17">
        <f>0</f>
        <v/>
      </c>
      <c r="G16" s="17">
        <f>0</f>
        <v/>
      </c>
      <c r="H16" s="17">
        <f>0</f>
        <v/>
      </c>
      <c r="I16" s="10">
        <f>SUM(B16:H16)</f>
        <v/>
      </c>
      <c r="J16" s="11">
        <f>I16-K16</f>
        <v/>
      </c>
      <c r="K16" s="12">
        <f>0</f>
        <v/>
      </c>
    </row>
    <row r="17" ht="15.75" customHeight="1">
      <c r="A17" s="8">
        <f>General!A17</f>
        <v/>
      </c>
      <c r="B17" s="17">
        <f>0</f>
        <v/>
      </c>
      <c r="C17" s="17">
        <f>0</f>
        <v/>
      </c>
      <c r="D17" s="17">
        <f>0</f>
        <v/>
      </c>
      <c r="E17" s="17">
        <f>0</f>
        <v/>
      </c>
      <c r="F17" s="17">
        <f>0</f>
        <v/>
      </c>
      <c r="G17" s="17">
        <f>0</f>
        <v/>
      </c>
      <c r="H17" s="17">
        <f>0</f>
        <v/>
      </c>
      <c r="I17" s="10">
        <f>SUM(B17:H17)</f>
        <v/>
      </c>
      <c r="J17" s="11">
        <f>I17-K17</f>
        <v/>
      </c>
      <c r="K17" s="12">
        <f>0</f>
        <v/>
      </c>
    </row>
    <row r="18" ht="15.75" customHeight="1">
      <c r="A18" s="8">
        <f>General!A18</f>
        <v/>
      </c>
      <c r="B18" s="17">
        <f>0</f>
        <v/>
      </c>
      <c r="C18" s="17">
        <f>0</f>
        <v/>
      </c>
      <c r="D18" s="17">
        <f>0</f>
        <v/>
      </c>
      <c r="E18" s="17">
        <f>0</f>
        <v/>
      </c>
      <c r="F18" s="17">
        <f>0</f>
        <v/>
      </c>
      <c r="G18" s="17">
        <f>0</f>
        <v/>
      </c>
      <c r="H18" s="17">
        <f>0</f>
        <v/>
      </c>
      <c r="I18" s="10">
        <f>SUM(B18:H18)</f>
        <v/>
      </c>
      <c r="J18" s="11">
        <f>I18-K18</f>
        <v/>
      </c>
      <c r="K18" s="12">
        <f>0</f>
        <v/>
      </c>
    </row>
    <row r="19" ht="15.75" customHeight="1">
      <c r="A19" s="8">
        <f>General!A19</f>
        <v/>
      </c>
      <c r="B19" s="17">
        <f>0</f>
        <v/>
      </c>
      <c r="C19" s="17">
        <f>0</f>
        <v/>
      </c>
      <c r="D19" s="17">
        <f>0</f>
        <v/>
      </c>
      <c r="E19" s="17">
        <f>0</f>
        <v/>
      </c>
      <c r="F19" s="17">
        <f>0</f>
        <v/>
      </c>
      <c r="G19" s="17">
        <f>0</f>
        <v/>
      </c>
      <c r="H19" s="17">
        <f>0</f>
        <v/>
      </c>
      <c r="I19" s="10">
        <f>SUM(B19:H19)</f>
        <v/>
      </c>
      <c r="J19" s="11">
        <f>I19-K19</f>
        <v/>
      </c>
      <c r="K19" s="12">
        <f>0</f>
        <v/>
      </c>
    </row>
    <row r="20" ht="15.75" customHeight="1">
      <c r="A20" s="8">
        <f>General!A20</f>
        <v/>
      </c>
      <c r="B20" s="17">
        <f>0</f>
        <v/>
      </c>
      <c r="C20" s="17">
        <f>0</f>
        <v/>
      </c>
      <c r="D20" s="17">
        <f>0</f>
        <v/>
      </c>
      <c r="E20" s="17">
        <f>0</f>
        <v/>
      </c>
      <c r="F20" s="17">
        <f>0</f>
        <v/>
      </c>
      <c r="G20" s="17">
        <f>0</f>
        <v/>
      </c>
      <c r="H20" s="17">
        <f>0</f>
        <v/>
      </c>
      <c r="I20" s="10">
        <f>SUM(B20:H20)</f>
        <v/>
      </c>
      <c r="J20" s="11">
        <f>I20-K20</f>
        <v/>
      </c>
      <c r="K20" s="12">
        <f>0</f>
        <v/>
      </c>
    </row>
    <row r="21" ht="15.75" customHeight="1">
      <c r="A21" s="8">
        <f>General!A21</f>
        <v/>
      </c>
      <c r="B21" s="17">
        <f>0</f>
        <v/>
      </c>
      <c r="C21" s="17">
        <f>0</f>
        <v/>
      </c>
      <c r="D21" s="17">
        <f>0</f>
        <v/>
      </c>
      <c r="E21" s="17">
        <f>0</f>
        <v/>
      </c>
      <c r="F21" s="17">
        <f>0</f>
        <v/>
      </c>
      <c r="G21" s="17">
        <f>0</f>
        <v/>
      </c>
      <c r="H21" s="17">
        <f>0</f>
        <v/>
      </c>
      <c r="I21" s="10">
        <f>SUM(B21:H21)</f>
        <v/>
      </c>
      <c r="J21" s="11">
        <f>I21-K21</f>
        <v/>
      </c>
      <c r="K21" s="12">
        <f>0</f>
        <v/>
      </c>
    </row>
    <row r="22" ht="15.75" customHeight="1">
      <c r="A22" s="8">
        <f>General!A22</f>
        <v/>
      </c>
      <c r="B22" s="17">
        <f>0</f>
        <v/>
      </c>
      <c r="C22" s="17">
        <f>0</f>
        <v/>
      </c>
      <c r="D22" s="17">
        <f>0</f>
        <v/>
      </c>
      <c r="E22" s="17">
        <f>0</f>
        <v/>
      </c>
      <c r="F22" s="17">
        <f>0</f>
        <v/>
      </c>
      <c r="G22" s="17">
        <f>0</f>
        <v/>
      </c>
      <c r="H22" s="17">
        <f>0</f>
        <v/>
      </c>
      <c r="I22" s="10">
        <f>SUM(B22:H22)</f>
        <v/>
      </c>
      <c r="J22" s="11">
        <f>I22-K22</f>
        <v/>
      </c>
      <c r="K22" s="12">
        <f>0</f>
        <v/>
      </c>
    </row>
    <row r="23" ht="15.75" customHeight="1">
      <c r="A23" s="8">
        <f>General!A23</f>
        <v/>
      </c>
      <c r="B23" s="17">
        <f>0</f>
        <v/>
      </c>
      <c r="C23" s="17">
        <f>0</f>
        <v/>
      </c>
      <c r="D23" s="17">
        <f>0</f>
        <v/>
      </c>
      <c r="E23" s="17">
        <f>0</f>
        <v/>
      </c>
      <c r="F23" s="17">
        <f>0</f>
        <v/>
      </c>
      <c r="G23" s="17">
        <f>0</f>
        <v/>
      </c>
      <c r="H23" s="17">
        <f>0</f>
        <v/>
      </c>
      <c r="I23" s="10">
        <f>SUM(B23:H23)</f>
        <v/>
      </c>
      <c r="J23" s="11">
        <f>I23-K23</f>
        <v/>
      </c>
      <c r="K23" s="12">
        <f>0</f>
        <v/>
      </c>
    </row>
    <row r="24" ht="15.75" customHeight="1">
      <c r="A24" s="8">
        <f>General!A24</f>
        <v/>
      </c>
      <c r="B24" s="17">
        <f>0</f>
        <v/>
      </c>
      <c r="C24" s="17">
        <f>0</f>
        <v/>
      </c>
      <c r="D24" s="17">
        <f>0</f>
        <v/>
      </c>
      <c r="E24" s="17">
        <f>0</f>
        <v/>
      </c>
      <c r="F24" s="17">
        <f>0</f>
        <v/>
      </c>
      <c r="G24" s="17">
        <f>0</f>
        <v/>
      </c>
      <c r="H24" s="17">
        <f>0</f>
        <v/>
      </c>
      <c r="I24" s="10">
        <f>SUM(B24:H24)</f>
        <v/>
      </c>
      <c r="J24" s="11">
        <f>I24-K24</f>
        <v/>
      </c>
      <c r="K24" s="12">
        <f>0</f>
        <v/>
      </c>
    </row>
    <row r="25" ht="15.75" customHeight="1">
      <c r="A25" s="8">
        <f>General!A25</f>
        <v/>
      </c>
      <c r="B25" s="17">
        <f>0</f>
        <v/>
      </c>
      <c r="C25" s="17">
        <f>0</f>
        <v/>
      </c>
      <c r="D25" s="17">
        <f>0</f>
        <v/>
      </c>
      <c r="E25" s="17">
        <f>0</f>
        <v/>
      </c>
      <c r="F25" s="17">
        <f>0</f>
        <v/>
      </c>
      <c r="G25" s="17">
        <f>0</f>
        <v/>
      </c>
      <c r="H25" s="17">
        <f>0</f>
        <v/>
      </c>
      <c r="I25" s="10">
        <f>SUM(B25:H25)</f>
        <v/>
      </c>
      <c r="J25" s="11">
        <f>I25-K25</f>
        <v/>
      </c>
      <c r="K25" s="12">
        <f>0</f>
        <v/>
      </c>
    </row>
    <row r="26" ht="15.75" customHeight="1">
      <c r="A26" s="8">
        <f>General!A26</f>
        <v/>
      </c>
      <c r="B26" s="17">
        <f>0</f>
        <v/>
      </c>
      <c r="C26" s="17">
        <f>0</f>
        <v/>
      </c>
      <c r="D26" s="17">
        <f>0</f>
        <v/>
      </c>
      <c r="E26" s="17">
        <f>0+4.5</f>
        <v/>
      </c>
      <c r="F26" s="17">
        <f>0</f>
        <v/>
      </c>
      <c r="G26" s="17">
        <f>5.5</f>
        <v/>
      </c>
      <c r="H26" s="17">
        <f>0</f>
        <v/>
      </c>
      <c r="I26" s="10">
        <f>SUM(B26:H26)</f>
        <v/>
      </c>
      <c r="J26" s="11">
        <f>I26-K26</f>
        <v/>
      </c>
      <c r="K26" s="12">
        <f>0</f>
        <v/>
      </c>
    </row>
    <row r="27" ht="15.75" customHeight="1">
      <c r="A27" s="8">
        <f>General!A27</f>
        <v/>
      </c>
      <c r="B27" s="17">
        <f>0</f>
        <v/>
      </c>
      <c r="C27" s="17">
        <f>0</f>
        <v/>
      </c>
      <c r="D27" s="17">
        <f>0</f>
        <v/>
      </c>
      <c r="E27" s="17">
        <f>0+4.5</f>
        <v/>
      </c>
      <c r="F27" s="17">
        <f>0</f>
        <v/>
      </c>
      <c r="G27" s="17">
        <f>5.5</f>
        <v/>
      </c>
      <c r="H27" s="17">
        <f>0</f>
        <v/>
      </c>
      <c r="I27" s="10">
        <f>SUM(B27:H27)</f>
        <v/>
      </c>
      <c r="J27" s="11">
        <f>I27-K27</f>
        <v/>
      </c>
      <c r="K27" s="12">
        <f>0</f>
        <v/>
      </c>
    </row>
    <row r="28" ht="15.75" customHeight="1">
      <c r="A28" s="8">
        <f>General!A28</f>
        <v/>
      </c>
      <c r="B28" s="17">
        <f>0</f>
        <v/>
      </c>
      <c r="C28" s="17">
        <f>0</f>
        <v/>
      </c>
      <c r="D28" s="17">
        <f>0</f>
        <v/>
      </c>
      <c r="E28" s="17">
        <f>0</f>
        <v/>
      </c>
      <c r="F28" s="17">
        <f>0</f>
        <v/>
      </c>
      <c r="G28" s="17">
        <f>0</f>
        <v/>
      </c>
      <c r="H28" s="17">
        <f>0</f>
        <v/>
      </c>
      <c r="I28" s="10">
        <f>SUM(B28:H28)</f>
        <v/>
      </c>
      <c r="J28" s="11">
        <f>I28-K28</f>
        <v/>
      </c>
      <c r="K28" s="12">
        <f>0</f>
        <v/>
      </c>
    </row>
    <row r="29" ht="33" customHeight="1">
      <c r="A29" s="4" t="inlineStr">
        <is>
          <t>TOTAL HOURS DAY - DAILY</t>
        </is>
      </c>
      <c r="B29" s="10">
        <f>SUM(B3:B28)</f>
        <v/>
      </c>
      <c r="C29" s="10">
        <f>SUM(C3:C28)</f>
        <v/>
      </c>
      <c r="D29" s="10">
        <f>SUM(D3:D28)</f>
        <v/>
      </c>
      <c r="E29" s="10">
        <f>SUM(E3:E28)</f>
        <v/>
      </c>
      <c r="F29" s="10">
        <f>SUM(F3:F28)</f>
        <v/>
      </c>
      <c r="G29" s="10">
        <f>SUM(G3:G28)</f>
        <v/>
      </c>
      <c r="H29" s="10">
        <f>SUM(H3:H28)</f>
        <v/>
      </c>
      <c r="I29" s="14">
        <f>SUM(I3:I28)</f>
        <v/>
      </c>
      <c r="J29" s="11" t="inlineStr">
        <is>
          <t>-</t>
        </is>
      </c>
      <c r="K29" s="12" t="inlineStr">
        <is>
          <t>-</t>
        </is>
      </c>
    </row>
    <row r="30" ht="33" customHeight="1">
      <c r="A30" s="5" t="inlineStr">
        <is>
          <t>TOTAL REGULAR HOURS - DAILY</t>
        </is>
      </c>
      <c r="B30" s="11">
        <f>B29-B31</f>
        <v/>
      </c>
      <c r="C30" s="11">
        <f>C29-C31</f>
        <v/>
      </c>
      <c r="D30" s="11">
        <f>D29-D31</f>
        <v/>
      </c>
      <c r="E30" s="11">
        <f>E29-E31</f>
        <v/>
      </c>
      <c r="F30" s="11">
        <f>F29-F31</f>
        <v/>
      </c>
      <c r="G30" s="11">
        <f>G29-G31</f>
        <v/>
      </c>
      <c r="H30" s="11">
        <f>H29-H31</f>
        <v/>
      </c>
      <c r="I30" s="11" t="inlineStr">
        <is>
          <t>-</t>
        </is>
      </c>
      <c r="J30" s="15">
        <f>SUM(J3:J28)</f>
        <v/>
      </c>
      <c r="K30" s="12" t="inlineStr">
        <is>
          <t>-</t>
        </is>
      </c>
    </row>
    <row r="31" ht="33" customHeight="1">
      <c r="A31" s="6" t="inlineStr">
        <is>
          <t>TOTAL OVERTIME HOURS - DAILY</t>
        </is>
      </c>
      <c r="B31" s="12">
        <f>0</f>
        <v/>
      </c>
      <c r="C31" s="12">
        <f>0</f>
        <v/>
      </c>
      <c r="D31" s="12">
        <f>0</f>
        <v/>
      </c>
      <c r="E31" s="12">
        <f>0</f>
        <v/>
      </c>
      <c r="F31" s="12">
        <f>0</f>
        <v/>
      </c>
      <c r="G31" s="12">
        <f>0</f>
        <v/>
      </c>
      <c r="H31" s="12">
        <f>0</f>
        <v/>
      </c>
      <c r="I31" s="12" t="inlineStr">
        <is>
          <t>-</t>
        </is>
      </c>
      <c r="J31" s="12" t="inlineStr">
        <is>
          <t>-</t>
        </is>
      </c>
      <c r="K31" s="16">
        <f>SUM(K3:K28)</f>
        <v/>
      </c>
    </row>
  </sheetData>
  <mergeCells count="1">
    <mergeCell ref="B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1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8" t="inlineStr">
        <is>
          <t>MARK ROSE-202406-180STR</t>
        </is>
      </c>
      <c r="C1" s="36" t="n"/>
      <c r="D1" s="36" t="n"/>
      <c r="E1" s="36" t="n"/>
      <c r="F1" s="36" t="n"/>
      <c r="G1" s="36" t="n"/>
      <c r="H1" s="36" t="n"/>
      <c r="I1" s="36" t="n"/>
      <c r="J1" s="36" t="n"/>
      <c r="K1" s="37" t="n"/>
    </row>
    <row r="2" ht="56.25" customHeight="1">
      <c r="A2" s="35" t="inlineStr">
        <is>
          <t>Names</t>
        </is>
      </c>
      <c r="B2" s="35" t="inlineStr">
        <is>
          <t>Friday 6</t>
        </is>
      </c>
      <c r="C2" s="35" t="inlineStr">
        <is>
          <t>Saturday 7</t>
        </is>
      </c>
      <c r="D2" s="35" t="inlineStr">
        <is>
          <t>Sunday 8</t>
        </is>
      </c>
      <c r="E2" s="35" t="inlineStr">
        <is>
          <t>Monday 9</t>
        </is>
      </c>
      <c r="F2" s="35" t="inlineStr">
        <is>
          <t>Tuesday 10</t>
        </is>
      </c>
      <c r="G2" s="35" t="inlineStr">
        <is>
          <t>Wednesday 11</t>
        </is>
      </c>
      <c r="H2" s="35" t="inlineStr">
        <is>
          <t>Thursday 12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5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7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15.75" customHeight="1">
      <c r="A16" s="8">
        <f>General!A16</f>
        <v/>
      </c>
      <c r="B16" s="17">
        <f>0</f>
        <v/>
      </c>
      <c r="C16" s="17">
        <f>0</f>
        <v/>
      </c>
      <c r="D16" s="17">
        <f>0</f>
        <v/>
      </c>
      <c r="E16" s="17">
        <f>0</f>
        <v/>
      </c>
      <c r="F16" s="17">
        <f>0</f>
        <v/>
      </c>
      <c r="G16" s="17">
        <f>0</f>
        <v/>
      </c>
      <c r="H16" s="17">
        <f>0</f>
        <v/>
      </c>
      <c r="I16" s="10">
        <f>SUM(B16:H16)</f>
        <v/>
      </c>
      <c r="J16" s="11">
        <f>I16-K16</f>
        <v/>
      </c>
      <c r="K16" s="12">
        <f>0</f>
        <v/>
      </c>
    </row>
    <row r="17" ht="15.75" customHeight="1">
      <c r="A17" s="8">
        <f>General!A17</f>
        <v/>
      </c>
      <c r="B17" s="17">
        <f>0</f>
        <v/>
      </c>
      <c r="C17" s="17">
        <f>0</f>
        <v/>
      </c>
      <c r="D17" s="17">
        <f>0</f>
        <v/>
      </c>
      <c r="E17" s="17">
        <f>0</f>
        <v/>
      </c>
      <c r="F17" s="17">
        <f>0</f>
        <v/>
      </c>
      <c r="G17" s="17">
        <f>0</f>
        <v/>
      </c>
      <c r="H17" s="17">
        <f>0</f>
        <v/>
      </c>
      <c r="I17" s="10">
        <f>SUM(B17:H17)</f>
        <v/>
      </c>
      <c r="J17" s="11">
        <f>I17-K17</f>
        <v/>
      </c>
      <c r="K17" s="12">
        <f>0</f>
        <v/>
      </c>
    </row>
    <row r="18" ht="15.75" customHeight="1">
      <c r="A18" s="8">
        <f>General!A18</f>
        <v/>
      </c>
      <c r="B18" s="17">
        <f>0</f>
        <v/>
      </c>
      <c r="C18" s="17">
        <f>0</f>
        <v/>
      </c>
      <c r="D18" s="17">
        <f>0</f>
        <v/>
      </c>
      <c r="E18" s="17">
        <f>0</f>
        <v/>
      </c>
      <c r="F18" s="17">
        <f>0</f>
        <v/>
      </c>
      <c r="G18" s="17">
        <f>0</f>
        <v/>
      </c>
      <c r="H18" s="17">
        <f>0</f>
        <v/>
      </c>
      <c r="I18" s="10">
        <f>SUM(B18:H18)</f>
        <v/>
      </c>
      <c r="J18" s="11">
        <f>I18-K18</f>
        <v/>
      </c>
      <c r="K18" s="12">
        <f>0</f>
        <v/>
      </c>
    </row>
    <row r="19" ht="15.75" customHeight="1">
      <c r="A19" s="8">
        <f>General!A19</f>
        <v/>
      </c>
      <c r="B19" s="17">
        <f>0</f>
        <v/>
      </c>
      <c r="C19" s="17">
        <f>0</f>
        <v/>
      </c>
      <c r="D19" s="17">
        <f>0</f>
        <v/>
      </c>
      <c r="E19" s="17">
        <f>0</f>
        <v/>
      </c>
      <c r="F19" s="17">
        <f>0</f>
        <v/>
      </c>
      <c r="G19" s="17">
        <f>0</f>
        <v/>
      </c>
      <c r="H19" s="17">
        <f>0</f>
        <v/>
      </c>
      <c r="I19" s="10">
        <f>SUM(B19:H19)</f>
        <v/>
      </c>
      <c r="J19" s="11">
        <f>I19-K19</f>
        <v/>
      </c>
      <c r="K19" s="12">
        <f>0</f>
        <v/>
      </c>
    </row>
    <row r="20" ht="15.75" customHeight="1">
      <c r="A20" s="8">
        <f>General!A20</f>
        <v/>
      </c>
      <c r="B20" s="17">
        <f>0</f>
        <v/>
      </c>
      <c r="C20" s="17">
        <f>0</f>
        <v/>
      </c>
      <c r="D20" s="17">
        <f>0</f>
        <v/>
      </c>
      <c r="E20" s="17">
        <f>0</f>
        <v/>
      </c>
      <c r="F20" s="17">
        <f>0</f>
        <v/>
      </c>
      <c r="G20" s="17">
        <f>0</f>
        <v/>
      </c>
      <c r="H20" s="17">
        <f>0</f>
        <v/>
      </c>
      <c r="I20" s="10">
        <f>SUM(B20:H20)</f>
        <v/>
      </c>
      <c r="J20" s="11">
        <f>I20-K20</f>
        <v/>
      </c>
      <c r="K20" s="12">
        <f>0</f>
        <v/>
      </c>
    </row>
    <row r="21" ht="15.75" customHeight="1">
      <c r="A21" s="8">
        <f>General!A21</f>
        <v/>
      </c>
      <c r="B21" s="17">
        <f>0</f>
        <v/>
      </c>
      <c r="C21" s="17">
        <f>0</f>
        <v/>
      </c>
      <c r="D21" s="17">
        <f>0</f>
        <v/>
      </c>
      <c r="E21" s="17">
        <f>0</f>
        <v/>
      </c>
      <c r="F21" s="17">
        <f>0</f>
        <v/>
      </c>
      <c r="G21" s="17">
        <f>0</f>
        <v/>
      </c>
      <c r="H21" s="17">
        <f>0</f>
        <v/>
      </c>
      <c r="I21" s="10">
        <f>SUM(B21:H21)</f>
        <v/>
      </c>
      <c r="J21" s="11">
        <f>I21-K21</f>
        <v/>
      </c>
      <c r="K21" s="12">
        <f>0</f>
        <v/>
      </c>
    </row>
    <row r="22" ht="15.75" customHeight="1">
      <c r="A22" s="8">
        <f>General!A22</f>
        <v/>
      </c>
      <c r="B22" s="17">
        <f>0</f>
        <v/>
      </c>
      <c r="C22" s="17">
        <f>0</f>
        <v/>
      </c>
      <c r="D22" s="17">
        <f>0</f>
        <v/>
      </c>
      <c r="E22" s="17">
        <f>0</f>
        <v/>
      </c>
      <c r="F22" s="17">
        <f>0</f>
        <v/>
      </c>
      <c r="G22" s="17">
        <f>0</f>
        <v/>
      </c>
      <c r="H22" s="17">
        <f>0</f>
        <v/>
      </c>
      <c r="I22" s="10">
        <f>SUM(B22:H22)</f>
        <v/>
      </c>
      <c r="J22" s="11">
        <f>I22-K22</f>
        <v/>
      </c>
      <c r="K22" s="12">
        <f>0</f>
        <v/>
      </c>
    </row>
    <row r="23" ht="15.75" customHeight="1">
      <c r="A23" s="8">
        <f>General!A23</f>
        <v/>
      </c>
      <c r="B23" s="17">
        <f>0</f>
        <v/>
      </c>
      <c r="C23" s="17">
        <f>0</f>
        <v/>
      </c>
      <c r="D23" s="17">
        <f>0</f>
        <v/>
      </c>
      <c r="E23" s="17">
        <f>0</f>
        <v/>
      </c>
      <c r="F23" s="17">
        <f>0</f>
        <v/>
      </c>
      <c r="G23" s="17">
        <f>0</f>
        <v/>
      </c>
      <c r="H23" s="17">
        <f>0</f>
        <v/>
      </c>
      <c r="I23" s="10">
        <f>SUM(B23:H23)</f>
        <v/>
      </c>
      <c r="J23" s="11">
        <f>I23-K23</f>
        <v/>
      </c>
      <c r="K23" s="12">
        <f>0</f>
        <v/>
      </c>
    </row>
    <row r="24" ht="15.75" customHeight="1">
      <c r="A24" s="8">
        <f>General!A24</f>
        <v/>
      </c>
      <c r="B24" s="17">
        <f>0</f>
        <v/>
      </c>
      <c r="C24" s="17">
        <f>0</f>
        <v/>
      </c>
      <c r="D24" s="17">
        <f>0</f>
        <v/>
      </c>
      <c r="E24" s="17">
        <f>0</f>
        <v/>
      </c>
      <c r="F24" s="17">
        <f>0</f>
        <v/>
      </c>
      <c r="G24" s="17">
        <f>0</f>
        <v/>
      </c>
      <c r="H24" s="17">
        <f>0</f>
        <v/>
      </c>
      <c r="I24" s="10">
        <f>SUM(B24:H24)</f>
        <v/>
      </c>
      <c r="J24" s="11">
        <f>I24-K24</f>
        <v/>
      </c>
      <c r="K24" s="12">
        <f>0</f>
        <v/>
      </c>
    </row>
    <row r="25" ht="15.75" customHeight="1">
      <c r="A25" s="8">
        <f>General!A25</f>
        <v/>
      </c>
      <c r="B25" s="17">
        <f>0</f>
        <v/>
      </c>
      <c r="C25" s="17">
        <f>0</f>
        <v/>
      </c>
      <c r="D25" s="17">
        <f>0</f>
        <v/>
      </c>
      <c r="E25" s="17">
        <f>0</f>
        <v/>
      </c>
      <c r="F25" s="17">
        <f>0</f>
        <v/>
      </c>
      <c r="G25" s="17">
        <f>0</f>
        <v/>
      </c>
      <c r="H25" s="17">
        <f>0</f>
        <v/>
      </c>
      <c r="I25" s="10">
        <f>SUM(B25:H25)</f>
        <v/>
      </c>
      <c r="J25" s="11">
        <f>I25-K25</f>
        <v/>
      </c>
      <c r="K25" s="12">
        <f>0</f>
        <v/>
      </c>
    </row>
    <row r="26" ht="15.75" customHeight="1">
      <c r="A26" s="8">
        <f>General!A26</f>
        <v/>
      </c>
      <c r="B26" s="17">
        <f>0</f>
        <v/>
      </c>
      <c r="C26" s="17">
        <f>0</f>
        <v/>
      </c>
      <c r="D26" s="17">
        <f>0</f>
        <v/>
      </c>
      <c r="E26" s="17">
        <f>0</f>
        <v/>
      </c>
      <c r="F26" s="17">
        <f>0</f>
        <v/>
      </c>
      <c r="G26" s="17">
        <f>0</f>
        <v/>
      </c>
      <c r="H26" s="17">
        <f>0</f>
        <v/>
      </c>
      <c r="I26" s="10">
        <f>SUM(B26:H26)</f>
        <v/>
      </c>
      <c r="J26" s="11">
        <f>I26-K26</f>
        <v/>
      </c>
      <c r="K26" s="12">
        <f>0</f>
        <v/>
      </c>
    </row>
    <row r="27" ht="15.75" customHeight="1">
      <c r="A27" s="8">
        <f>General!A27</f>
        <v/>
      </c>
      <c r="B27" s="17">
        <f>0</f>
        <v/>
      </c>
      <c r="C27" s="17">
        <f>0</f>
        <v/>
      </c>
      <c r="D27" s="17">
        <f>0</f>
        <v/>
      </c>
      <c r="E27" s="17">
        <f>0</f>
        <v/>
      </c>
      <c r="F27" s="17">
        <f>0</f>
        <v/>
      </c>
      <c r="G27" s="17">
        <f>0</f>
        <v/>
      </c>
      <c r="H27" s="17">
        <f>0</f>
        <v/>
      </c>
      <c r="I27" s="10">
        <f>SUM(B27:H27)</f>
        <v/>
      </c>
      <c r="J27" s="11">
        <f>I27-K27</f>
        <v/>
      </c>
      <c r="K27" s="12">
        <f>0</f>
        <v/>
      </c>
    </row>
    <row r="28" ht="15.75" customHeight="1">
      <c r="A28" s="8">
        <f>General!A28</f>
        <v/>
      </c>
      <c r="B28" s="17">
        <f>0</f>
        <v/>
      </c>
      <c r="C28" s="17">
        <f>0</f>
        <v/>
      </c>
      <c r="D28" s="17">
        <f>0</f>
        <v/>
      </c>
      <c r="E28" s="17">
        <f>0</f>
        <v/>
      </c>
      <c r="F28" s="17">
        <f>0</f>
        <v/>
      </c>
      <c r="G28" s="17">
        <f>0</f>
        <v/>
      </c>
      <c r="H28" s="17">
        <f>0</f>
        <v/>
      </c>
      <c r="I28" s="10">
        <f>SUM(B28:H28)</f>
        <v/>
      </c>
      <c r="J28" s="11">
        <f>I28-K28</f>
        <v/>
      </c>
      <c r="K28" s="12">
        <f>0</f>
        <v/>
      </c>
    </row>
    <row r="29" ht="33" customHeight="1">
      <c r="A29" s="4" t="inlineStr">
        <is>
          <t>TOTAL HOURS DAY - DAILY</t>
        </is>
      </c>
      <c r="B29" s="10">
        <f>SUM(B3:B28)</f>
        <v/>
      </c>
      <c r="C29" s="10">
        <f>SUM(C3:C28)</f>
        <v/>
      </c>
      <c r="D29" s="10">
        <f>SUM(D3:D28)</f>
        <v/>
      </c>
      <c r="E29" s="10">
        <f>SUM(E3:E28)</f>
        <v/>
      </c>
      <c r="F29" s="10">
        <f>SUM(F3:F28)</f>
        <v/>
      </c>
      <c r="G29" s="10">
        <f>SUM(G3:G28)</f>
        <v/>
      </c>
      <c r="H29" s="10">
        <f>SUM(H3:H28)</f>
        <v/>
      </c>
      <c r="I29" s="14">
        <f>SUM(I3:I28)</f>
        <v/>
      </c>
      <c r="J29" s="11" t="inlineStr">
        <is>
          <t>-</t>
        </is>
      </c>
      <c r="K29" s="12" t="inlineStr">
        <is>
          <t>-</t>
        </is>
      </c>
    </row>
    <row r="30" ht="33" customHeight="1">
      <c r="A30" s="5" t="inlineStr">
        <is>
          <t>TOTAL REGULAR HOURS - DAILY</t>
        </is>
      </c>
      <c r="B30" s="11">
        <f>B29-B31</f>
        <v/>
      </c>
      <c r="C30" s="11">
        <f>C29-C31</f>
        <v/>
      </c>
      <c r="D30" s="11">
        <f>D29-D31</f>
        <v/>
      </c>
      <c r="E30" s="11">
        <f>E29-E31</f>
        <v/>
      </c>
      <c r="F30" s="11">
        <f>F29-F31</f>
        <v/>
      </c>
      <c r="G30" s="11">
        <f>G29-G31</f>
        <v/>
      </c>
      <c r="H30" s="11">
        <f>H29-H31</f>
        <v/>
      </c>
      <c r="I30" s="11" t="inlineStr">
        <is>
          <t>-</t>
        </is>
      </c>
      <c r="J30" s="15">
        <f>SUM(J3:J28)</f>
        <v/>
      </c>
      <c r="K30" s="12" t="inlineStr">
        <is>
          <t>-</t>
        </is>
      </c>
    </row>
    <row r="31" ht="33" customHeight="1">
      <c r="A31" s="6" t="inlineStr">
        <is>
          <t>TOTAL OVERTIME HOURS - DAILY</t>
        </is>
      </c>
      <c r="B31" s="12">
        <f>0</f>
        <v/>
      </c>
      <c r="C31" s="12">
        <f>0</f>
        <v/>
      </c>
      <c r="D31" s="12">
        <f>0</f>
        <v/>
      </c>
      <c r="E31" s="12">
        <f>0</f>
        <v/>
      </c>
      <c r="F31" s="12">
        <f>0</f>
        <v/>
      </c>
      <c r="G31" s="12">
        <f>0</f>
        <v/>
      </c>
      <c r="H31" s="12">
        <f>0</f>
        <v/>
      </c>
      <c r="I31" s="12" t="inlineStr">
        <is>
          <t>-</t>
        </is>
      </c>
      <c r="J31" s="12" t="inlineStr">
        <is>
          <t>-</t>
        </is>
      </c>
      <c r="K31" s="16">
        <f>SUM(K3:K28)</f>
        <v/>
      </c>
    </row>
  </sheetData>
  <mergeCells count="1">
    <mergeCell ref="B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8" t="inlineStr">
        <is>
          <t>Community Specialists-202408-255F</t>
        </is>
      </c>
      <c r="C1" s="36" t="n"/>
      <c r="D1" s="36" t="n"/>
      <c r="E1" s="36" t="n"/>
      <c r="F1" s="36" t="n"/>
      <c r="G1" s="36" t="n"/>
      <c r="H1" s="36" t="n"/>
      <c r="I1" s="36" t="n"/>
      <c r="J1" s="36" t="n"/>
      <c r="K1" s="37" t="n"/>
    </row>
    <row r="2" ht="56.25" customHeight="1">
      <c r="A2" s="35" t="inlineStr">
        <is>
          <t>Names</t>
        </is>
      </c>
      <c r="B2" s="35" t="inlineStr">
        <is>
          <t>Friday 6</t>
        </is>
      </c>
      <c r="C2" s="35" t="inlineStr">
        <is>
          <t>Saturday 7</t>
        </is>
      </c>
      <c r="D2" s="35" t="inlineStr">
        <is>
          <t>Sunday 8</t>
        </is>
      </c>
      <c r="E2" s="35" t="inlineStr">
        <is>
          <t>Monday 9</t>
        </is>
      </c>
      <c r="F2" s="35" t="inlineStr">
        <is>
          <t>Tuesday 10</t>
        </is>
      </c>
      <c r="G2" s="35" t="inlineStr">
        <is>
          <t>Wednesday 11</t>
        </is>
      </c>
      <c r="H2" s="35" t="inlineStr">
        <is>
          <t>Thursday 12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0+6.75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0+7</f>
        <v/>
      </c>
      <c r="H4" s="17">
        <f>0+5.5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7</f>
        <v/>
      </c>
      <c r="G5" s="17">
        <f>0+7.5</f>
        <v/>
      </c>
      <c r="H5" s="17">
        <f>0+5.5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0+6.75</f>
        <v/>
      </c>
      <c r="F7" s="17">
        <f>7</f>
        <v/>
      </c>
      <c r="G7" s="17">
        <f>0+7.5</f>
        <v/>
      </c>
      <c r="H7" s="17">
        <f>0+5.5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0+6.75</f>
        <v/>
      </c>
      <c r="F8" s="17">
        <f>0</f>
        <v/>
      </c>
      <c r="G8" s="17">
        <f>0+7.25</f>
        <v/>
      </c>
      <c r="H8" s="17">
        <f>0+5.25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0+7</f>
        <v/>
      </c>
      <c r="C9" s="17">
        <f>0+6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0+7</f>
        <v/>
      </c>
      <c r="C10" s="17">
        <f>0+6</f>
        <v/>
      </c>
      <c r="D10" s="17">
        <f>0</f>
        <v/>
      </c>
      <c r="E10" s="17">
        <f>0+6.75</f>
        <v/>
      </c>
      <c r="F10" s="17">
        <f>7</f>
        <v/>
      </c>
      <c r="G10" s="17">
        <f>0+7.5</f>
        <v/>
      </c>
      <c r="H10" s="17">
        <f>0+5.25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0+7</f>
        <v/>
      </c>
      <c r="C11" s="17">
        <f>0+6</f>
        <v/>
      </c>
      <c r="D11" s="17">
        <f>0</f>
        <v/>
      </c>
      <c r="E11" s="17">
        <f>0+6.75</f>
        <v/>
      </c>
      <c r="F11" s="17">
        <f>7</f>
        <v/>
      </c>
      <c r="G11" s="17">
        <f>0+7.5</f>
        <v/>
      </c>
      <c r="H11" s="17">
        <f>0+5.25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0+5.75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0+6.75</f>
        <v/>
      </c>
      <c r="F14" s="17">
        <f>0</f>
        <v/>
      </c>
      <c r="G14" s="17">
        <f>0+7.25</f>
        <v/>
      </c>
      <c r="H14" s="17">
        <f>0+5.25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0+5.75</f>
        <v/>
      </c>
      <c r="I15" s="10">
        <f>SUM(B15:H15)</f>
        <v/>
      </c>
      <c r="J15" s="11">
        <f>I15-K15</f>
        <v/>
      </c>
      <c r="K15" s="12">
        <f>0</f>
        <v/>
      </c>
    </row>
    <row r="16" ht="15.75" customHeight="1">
      <c r="A16" s="8">
        <f>General!A16</f>
        <v/>
      </c>
      <c r="B16" s="17">
        <f>0+7</f>
        <v/>
      </c>
      <c r="C16" s="17">
        <f>0+6</f>
        <v/>
      </c>
      <c r="D16" s="17">
        <f>0</f>
        <v/>
      </c>
      <c r="E16" s="17">
        <f>0</f>
        <v/>
      </c>
      <c r="F16" s="17">
        <f>0</f>
        <v/>
      </c>
      <c r="G16" s="17">
        <f>0</f>
        <v/>
      </c>
      <c r="H16" s="17">
        <f>0</f>
        <v/>
      </c>
      <c r="I16" s="10">
        <f>SUM(B16:H16)</f>
        <v/>
      </c>
      <c r="J16" s="11">
        <f>I16-K16</f>
        <v/>
      </c>
      <c r="K16" s="12">
        <f>0</f>
        <v/>
      </c>
    </row>
    <row r="17" ht="15.75" customHeight="1">
      <c r="A17" s="8">
        <f>General!A17</f>
        <v/>
      </c>
      <c r="B17" s="17">
        <f>0+7</f>
        <v/>
      </c>
      <c r="C17" s="17">
        <f>0+6</f>
        <v/>
      </c>
      <c r="D17" s="17">
        <f>0</f>
        <v/>
      </c>
      <c r="E17" s="17">
        <f>0+6.75</f>
        <v/>
      </c>
      <c r="F17" s="17">
        <f>0</f>
        <v/>
      </c>
      <c r="G17" s="17">
        <f>0</f>
        <v/>
      </c>
      <c r="H17" s="17">
        <f>0</f>
        <v/>
      </c>
      <c r="I17" s="10">
        <f>SUM(B17:H17)</f>
        <v/>
      </c>
      <c r="J17" s="11">
        <f>I17-K17</f>
        <v/>
      </c>
      <c r="K17" s="12">
        <f>0</f>
        <v/>
      </c>
    </row>
    <row r="18" ht="15.75" customHeight="1">
      <c r="A18" s="8">
        <f>General!A18</f>
        <v/>
      </c>
      <c r="B18" s="17">
        <f>0+7</f>
        <v/>
      </c>
      <c r="C18" s="17">
        <f>0+6</f>
        <v/>
      </c>
      <c r="D18" s="17">
        <f>0</f>
        <v/>
      </c>
      <c r="E18" s="17">
        <f>0+6.75</f>
        <v/>
      </c>
      <c r="F18" s="17">
        <f>0</f>
        <v/>
      </c>
      <c r="G18" s="17">
        <f>0</f>
        <v/>
      </c>
      <c r="H18" s="17">
        <f>0</f>
        <v/>
      </c>
      <c r="I18" s="10">
        <f>SUM(B18:H18)</f>
        <v/>
      </c>
      <c r="J18" s="11">
        <f>I18-K18</f>
        <v/>
      </c>
      <c r="K18" s="12">
        <f>0</f>
        <v/>
      </c>
    </row>
    <row r="19" ht="15.75" customHeight="1">
      <c r="A19" s="8">
        <f>General!A19</f>
        <v/>
      </c>
      <c r="B19" s="17">
        <f>0</f>
        <v/>
      </c>
      <c r="C19" s="17">
        <f>0</f>
        <v/>
      </c>
      <c r="D19" s="17">
        <f>0</f>
        <v/>
      </c>
      <c r="E19" s="17">
        <f>0+6.75</f>
        <v/>
      </c>
      <c r="F19" s="17">
        <f>7</f>
        <v/>
      </c>
      <c r="G19" s="17">
        <f>0+7.5</f>
        <v/>
      </c>
      <c r="H19" s="17">
        <f>0+5.75</f>
        <v/>
      </c>
      <c r="I19" s="10">
        <f>SUM(B19:H19)</f>
        <v/>
      </c>
      <c r="J19" s="11">
        <f>I19-K19</f>
        <v/>
      </c>
      <c r="K19" s="12">
        <f>0</f>
        <v/>
      </c>
    </row>
    <row r="20" ht="15.75" customHeight="1">
      <c r="A20" s="8">
        <f>General!A20</f>
        <v/>
      </c>
      <c r="B20" s="17">
        <f>0</f>
        <v/>
      </c>
      <c r="C20" s="17">
        <f>0</f>
        <v/>
      </c>
      <c r="D20" s="17">
        <f>0</f>
        <v/>
      </c>
      <c r="E20" s="17">
        <f>0</f>
        <v/>
      </c>
      <c r="F20" s="17">
        <f>0</f>
        <v/>
      </c>
      <c r="G20" s="17">
        <f>0</f>
        <v/>
      </c>
      <c r="H20" s="17">
        <f>0</f>
        <v/>
      </c>
      <c r="I20" s="10">
        <f>SUM(B20:H20)</f>
        <v/>
      </c>
      <c r="J20" s="11">
        <f>I20-K20</f>
        <v/>
      </c>
      <c r="K20" s="12">
        <f>0</f>
        <v/>
      </c>
    </row>
    <row r="21" ht="15.75" customHeight="1">
      <c r="A21" s="8">
        <f>General!A21</f>
        <v/>
      </c>
      <c r="B21" s="17">
        <f>0</f>
        <v/>
      </c>
      <c r="C21" s="17">
        <f>0</f>
        <v/>
      </c>
      <c r="D21" s="17">
        <f>0</f>
        <v/>
      </c>
      <c r="E21" s="17">
        <f>0</f>
        <v/>
      </c>
      <c r="F21" s="17">
        <f>0</f>
        <v/>
      </c>
      <c r="G21" s="17">
        <f>0+7.5</f>
        <v/>
      </c>
      <c r="H21" s="17">
        <f>0+4.5</f>
        <v/>
      </c>
      <c r="I21" s="10">
        <f>SUM(B21:H21)</f>
        <v/>
      </c>
      <c r="J21" s="11">
        <f>I21-K21</f>
        <v/>
      </c>
      <c r="K21" s="12">
        <f>0</f>
        <v/>
      </c>
    </row>
    <row r="22" ht="15.75" customHeight="1">
      <c r="A22" s="8">
        <f>General!A22</f>
        <v/>
      </c>
      <c r="B22" s="17">
        <f>0</f>
        <v/>
      </c>
      <c r="C22" s="17">
        <f>0</f>
        <v/>
      </c>
      <c r="D22" s="17">
        <f>0</f>
        <v/>
      </c>
      <c r="E22" s="17">
        <f>0</f>
        <v/>
      </c>
      <c r="F22" s="17">
        <f>0</f>
        <v/>
      </c>
      <c r="G22" s="17">
        <f>0</f>
        <v/>
      </c>
      <c r="H22" s="17">
        <f>0</f>
        <v/>
      </c>
      <c r="I22" s="10">
        <f>SUM(B22:H22)</f>
        <v/>
      </c>
      <c r="J22" s="11">
        <f>I22-K22</f>
        <v/>
      </c>
      <c r="K22" s="12">
        <f>0</f>
        <v/>
      </c>
    </row>
    <row r="23" ht="15.75" customHeight="1">
      <c r="A23" s="8">
        <f>General!A23</f>
        <v/>
      </c>
      <c r="B23" s="17">
        <f>0+7</f>
        <v/>
      </c>
      <c r="C23" s="17">
        <f>0+6</f>
        <v/>
      </c>
      <c r="D23" s="17">
        <f>0</f>
        <v/>
      </c>
      <c r="E23" s="17">
        <f>0+6.75</f>
        <v/>
      </c>
      <c r="F23" s="17">
        <f>7</f>
        <v/>
      </c>
      <c r="G23" s="17">
        <f>0+7.5</f>
        <v/>
      </c>
      <c r="H23" s="17">
        <f>0+5.75</f>
        <v/>
      </c>
      <c r="I23" s="10">
        <f>SUM(B23:H23)</f>
        <v/>
      </c>
      <c r="J23" s="11">
        <f>I23-K23</f>
        <v/>
      </c>
      <c r="K23" s="12">
        <f>0</f>
        <v/>
      </c>
    </row>
    <row r="24" ht="15.75" customHeight="1">
      <c r="A24" s="8">
        <f>General!A24</f>
        <v/>
      </c>
      <c r="B24" s="17">
        <f>0</f>
        <v/>
      </c>
      <c r="C24" s="17">
        <f>0</f>
        <v/>
      </c>
      <c r="D24" s="17">
        <f>0</f>
        <v/>
      </c>
      <c r="E24" s="17">
        <f>0</f>
        <v/>
      </c>
      <c r="F24" s="17">
        <f>0</f>
        <v/>
      </c>
      <c r="G24" s="17">
        <f>0</f>
        <v/>
      </c>
      <c r="H24" s="17">
        <f>0</f>
        <v/>
      </c>
      <c r="I24" s="10">
        <f>SUM(B24:H24)</f>
        <v/>
      </c>
      <c r="J24" s="11">
        <f>I24-K24</f>
        <v/>
      </c>
      <c r="K24" s="12">
        <f>0</f>
        <v/>
      </c>
    </row>
    <row r="25" ht="15.75" customHeight="1">
      <c r="A25" s="8">
        <f>General!A25</f>
        <v/>
      </c>
      <c r="B25" s="17">
        <f>0</f>
        <v/>
      </c>
      <c r="C25" s="17">
        <f>0</f>
        <v/>
      </c>
      <c r="D25" s="17">
        <f>0</f>
        <v/>
      </c>
      <c r="E25" s="17">
        <f>0</f>
        <v/>
      </c>
      <c r="F25" s="17">
        <f>0</f>
        <v/>
      </c>
      <c r="G25" s="17">
        <f>0</f>
        <v/>
      </c>
      <c r="H25" s="17">
        <f>0</f>
        <v/>
      </c>
      <c r="I25" s="10">
        <f>SUM(B25:H25)</f>
        <v/>
      </c>
      <c r="J25" s="11">
        <f>I25-K25</f>
        <v/>
      </c>
      <c r="K25" s="12">
        <f>0</f>
        <v/>
      </c>
    </row>
    <row r="26" ht="15.75" customHeight="1">
      <c r="A26" s="8">
        <f>General!A26</f>
        <v/>
      </c>
      <c r="B26" s="17">
        <f>0</f>
        <v/>
      </c>
      <c r="C26" s="17">
        <f>0</f>
        <v/>
      </c>
      <c r="D26" s="17">
        <f>0</f>
        <v/>
      </c>
      <c r="E26" s="17">
        <f>0</f>
        <v/>
      </c>
      <c r="F26" s="17">
        <f>0</f>
        <v/>
      </c>
      <c r="G26" s="17">
        <f>0</f>
        <v/>
      </c>
      <c r="H26" s="17">
        <f>0</f>
        <v/>
      </c>
      <c r="I26" s="10">
        <f>SUM(B26:H26)</f>
        <v/>
      </c>
      <c r="J26" s="11">
        <f>I26-K26</f>
        <v/>
      </c>
      <c r="K26" s="12">
        <f>0</f>
        <v/>
      </c>
    </row>
    <row r="27" ht="15.75" customHeight="1">
      <c r="A27" s="8">
        <f>General!A27</f>
        <v/>
      </c>
      <c r="B27" s="17">
        <f>0</f>
        <v/>
      </c>
      <c r="C27" s="17">
        <f>0</f>
        <v/>
      </c>
      <c r="D27" s="17">
        <f>0</f>
        <v/>
      </c>
      <c r="E27" s="17">
        <f>0</f>
        <v/>
      </c>
      <c r="F27" s="17">
        <f>0</f>
        <v/>
      </c>
      <c r="G27" s="17">
        <f>0</f>
        <v/>
      </c>
      <c r="H27" s="17">
        <f>0</f>
        <v/>
      </c>
      <c r="I27" s="10">
        <f>SUM(B27:H27)</f>
        <v/>
      </c>
      <c r="J27" s="11">
        <f>I27-K27</f>
        <v/>
      </c>
      <c r="K27" s="12">
        <f>0</f>
        <v/>
      </c>
    </row>
    <row r="28" ht="15.75" customHeight="1">
      <c r="A28" s="8">
        <f>General!A28</f>
        <v/>
      </c>
      <c r="B28" s="17">
        <f>0+7</f>
        <v/>
      </c>
      <c r="C28" s="17">
        <f>0+6</f>
        <v/>
      </c>
      <c r="D28" s="17">
        <f>0</f>
        <v/>
      </c>
      <c r="E28" s="17">
        <f>0+6.75</f>
        <v/>
      </c>
      <c r="F28" s="17">
        <f>7</f>
        <v/>
      </c>
      <c r="G28" s="17">
        <f>0+7.5</f>
        <v/>
      </c>
      <c r="H28" s="17">
        <f>0+5.5</f>
        <v/>
      </c>
      <c r="I28" s="10">
        <f>SUM(B28:H28)</f>
        <v/>
      </c>
      <c r="J28" s="11">
        <f>I28-K28</f>
        <v/>
      </c>
      <c r="K28" s="12">
        <f>0</f>
        <v/>
      </c>
    </row>
    <row r="29" ht="33" customHeight="1">
      <c r="A29" s="4" t="inlineStr">
        <is>
          <t>TOTAL HOURS DAY - DAILY</t>
        </is>
      </c>
      <c r="B29" s="10">
        <f>SUM(B3:B28)</f>
        <v/>
      </c>
      <c r="C29" s="10">
        <f>SUM(C3:C28)</f>
        <v/>
      </c>
      <c r="D29" s="10">
        <f>SUM(D3:D28)</f>
        <v/>
      </c>
      <c r="E29" s="10">
        <f>SUM(E3:E28)</f>
        <v/>
      </c>
      <c r="F29" s="10">
        <f>SUM(F3:F28)</f>
        <v/>
      </c>
      <c r="G29" s="10">
        <f>SUM(G3:G28)</f>
        <v/>
      </c>
      <c r="H29" s="10">
        <f>SUM(H3:H28)</f>
        <v/>
      </c>
      <c r="I29" s="14">
        <f>SUM(I3:I28)</f>
        <v/>
      </c>
      <c r="J29" s="11" t="inlineStr">
        <is>
          <t>-</t>
        </is>
      </c>
      <c r="K29" s="12" t="inlineStr">
        <is>
          <t>-</t>
        </is>
      </c>
    </row>
    <row r="30" ht="33" customHeight="1">
      <c r="A30" s="5" t="inlineStr">
        <is>
          <t>TOTAL REGULAR HOURS - DAILY</t>
        </is>
      </c>
      <c r="B30" s="11">
        <f>B29-B31</f>
        <v/>
      </c>
      <c r="C30" s="11">
        <f>C29-C31</f>
        <v/>
      </c>
      <c r="D30" s="11">
        <f>D29-D31</f>
        <v/>
      </c>
      <c r="E30" s="11">
        <f>E29-E31</f>
        <v/>
      </c>
      <c r="F30" s="11">
        <f>F29-F31</f>
        <v/>
      </c>
      <c r="G30" s="11">
        <f>G29-G31</f>
        <v/>
      </c>
      <c r="H30" s="11">
        <f>H29-H31</f>
        <v/>
      </c>
      <c r="I30" s="11" t="inlineStr">
        <is>
          <t>-</t>
        </is>
      </c>
      <c r="J30" s="15">
        <f>SUM(J3:J28)</f>
        <v/>
      </c>
      <c r="K30" s="12" t="inlineStr">
        <is>
          <t>-</t>
        </is>
      </c>
    </row>
    <row r="31" ht="33" customHeight="1">
      <c r="A31" s="6" t="inlineStr">
        <is>
          <t>TOTAL OVERTIME HOURS - DAILY</t>
        </is>
      </c>
      <c r="B31" s="12">
        <f>0</f>
        <v/>
      </c>
      <c r="C31" s="12">
        <f>0</f>
        <v/>
      </c>
      <c r="D31" s="12">
        <f>0</f>
        <v/>
      </c>
      <c r="E31" s="12">
        <f>0</f>
        <v/>
      </c>
      <c r="F31" s="12">
        <f>0</f>
        <v/>
      </c>
      <c r="G31" s="12">
        <f>0</f>
        <v/>
      </c>
      <c r="H31" s="12">
        <f>0</f>
        <v/>
      </c>
      <c r="I31" s="12" t="inlineStr">
        <is>
          <t>-</t>
        </is>
      </c>
      <c r="J31" s="12" t="inlineStr">
        <is>
          <t>-</t>
        </is>
      </c>
      <c r="K31" s="16">
        <f>SUM(K3:K28)</f>
        <v/>
      </c>
    </row>
  </sheetData>
  <mergeCells count="1">
    <mergeCell ref="B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31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8" t="inlineStr">
        <is>
          <t>GERALD TYSIAK-202409-261F</t>
        </is>
      </c>
      <c r="C1" s="36" t="n"/>
      <c r="D1" s="36" t="n"/>
      <c r="E1" s="36" t="n"/>
      <c r="F1" s="36" t="n"/>
      <c r="G1" s="36" t="n"/>
      <c r="H1" s="36" t="n"/>
      <c r="I1" s="36" t="n"/>
      <c r="J1" s="36" t="n"/>
      <c r="K1" s="37" t="n"/>
    </row>
    <row r="2" ht="56.25" customHeight="1">
      <c r="A2" s="35" t="inlineStr">
        <is>
          <t>Names</t>
        </is>
      </c>
      <c r="B2" s="35" t="inlineStr">
        <is>
          <t>Friday 6</t>
        </is>
      </c>
      <c r="C2" s="35" t="inlineStr">
        <is>
          <t>Saturday 7</t>
        </is>
      </c>
      <c r="D2" s="35" t="inlineStr">
        <is>
          <t>Sunday 8</t>
        </is>
      </c>
      <c r="E2" s="35" t="inlineStr">
        <is>
          <t>Monday 9</t>
        </is>
      </c>
      <c r="F2" s="35" t="inlineStr">
        <is>
          <t>Tuesday 10</t>
        </is>
      </c>
      <c r="G2" s="35" t="inlineStr">
        <is>
          <t>Wednesday 11</t>
        </is>
      </c>
      <c r="H2" s="35" t="inlineStr">
        <is>
          <t>Thursday 12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6.5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6.5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15.75" customHeight="1">
      <c r="A16" s="8">
        <f>General!A16</f>
        <v/>
      </c>
      <c r="B16" s="17">
        <f>0</f>
        <v/>
      </c>
      <c r="C16" s="17">
        <f>0</f>
        <v/>
      </c>
      <c r="D16" s="17">
        <f>0</f>
        <v/>
      </c>
      <c r="E16" s="17">
        <f>0</f>
        <v/>
      </c>
      <c r="F16" s="17">
        <f>0</f>
        <v/>
      </c>
      <c r="G16" s="17">
        <f>0</f>
        <v/>
      </c>
      <c r="H16" s="17">
        <f>0</f>
        <v/>
      </c>
      <c r="I16" s="10">
        <f>SUM(B16:H16)</f>
        <v/>
      </c>
      <c r="J16" s="11">
        <f>I16-K16</f>
        <v/>
      </c>
      <c r="K16" s="12">
        <f>0</f>
        <v/>
      </c>
    </row>
    <row r="17" ht="15.75" customHeight="1">
      <c r="A17" s="8">
        <f>General!A17</f>
        <v/>
      </c>
      <c r="B17" s="17">
        <f>0</f>
        <v/>
      </c>
      <c r="C17" s="17">
        <f>0</f>
        <v/>
      </c>
      <c r="D17" s="17">
        <f>0</f>
        <v/>
      </c>
      <c r="E17" s="17">
        <f>0</f>
        <v/>
      </c>
      <c r="F17" s="17">
        <f>0</f>
        <v/>
      </c>
      <c r="G17" s="17">
        <f>0</f>
        <v/>
      </c>
      <c r="H17" s="17">
        <f>0</f>
        <v/>
      </c>
      <c r="I17" s="10">
        <f>SUM(B17:H17)</f>
        <v/>
      </c>
      <c r="J17" s="11">
        <f>I17-K17</f>
        <v/>
      </c>
      <c r="K17" s="12">
        <f>0</f>
        <v/>
      </c>
    </row>
    <row r="18" ht="15.75" customHeight="1">
      <c r="A18" s="8">
        <f>General!A18</f>
        <v/>
      </c>
      <c r="B18" s="17">
        <f>0</f>
        <v/>
      </c>
      <c r="C18" s="17">
        <f>0</f>
        <v/>
      </c>
      <c r="D18" s="17">
        <f>0</f>
        <v/>
      </c>
      <c r="E18" s="17">
        <f>0</f>
        <v/>
      </c>
      <c r="F18" s="17">
        <f>0</f>
        <v/>
      </c>
      <c r="G18" s="17">
        <f>0</f>
        <v/>
      </c>
      <c r="H18" s="17">
        <f>0</f>
        <v/>
      </c>
      <c r="I18" s="10">
        <f>SUM(B18:H18)</f>
        <v/>
      </c>
      <c r="J18" s="11">
        <f>I18-K18</f>
        <v/>
      </c>
      <c r="K18" s="12">
        <f>0</f>
        <v/>
      </c>
    </row>
    <row r="19" ht="15.75" customHeight="1">
      <c r="A19" s="8">
        <f>General!A19</f>
        <v/>
      </c>
      <c r="B19" s="17">
        <f>0</f>
        <v/>
      </c>
      <c r="C19" s="17">
        <f>0</f>
        <v/>
      </c>
      <c r="D19" s="17">
        <f>0</f>
        <v/>
      </c>
      <c r="E19" s="17">
        <f>0</f>
        <v/>
      </c>
      <c r="F19" s="17">
        <f>0</f>
        <v/>
      </c>
      <c r="G19" s="17">
        <f>0</f>
        <v/>
      </c>
      <c r="H19" s="17">
        <f>0</f>
        <v/>
      </c>
      <c r="I19" s="10">
        <f>SUM(B19:H19)</f>
        <v/>
      </c>
      <c r="J19" s="11">
        <f>I19-K19</f>
        <v/>
      </c>
      <c r="K19" s="12">
        <f>0</f>
        <v/>
      </c>
    </row>
    <row r="20" ht="15.75" customHeight="1">
      <c r="A20" s="8">
        <f>General!A20</f>
        <v/>
      </c>
      <c r="B20" s="17">
        <f>0</f>
        <v/>
      </c>
      <c r="C20" s="17">
        <f>0</f>
        <v/>
      </c>
      <c r="D20" s="17">
        <f>0</f>
        <v/>
      </c>
      <c r="E20" s="17">
        <f>0</f>
        <v/>
      </c>
      <c r="F20" s="17">
        <f>0</f>
        <v/>
      </c>
      <c r="G20" s="17">
        <f>5.75</f>
        <v/>
      </c>
      <c r="H20" s="17">
        <f>0</f>
        <v/>
      </c>
      <c r="I20" s="10">
        <f>SUM(B20:H20)</f>
        <v/>
      </c>
      <c r="J20" s="11">
        <f>I20-K20</f>
        <v/>
      </c>
      <c r="K20" s="12">
        <f>0</f>
        <v/>
      </c>
    </row>
    <row r="21" ht="15.75" customHeight="1">
      <c r="A21" s="8">
        <f>General!A21</f>
        <v/>
      </c>
      <c r="B21" s="17">
        <f>0</f>
        <v/>
      </c>
      <c r="C21" s="17">
        <f>0</f>
        <v/>
      </c>
      <c r="D21" s="17">
        <f>0</f>
        <v/>
      </c>
      <c r="E21" s="17">
        <f>0</f>
        <v/>
      </c>
      <c r="F21" s="17">
        <f>0</f>
        <v/>
      </c>
      <c r="G21" s="17">
        <f>0</f>
        <v/>
      </c>
      <c r="H21" s="17">
        <f>0</f>
        <v/>
      </c>
      <c r="I21" s="10">
        <f>SUM(B21:H21)</f>
        <v/>
      </c>
      <c r="J21" s="11">
        <f>I21-K21</f>
        <v/>
      </c>
      <c r="K21" s="12">
        <f>0</f>
        <v/>
      </c>
    </row>
    <row r="22" ht="15.75" customHeight="1">
      <c r="A22" s="8">
        <f>General!A22</f>
        <v/>
      </c>
      <c r="B22" s="17">
        <f>0</f>
        <v/>
      </c>
      <c r="C22" s="17">
        <f>0</f>
        <v/>
      </c>
      <c r="D22" s="17">
        <f>0</f>
        <v/>
      </c>
      <c r="E22" s="17">
        <f>0</f>
        <v/>
      </c>
      <c r="F22" s="17">
        <f>0</f>
        <v/>
      </c>
      <c r="G22" s="17">
        <f>0</f>
        <v/>
      </c>
      <c r="H22" s="17">
        <f>0</f>
        <v/>
      </c>
      <c r="I22" s="10">
        <f>SUM(B22:H22)</f>
        <v/>
      </c>
      <c r="J22" s="11">
        <f>I22-K22</f>
        <v/>
      </c>
      <c r="K22" s="12">
        <f>0</f>
        <v/>
      </c>
    </row>
    <row r="23" ht="15.75" customHeight="1">
      <c r="A23" s="8">
        <f>General!A23</f>
        <v/>
      </c>
      <c r="B23" s="17">
        <f>0</f>
        <v/>
      </c>
      <c r="C23" s="17">
        <f>0</f>
        <v/>
      </c>
      <c r="D23" s="17">
        <f>0</f>
        <v/>
      </c>
      <c r="E23" s="17">
        <f>0</f>
        <v/>
      </c>
      <c r="F23" s="17">
        <f>0</f>
        <v/>
      </c>
      <c r="G23" s="17">
        <f>0</f>
        <v/>
      </c>
      <c r="H23" s="17">
        <f>0</f>
        <v/>
      </c>
      <c r="I23" s="10">
        <f>SUM(B23:H23)</f>
        <v/>
      </c>
      <c r="J23" s="11">
        <f>I23-K23</f>
        <v/>
      </c>
      <c r="K23" s="12">
        <f>0</f>
        <v/>
      </c>
    </row>
    <row r="24" ht="15.75" customHeight="1">
      <c r="A24" s="8">
        <f>General!A24</f>
        <v/>
      </c>
      <c r="B24" s="17">
        <f>0</f>
        <v/>
      </c>
      <c r="C24" s="17">
        <f>0</f>
        <v/>
      </c>
      <c r="D24" s="17">
        <f>0</f>
        <v/>
      </c>
      <c r="E24" s="17">
        <f>0</f>
        <v/>
      </c>
      <c r="F24" s="17">
        <f>0</f>
        <v/>
      </c>
      <c r="G24" s="17">
        <f>0</f>
        <v/>
      </c>
      <c r="H24" s="17">
        <f>0</f>
        <v/>
      </c>
      <c r="I24" s="10">
        <f>SUM(B24:H24)</f>
        <v/>
      </c>
      <c r="J24" s="11">
        <f>I24-K24</f>
        <v/>
      </c>
      <c r="K24" s="12">
        <f>0</f>
        <v/>
      </c>
    </row>
    <row r="25" ht="15.75" customHeight="1">
      <c r="A25" s="8">
        <f>General!A25</f>
        <v/>
      </c>
      <c r="B25" s="17">
        <f>0</f>
        <v/>
      </c>
      <c r="C25" s="17">
        <f>0</f>
        <v/>
      </c>
      <c r="D25" s="17">
        <f>0</f>
        <v/>
      </c>
      <c r="E25" s="17">
        <f>0</f>
        <v/>
      </c>
      <c r="F25" s="17">
        <f>0</f>
        <v/>
      </c>
      <c r="G25" s="17">
        <f>5.75</f>
        <v/>
      </c>
      <c r="H25" s="17">
        <f>0</f>
        <v/>
      </c>
      <c r="I25" s="10">
        <f>SUM(B25:H25)</f>
        <v/>
      </c>
      <c r="J25" s="11">
        <f>I25-K25</f>
        <v/>
      </c>
      <c r="K25" s="12">
        <f>0</f>
        <v/>
      </c>
    </row>
    <row r="26" ht="15.75" customHeight="1">
      <c r="A26" s="8">
        <f>General!A26</f>
        <v/>
      </c>
      <c r="B26" s="17">
        <f>0</f>
        <v/>
      </c>
      <c r="C26" s="17">
        <f>0</f>
        <v/>
      </c>
      <c r="D26" s="17">
        <f>0</f>
        <v/>
      </c>
      <c r="E26" s="17">
        <f>0</f>
        <v/>
      </c>
      <c r="F26" s="17">
        <f>0</f>
        <v/>
      </c>
      <c r="G26" s="17">
        <f>0</f>
        <v/>
      </c>
      <c r="H26" s="17">
        <f>0</f>
        <v/>
      </c>
      <c r="I26" s="10">
        <f>SUM(B26:H26)</f>
        <v/>
      </c>
      <c r="J26" s="11">
        <f>I26-K26</f>
        <v/>
      </c>
      <c r="K26" s="12">
        <f>0</f>
        <v/>
      </c>
    </row>
    <row r="27" ht="15.75" customHeight="1">
      <c r="A27" s="8">
        <f>General!A27</f>
        <v/>
      </c>
      <c r="B27" s="17">
        <f>0</f>
        <v/>
      </c>
      <c r="C27" s="17">
        <f>0</f>
        <v/>
      </c>
      <c r="D27" s="17">
        <f>0</f>
        <v/>
      </c>
      <c r="E27" s="17">
        <f>0</f>
        <v/>
      </c>
      <c r="F27" s="17">
        <f>0</f>
        <v/>
      </c>
      <c r="G27" s="17">
        <f>0</f>
        <v/>
      </c>
      <c r="H27" s="17">
        <f>0</f>
        <v/>
      </c>
      <c r="I27" s="10">
        <f>SUM(B27:H27)</f>
        <v/>
      </c>
      <c r="J27" s="11">
        <f>I27-K27</f>
        <v/>
      </c>
      <c r="K27" s="12">
        <f>0</f>
        <v/>
      </c>
    </row>
    <row r="28" ht="15.75" customHeight="1">
      <c r="A28" s="8">
        <f>General!A28</f>
        <v/>
      </c>
      <c r="B28" s="17">
        <f>0</f>
        <v/>
      </c>
      <c r="C28" s="17">
        <f>0</f>
        <v/>
      </c>
      <c r="D28" s="17">
        <f>0</f>
        <v/>
      </c>
      <c r="E28" s="17">
        <f>0</f>
        <v/>
      </c>
      <c r="F28" s="17">
        <f>0</f>
        <v/>
      </c>
      <c r="G28" s="17">
        <f>0</f>
        <v/>
      </c>
      <c r="H28" s="17">
        <f>0</f>
        <v/>
      </c>
      <c r="I28" s="10">
        <f>SUM(B28:H28)</f>
        <v/>
      </c>
      <c r="J28" s="11">
        <f>I28-K28</f>
        <v/>
      </c>
      <c r="K28" s="12">
        <f>0</f>
        <v/>
      </c>
    </row>
    <row r="29" ht="33" customHeight="1">
      <c r="A29" s="4" t="inlineStr">
        <is>
          <t>TOTAL HOURS DAY - DAILY</t>
        </is>
      </c>
      <c r="B29" s="10">
        <f>SUM(B3:B28)</f>
        <v/>
      </c>
      <c r="C29" s="10">
        <f>SUM(C3:C28)</f>
        <v/>
      </c>
      <c r="D29" s="10">
        <f>SUM(D3:D28)</f>
        <v/>
      </c>
      <c r="E29" s="10">
        <f>SUM(E3:E28)</f>
        <v/>
      </c>
      <c r="F29" s="10">
        <f>SUM(F3:F28)</f>
        <v/>
      </c>
      <c r="G29" s="10">
        <f>SUM(G3:G28)</f>
        <v/>
      </c>
      <c r="H29" s="10">
        <f>SUM(H3:H28)</f>
        <v/>
      </c>
      <c r="I29" s="14">
        <f>SUM(I3:I28)</f>
        <v/>
      </c>
      <c r="J29" s="11" t="inlineStr">
        <is>
          <t>-</t>
        </is>
      </c>
      <c r="K29" s="12" t="inlineStr">
        <is>
          <t>-</t>
        </is>
      </c>
    </row>
    <row r="30" ht="33" customHeight="1">
      <c r="A30" s="5" t="inlineStr">
        <is>
          <t>TOTAL REGULAR HOURS - DAILY</t>
        </is>
      </c>
      <c r="B30" s="11">
        <f>B29-B31</f>
        <v/>
      </c>
      <c r="C30" s="11">
        <f>C29-C31</f>
        <v/>
      </c>
      <c r="D30" s="11">
        <f>D29-D31</f>
        <v/>
      </c>
      <c r="E30" s="11">
        <f>E29-E31</f>
        <v/>
      </c>
      <c r="F30" s="11">
        <f>F29-F31</f>
        <v/>
      </c>
      <c r="G30" s="11">
        <f>G29-G31</f>
        <v/>
      </c>
      <c r="H30" s="11">
        <f>H29-H31</f>
        <v/>
      </c>
      <c r="I30" s="11" t="inlineStr">
        <is>
          <t>-</t>
        </is>
      </c>
      <c r="J30" s="15">
        <f>SUM(J3:J28)</f>
        <v/>
      </c>
      <c r="K30" s="12" t="inlineStr">
        <is>
          <t>-</t>
        </is>
      </c>
    </row>
    <row r="31" ht="33" customHeight="1">
      <c r="A31" s="6" t="inlineStr">
        <is>
          <t>TOTAL OVERTIME HOURS - DAILY</t>
        </is>
      </c>
      <c r="B31" s="12">
        <f>0</f>
        <v/>
      </c>
      <c r="C31" s="12">
        <f>0</f>
        <v/>
      </c>
      <c r="D31" s="12">
        <f>0</f>
        <v/>
      </c>
      <c r="E31" s="12">
        <f>0</f>
        <v/>
      </c>
      <c r="F31" s="12">
        <f>0</f>
        <v/>
      </c>
      <c r="G31" s="12">
        <f>0</f>
        <v/>
      </c>
      <c r="H31" s="12">
        <f>0</f>
        <v/>
      </c>
      <c r="I31" s="12" t="inlineStr">
        <is>
          <t>-</t>
        </is>
      </c>
      <c r="J31" s="12" t="inlineStr">
        <is>
          <t>-</t>
        </is>
      </c>
      <c r="K31" s="16">
        <f>SUM(K3:K28)</f>
        <v/>
      </c>
    </row>
  </sheetData>
  <mergeCells count="1">
    <mergeCell ref="B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2024-09-17T19:37:46Z</dcterms:created>
  <dcterms:modified xmlns:dcterms="http://purl.org/dc/terms/" xmlns:xsi="http://www.w3.org/2001/XMLSchema-instance" xsi:type="dcterms:W3CDTF">2024-09-17T19:37:57Z</dcterms:modified>
  <cp:lastModifiedBy>DANIEL CELIS</cp:lastModifiedBy>
</cp:coreProperties>
</file>