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damtheck/Desktop/"/>
    </mc:Choice>
  </mc:AlternateContent>
  <xr:revisionPtr revIDLastSave="0" documentId="13_ncr:1_{5249D7E3-4793-6F49-9A2E-4BD334E3C9D9}" xr6:coauthVersionLast="47" xr6:coauthVersionMax="47" xr10:uidLastSave="{00000000-0000-0000-0000-000000000000}"/>
  <bookViews>
    <workbookView xWindow="0" yWindow="500" windowWidth="31780" windowHeight="20500" xr2:uid="{C5424851-870E-9B4A-A454-7AA69B79E7DA}"/>
  </bookViews>
  <sheets>
    <sheet name="Matchups" sheetId="1" r:id="rId1"/>
    <sheet name="Standings" sheetId="4" r:id="rId2"/>
    <sheet name="Work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M5" i="1" l="1"/>
  <c r="N5" i="1" s="1"/>
  <c r="M4" i="1"/>
  <c r="N4" i="1" s="1"/>
  <c r="M3" i="1"/>
  <c r="M2" i="1"/>
  <c r="C84" i="3"/>
  <c r="C85" i="3"/>
  <c r="C86" i="3"/>
  <c r="C87" i="3"/>
  <c r="C88" i="3"/>
  <c r="C83" i="3"/>
  <c r="C74" i="3"/>
  <c r="C75" i="3"/>
  <c r="C76" i="3"/>
  <c r="C77" i="3"/>
  <c r="C78" i="3"/>
  <c r="C73" i="3"/>
  <c r="C64" i="3"/>
  <c r="C65" i="3"/>
  <c r="C66" i="3"/>
  <c r="C67" i="3"/>
  <c r="C68" i="3"/>
  <c r="C63" i="3"/>
  <c r="C54" i="3"/>
  <c r="C55" i="3"/>
  <c r="C56" i="3"/>
  <c r="C57" i="3"/>
  <c r="C58" i="3"/>
  <c r="C53" i="3"/>
  <c r="C44" i="3"/>
  <c r="C45" i="3"/>
  <c r="C46" i="3"/>
  <c r="C47" i="3"/>
  <c r="C48" i="3"/>
  <c r="C43" i="3"/>
  <c r="C34" i="3"/>
  <c r="C35" i="3"/>
  <c r="C36" i="3"/>
  <c r="C37" i="3"/>
  <c r="C38" i="3"/>
  <c r="C33" i="3"/>
  <c r="C24" i="3"/>
  <c r="C25" i="3"/>
  <c r="C26" i="3"/>
  <c r="C27" i="3"/>
  <c r="C28" i="3"/>
  <c r="C23" i="3"/>
  <c r="C14" i="3"/>
  <c r="C15" i="3"/>
  <c r="C16" i="3"/>
  <c r="C17" i="3"/>
  <c r="C18" i="3"/>
  <c r="C13" i="3"/>
  <c r="C4" i="3"/>
  <c r="C5" i="3"/>
  <c r="C6" i="3"/>
  <c r="C7" i="3"/>
  <c r="C8" i="3"/>
  <c r="C3" i="3"/>
  <c r="N2" i="1" l="1"/>
  <c r="N3" i="1"/>
  <c r="K84" i="3"/>
  <c r="K85" i="3"/>
  <c r="K86" i="3"/>
  <c r="K87" i="3"/>
  <c r="K88" i="3"/>
  <c r="K83" i="3"/>
  <c r="K74" i="3"/>
  <c r="K75" i="3"/>
  <c r="K76" i="3"/>
  <c r="K77" i="3"/>
  <c r="K78" i="3"/>
  <c r="K73" i="3"/>
  <c r="K64" i="3"/>
  <c r="K65" i="3"/>
  <c r="K66" i="3"/>
  <c r="K67" i="3"/>
  <c r="K68" i="3"/>
  <c r="K63" i="3"/>
  <c r="K54" i="3"/>
  <c r="K55" i="3"/>
  <c r="K56" i="3"/>
  <c r="K57" i="3"/>
  <c r="K58" i="3"/>
  <c r="K53" i="3"/>
  <c r="K44" i="3"/>
  <c r="K45" i="3"/>
  <c r="K46" i="3"/>
  <c r="K47" i="3"/>
  <c r="K48" i="3"/>
  <c r="K43" i="3"/>
  <c r="K34" i="3"/>
  <c r="K35" i="3"/>
  <c r="K36" i="3"/>
  <c r="K37" i="3"/>
  <c r="K38" i="3"/>
  <c r="K33" i="3"/>
  <c r="K14" i="3"/>
  <c r="K15" i="3"/>
  <c r="K16" i="3"/>
  <c r="K17" i="3"/>
  <c r="K18" i="3"/>
  <c r="K13" i="3"/>
  <c r="K4" i="3"/>
  <c r="K5" i="3"/>
  <c r="K6" i="3"/>
  <c r="K7" i="3"/>
  <c r="K8" i="3"/>
  <c r="K3" i="3"/>
  <c r="K24" i="3"/>
  <c r="K25" i="3"/>
  <c r="K26" i="3"/>
  <c r="K27" i="3"/>
  <c r="K28" i="3"/>
  <c r="K23" i="3"/>
  <c r="I64" i="3"/>
  <c r="I65" i="3"/>
  <c r="I66" i="3"/>
  <c r="I67" i="3"/>
  <c r="I68" i="3"/>
  <c r="I63" i="3"/>
  <c r="I74" i="3"/>
  <c r="I75" i="3"/>
  <c r="I76" i="3"/>
  <c r="I77" i="3"/>
  <c r="I78" i="3"/>
  <c r="I73" i="3"/>
  <c r="I84" i="3"/>
  <c r="I85" i="3"/>
  <c r="I86" i="3"/>
  <c r="I87" i="3"/>
  <c r="I88" i="3"/>
  <c r="I83" i="3"/>
  <c r="I44" i="3"/>
  <c r="I45" i="3"/>
  <c r="I46" i="3"/>
  <c r="I47" i="3"/>
  <c r="I48" i="3"/>
  <c r="I43" i="3"/>
  <c r="I34" i="3"/>
  <c r="I35" i="3"/>
  <c r="I36" i="3"/>
  <c r="I37" i="3"/>
  <c r="I38" i="3"/>
  <c r="I33" i="3"/>
  <c r="I24" i="3"/>
  <c r="I25" i="3"/>
  <c r="I26" i="3"/>
  <c r="I27" i="3"/>
  <c r="I28" i="3"/>
  <c r="I23" i="3"/>
  <c r="I14" i="3"/>
  <c r="I15" i="3"/>
  <c r="I16" i="3"/>
  <c r="I17" i="3"/>
  <c r="I18" i="3"/>
  <c r="I13" i="3"/>
  <c r="I4" i="3"/>
  <c r="I5" i="3"/>
  <c r="I6" i="3"/>
  <c r="I7" i="3"/>
  <c r="I8" i="3"/>
  <c r="I3" i="3"/>
  <c r="I54" i="3"/>
  <c r="I55" i="3"/>
  <c r="I56" i="3"/>
  <c r="I57" i="3"/>
  <c r="I58" i="3"/>
  <c r="I53" i="3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M15" i="1"/>
  <c r="M16" i="1"/>
  <c r="M17" i="1"/>
  <c r="M18" i="1"/>
  <c r="M19" i="1"/>
  <c r="M20" i="1"/>
  <c r="M6" i="1"/>
  <c r="N6" i="1" s="1"/>
  <c r="E84" i="3"/>
  <c r="E85" i="3"/>
  <c r="E86" i="3"/>
  <c r="E87" i="3"/>
  <c r="E88" i="3"/>
  <c r="E83" i="3"/>
  <c r="E74" i="3"/>
  <c r="E75" i="3"/>
  <c r="E76" i="3"/>
  <c r="E77" i="3"/>
  <c r="E78" i="3"/>
  <c r="E73" i="3"/>
  <c r="E64" i="3"/>
  <c r="E65" i="3"/>
  <c r="E66" i="3"/>
  <c r="E67" i="3"/>
  <c r="E68" i="3"/>
  <c r="E63" i="3"/>
  <c r="E54" i="3"/>
  <c r="E55" i="3"/>
  <c r="E56" i="3"/>
  <c r="E57" i="3"/>
  <c r="E58" i="3"/>
  <c r="E53" i="3"/>
  <c r="E44" i="3"/>
  <c r="E45" i="3"/>
  <c r="E46" i="3"/>
  <c r="E47" i="3"/>
  <c r="E48" i="3"/>
  <c r="E43" i="3"/>
  <c r="E33" i="3"/>
  <c r="E34" i="3"/>
  <c r="E35" i="3"/>
  <c r="E36" i="3"/>
  <c r="E37" i="3"/>
  <c r="E38" i="3"/>
  <c r="E24" i="3"/>
  <c r="E25" i="3"/>
  <c r="E26" i="3"/>
  <c r="E27" i="3"/>
  <c r="E28" i="3"/>
  <c r="E23" i="3"/>
  <c r="E4" i="3"/>
  <c r="E5" i="3"/>
  <c r="E6" i="3"/>
  <c r="E7" i="3"/>
  <c r="E8" i="3"/>
  <c r="E3" i="3"/>
  <c r="E14" i="3"/>
  <c r="E15" i="3"/>
  <c r="E16" i="3"/>
  <c r="E17" i="3"/>
  <c r="E18" i="3"/>
  <c r="E13" i="3"/>
  <c r="D83" i="3" l="1"/>
  <c r="D84" i="3"/>
  <c r="D85" i="3"/>
  <c r="D86" i="3"/>
  <c r="D87" i="3"/>
  <c r="D88" i="3"/>
  <c r="D76" i="3"/>
  <c r="D65" i="3"/>
  <c r="D75" i="3"/>
  <c r="D55" i="3"/>
  <c r="D28" i="3"/>
  <c r="D54" i="3"/>
  <c r="D73" i="3"/>
  <c r="D36" i="3"/>
  <c r="D23" i="3"/>
  <c r="D27" i="3"/>
  <c r="D38" i="3"/>
  <c r="D63" i="3"/>
  <c r="D34" i="3"/>
  <c r="D74" i="3"/>
  <c r="D33" i="3"/>
  <c r="D37" i="3"/>
  <c r="D67" i="3"/>
  <c r="D24" i="3"/>
  <c r="D53" i="3"/>
  <c r="D78" i="3"/>
  <c r="D64" i="3"/>
  <c r="D56" i="3"/>
  <c r="D25" i="3"/>
  <c r="D35" i="3"/>
  <c r="D26" i="3"/>
  <c r="D77" i="3"/>
  <c r="D58" i="3"/>
  <c r="D68" i="3"/>
  <c r="D66" i="3"/>
  <c r="D57" i="3"/>
  <c r="D15" i="3"/>
  <c r="D44" i="3"/>
  <c r="D7" i="3"/>
  <c r="D13" i="3"/>
  <c r="D14" i="3"/>
  <c r="D18" i="3"/>
  <c r="D48" i="3"/>
  <c r="D17" i="3"/>
  <c r="D46" i="3"/>
  <c r="D8" i="3"/>
  <c r="D45" i="3"/>
  <c r="D47" i="3"/>
  <c r="D6" i="3"/>
  <c r="D5" i="3"/>
  <c r="D4" i="3"/>
  <c r="D16" i="3"/>
  <c r="D43" i="3"/>
  <c r="D3" i="3"/>
  <c r="J87" i="3"/>
  <c r="J53" i="3"/>
  <c r="J58" i="3"/>
  <c r="J18" i="3"/>
  <c r="J34" i="3"/>
  <c r="J76" i="3"/>
  <c r="J17" i="3"/>
  <c r="J43" i="3"/>
  <c r="J16" i="3"/>
  <c r="J48" i="3"/>
  <c r="J15" i="3"/>
  <c r="J63" i="3"/>
  <c r="J68" i="3"/>
  <c r="J47" i="3"/>
  <c r="G78" i="3"/>
  <c r="G4" i="3"/>
  <c r="G5" i="3"/>
  <c r="G18" i="3"/>
  <c r="G65" i="3"/>
  <c r="G84" i="3"/>
  <c r="G13" i="3"/>
  <c r="G17" i="3"/>
  <c r="G85" i="3"/>
  <c r="J46" i="3"/>
  <c r="J23" i="3"/>
  <c r="J45" i="3"/>
  <c r="J67" i="3"/>
  <c r="J28" i="3"/>
  <c r="J44" i="3"/>
  <c r="J66" i="3"/>
  <c r="J33" i="3"/>
  <c r="J84" i="3"/>
  <c r="J14" i="3"/>
  <c r="J75" i="3"/>
  <c r="J54" i="3"/>
  <c r="J27" i="3"/>
  <c r="J83" i="3"/>
  <c r="J65" i="3"/>
  <c r="J26" i="3"/>
  <c r="J88" i="3"/>
  <c r="J64" i="3"/>
  <c r="J3" i="3"/>
  <c r="J25" i="3"/>
  <c r="J56" i="3"/>
  <c r="J8" i="3"/>
  <c r="J24" i="3"/>
  <c r="J86" i="3"/>
  <c r="J74" i="3"/>
  <c r="J6" i="3"/>
  <c r="J7" i="3"/>
  <c r="J85" i="3"/>
  <c r="J5" i="3"/>
  <c r="J37" i="3"/>
  <c r="J73" i="3"/>
  <c r="J57" i="3"/>
  <c r="J55" i="3"/>
  <c r="J38" i="3"/>
  <c r="J4" i="3"/>
  <c r="J36" i="3"/>
  <c r="J78" i="3"/>
  <c r="J13" i="3"/>
  <c r="J35" i="3"/>
  <c r="J77" i="3"/>
  <c r="G68" i="3"/>
  <c r="G67" i="3"/>
  <c r="G37" i="3"/>
  <c r="G36" i="3"/>
  <c r="G35" i="3"/>
  <c r="G34" i="3"/>
  <c r="G43" i="3"/>
  <c r="G63" i="3"/>
  <c r="G66" i="3"/>
  <c r="G16" i="3"/>
  <c r="G28" i="3"/>
  <c r="G44" i="3"/>
  <c r="G76" i="3"/>
  <c r="G27" i="3"/>
  <c r="G53" i="3"/>
  <c r="G75" i="3"/>
  <c r="G77" i="3"/>
  <c r="G74" i="3"/>
  <c r="G48" i="3"/>
  <c r="G14" i="3"/>
  <c r="G26" i="3"/>
  <c r="G25" i="3"/>
  <c r="G83" i="3"/>
  <c r="G64" i="3"/>
  <c r="G15" i="3"/>
  <c r="G45" i="3"/>
  <c r="G58" i="3"/>
  <c r="G3" i="3"/>
  <c r="G57" i="3"/>
  <c r="G8" i="3"/>
  <c r="G24" i="3"/>
  <c r="G56" i="3"/>
  <c r="G88" i="3"/>
  <c r="G23" i="3"/>
  <c r="G33" i="3"/>
  <c r="G55" i="3"/>
  <c r="G73" i="3"/>
  <c r="G7" i="3"/>
  <c r="G87" i="3"/>
  <c r="G6" i="3"/>
  <c r="G38" i="3"/>
  <c r="G54" i="3"/>
  <c r="G86" i="3"/>
  <c r="G47" i="3"/>
  <c r="G46" i="3"/>
  <c r="F65" i="3"/>
  <c r="F48" i="3"/>
  <c r="F23" i="3"/>
  <c r="F17" i="3"/>
  <c r="F38" i="3"/>
  <c r="F57" i="3"/>
  <c r="F84" i="3"/>
  <c r="F66" i="3"/>
  <c r="F43" i="3"/>
  <c r="F8" i="3"/>
  <c r="F44" i="3"/>
  <c r="F85" i="3"/>
  <c r="F67" i="3"/>
  <c r="F34" i="3"/>
  <c r="F14" i="3"/>
  <c r="F86" i="3"/>
  <c r="F68" i="3"/>
  <c r="F35" i="3"/>
  <c r="F15" i="3"/>
  <c r="F54" i="3"/>
  <c r="F46" i="3"/>
  <c r="F87" i="3"/>
  <c r="F63" i="3"/>
  <c r="F36" i="3"/>
  <c r="F16" i="3"/>
  <c r="F18" i="3"/>
  <c r="F88" i="3"/>
  <c r="F37" i="3"/>
  <c r="F56" i="3"/>
  <c r="F5" i="3"/>
  <c r="F25" i="3"/>
  <c r="F83" i="3"/>
  <c r="F6" i="3"/>
  <c r="F27" i="3"/>
  <c r="F55" i="3"/>
  <c r="F33" i="3"/>
  <c r="F13" i="3"/>
  <c r="F28" i="3"/>
  <c r="F74" i="3"/>
  <c r="F47" i="3"/>
  <c r="F75" i="3"/>
  <c r="F76" i="3"/>
  <c r="F58" i="3"/>
  <c r="F7" i="3"/>
  <c r="F53" i="3"/>
  <c r="F3" i="3"/>
  <c r="F77" i="3"/>
  <c r="F78" i="3"/>
  <c r="F24" i="3"/>
  <c r="F73" i="3"/>
  <c r="F45" i="3"/>
  <c r="F26" i="3"/>
  <c r="F4" i="3"/>
  <c r="F64" i="3"/>
  <c r="H44" i="3" l="1"/>
  <c r="H83" i="3"/>
  <c r="H84" i="3"/>
  <c r="H74" i="3"/>
  <c r="H76" i="3"/>
  <c r="H64" i="3"/>
  <c r="H33" i="3"/>
  <c r="H5" i="3"/>
  <c r="H18" i="3"/>
  <c r="H25" i="3"/>
  <c r="H6" i="3"/>
  <c r="H78" i="3"/>
  <c r="H53" i="3"/>
  <c r="H88" i="3"/>
  <c r="H36" i="3"/>
  <c r="H56" i="3"/>
  <c r="H4" i="3"/>
  <c r="H38" i="3"/>
  <c r="H54" i="3"/>
  <c r="H26" i="3"/>
  <c r="H27" i="3"/>
  <c r="H35" i="3"/>
  <c r="H58" i="3"/>
  <c r="H13" i="3"/>
  <c r="H7" i="3"/>
  <c r="H85" i="3"/>
  <c r="H37" i="3"/>
  <c r="H65" i="3"/>
  <c r="H17" i="3"/>
  <c r="H14" i="3"/>
  <c r="H28" i="3"/>
  <c r="H87" i="3"/>
  <c r="H57" i="3"/>
  <c r="H46" i="3"/>
  <c r="H45" i="3"/>
  <c r="H48" i="3"/>
  <c r="H24" i="3"/>
  <c r="H68" i="3"/>
  <c r="H73" i="3"/>
  <c r="H67" i="3"/>
  <c r="H86" i="3"/>
  <c r="H15" i="3"/>
  <c r="H77" i="3"/>
  <c r="H3" i="3"/>
  <c r="H34" i="3"/>
  <c r="H55" i="3"/>
  <c r="H8" i="3"/>
  <c r="H16" i="3"/>
  <c r="H23" i="3"/>
  <c r="H75" i="3"/>
  <c r="H43" i="3"/>
  <c r="H47" i="3"/>
  <c r="H66" i="3"/>
  <c r="H63" i="3"/>
  <c r="C63" i="4" l="1" a="1"/>
  <c r="C63" i="4" s="1"/>
  <c r="C43" i="4" a="1"/>
  <c r="C43" i="4" s="1"/>
  <c r="C33" i="4" a="1"/>
  <c r="C33" i="4" s="1"/>
  <c r="C83" i="4" a="1"/>
  <c r="C83" i="4" s="1"/>
  <c r="C23" i="4" a="1"/>
  <c r="C23" i="4" s="1"/>
  <c r="C73" i="4" a="1"/>
  <c r="C73" i="4" s="1"/>
  <c r="C13" i="4" a="1"/>
  <c r="C13" i="4" s="1"/>
  <c r="C3" i="4" a="1"/>
  <c r="C3" i="4" s="1"/>
  <c r="C53" i="4" a="1"/>
  <c r="C5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<sst xmlns="http://schemas.openxmlformats.org/spreadsheetml/2006/main" count="810" uniqueCount="137">
  <si>
    <t>Round</t>
  </si>
  <si>
    <t>Hit points remaining</t>
  </si>
  <si>
    <t>Winner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</si>
  <si>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</si>
  <si>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</si>
  <si>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</si>
  <si>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</si>
  <si>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</si>
  <si>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</si>
  <si>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</si>
  <si>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</si>
  <si>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</si>
  <si>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Captain America</t>
  </si>
  <si>
    <t>Spider Man (Miles)</t>
  </si>
  <si>
    <t>Captain Marvel</t>
  </si>
  <si>
    <t>Scarlet Witch</t>
  </si>
  <si>
    <t>Venom</t>
  </si>
  <si>
    <t>Angel</t>
  </si>
  <si>
    <t>Spider Woman</t>
  </si>
  <si>
    <t>Cyclops</t>
  </si>
  <si>
    <t>Ant Man</t>
  </si>
  <si>
    <t>Storm</t>
  </si>
  <si>
    <t>Domino</t>
  </si>
  <si>
    <t>Cable</t>
  </si>
  <si>
    <t>Bishop</t>
  </si>
  <si>
    <t>Psylocke</t>
  </si>
  <si>
    <t>Iron Heart</t>
  </si>
  <si>
    <t>Shadow Cat</t>
  </si>
  <si>
    <t>Wolverine</t>
  </si>
  <si>
    <t>Nova</t>
  </si>
  <si>
    <t>Deadpool</t>
  </si>
  <si>
    <t>Magik</t>
  </si>
  <si>
    <t>Vision</t>
  </si>
  <si>
    <t>Iron Man</t>
  </si>
  <si>
    <t>SP//DR</t>
  </si>
  <si>
    <t>X-23</t>
  </si>
  <si>
    <t>Gamora</t>
  </si>
  <si>
    <t>Spectrum</t>
  </si>
  <si>
    <t>Jubilee</t>
  </si>
  <si>
    <t>Spider-Man (Peter)</t>
  </si>
  <si>
    <t>Night Crawler</t>
  </si>
  <si>
    <t>Colossus</t>
  </si>
  <si>
    <t>Unknown 2</t>
  </si>
  <si>
    <t>Gambit</t>
  </si>
  <si>
    <t>Iceman</t>
  </si>
  <si>
    <t>Rogue</t>
  </si>
  <si>
    <t>Ghost Spider</t>
  </si>
  <si>
    <t>QuickSilver</t>
  </si>
  <si>
    <t>Rocket Raccoon</t>
  </si>
  <si>
    <t>Black Panther</t>
  </si>
  <si>
    <t>Ms. Marvel</t>
  </si>
  <si>
    <t>Wasp</t>
  </si>
  <si>
    <t>Adam Warlock</t>
  </si>
  <si>
    <t>Phoenix</t>
  </si>
  <si>
    <t>Star-Lord</t>
  </si>
  <si>
    <t>Nebula</t>
  </si>
  <si>
    <t>Hulk</t>
  </si>
  <si>
    <t>She-Hulk</t>
  </si>
  <si>
    <t>Drax</t>
  </si>
  <si>
    <t>Hawkeye</t>
  </si>
  <si>
    <t>Valkyrie</t>
  </si>
  <si>
    <t>Thor</t>
  </si>
  <si>
    <t>War Marchine</t>
  </si>
  <si>
    <t>Black Widow</t>
  </si>
  <si>
    <t>Groot</t>
  </si>
  <si>
    <t>Infiltrate the Museum</t>
  </si>
  <si>
    <t>Absorbing Man</t>
  </si>
  <si>
    <t>PROTECTION</t>
  </si>
  <si>
    <t>Brotherhood of Badoon</t>
  </si>
  <si>
    <t>Tower Defense</t>
  </si>
  <si>
    <t>LEADERSHIP</t>
  </si>
  <si>
    <t>Wrecking Crew</t>
  </si>
  <si>
    <t>The Sinister Six</t>
  </si>
  <si>
    <t>AGGRESSION</t>
  </si>
  <si>
    <t>Magog</t>
  </si>
  <si>
    <t>Zola</t>
  </si>
  <si>
    <t>Sabretooth</t>
  </si>
  <si>
    <t>The Hood</t>
  </si>
  <si>
    <t>Ultron</t>
  </si>
  <si>
    <t>Juggernaut</t>
  </si>
  <si>
    <t>Kang</t>
  </si>
  <si>
    <t>Risky Business</t>
  </si>
  <si>
    <t>Mutagen Formula</t>
  </si>
  <si>
    <t>JUSTICE</t>
  </si>
  <si>
    <t>Venom Goblin</t>
  </si>
  <si>
    <t>Crossbones</t>
  </si>
  <si>
    <t>On the Run</t>
  </si>
  <si>
    <t>Magneto</t>
  </si>
  <si>
    <t>Red Skull</t>
  </si>
  <si>
    <t>Mysterio</t>
  </si>
  <si>
    <t>Rhino</t>
  </si>
  <si>
    <t>Unis</t>
  </si>
  <si>
    <t>Spiral</t>
  </si>
  <si>
    <t>Apocalypse</t>
  </si>
  <si>
    <t>Hela</t>
  </si>
  <si>
    <t>Klaw</t>
  </si>
  <si>
    <t>Master Mold</t>
  </si>
  <si>
    <t>Mr. Sinister</t>
  </si>
  <si>
    <t>Stryfe</t>
  </si>
  <si>
    <t>Sandman</t>
  </si>
  <si>
    <t>Loki</t>
  </si>
  <si>
    <t>Ebony Maw</t>
  </si>
  <si>
    <t>Morlock Siege</t>
  </si>
  <si>
    <t>En Sabah Nuhr</t>
  </si>
  <si>
    <t>Task Master</t>
  </si>
  <si>
    <t>Dark Beast</t>
  </si>
  <si>
    <t>Thanos</t>
  </si>
  <si>
    <t>Escape the Museum</t>
  </si>
  <si>
    <t>Mansion Attack</t>
  </si>
  <si>
    <t>Group 1</t>
  </si>
  <si>
    <t>Standing</t>
  </si>
  <si>
    <t>Name</t>
  </si>
  <si>
    <t>Points</t>
  </si>
  <si>
    <t>Win (H2H)</t>
  </si>
  <si>
    <t>Loss (H2H)</t>
  </si>
  <si>
    <t>Tie (H2H)</t>
  </si>
  <si>
    <t>Win (Villian)</t>
  </si>
  <si>
    <t>Loss (Villian)</t>
  </si>
  <si>
    <t>HP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</si>
  <si>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</si>
  <si>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</si>
  <si>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</si>
  <si>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</si>
  <si>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</si>
  <si>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</si>
  <si>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</si>
  <si>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</si>
  <si>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Loss</t>
  </si>
  <si>
    <t>Games Played</t>
  </si>
  <si>
    <t>WILD</t>
  </si>
  <si>
    <t>Mr. sinister</t>
  </si>
  <si>
    <t>For Horsemen</t>
  </si>
  <si>
    <t>Project Wide Awake</t>
  </si>
  <si>
    <t>Spider Ham</t>
  </si>
  <si>
    <t>Player 1 Result (input "W" or "L")</t>
  </si>
  <si>
    <t>Player 2 result (input "W" or "L")</t>
  </si>
  <si>
    <t>Player Order (which hero plays 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</si>
</sst>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F0FC-A680-AC4A-B113-C362E0AE7AF3}">
  <sheetPr codeName="Sheet1"/>
  <dimension ref="A1:S136"/>
  <sheetViews>
    <sheetView tabSelected="1" workbookViewId="0">
      <selection activeCell="M2" sqref="M2"/>
    </sheetView>
  </sheetViews>
  <sheetFormatPr baseColWidth="10" defaultRowHeight="16" x14ac:dyDescent="0.2"/>
  <cols>
    <col min="2" max="2" width="17.5" customWidth="1"/>
    <col min="3" max="3" width="22.1640625" customWidth="1"/>
    <col min="5" max="6" width="20.6640625" customWidth="1"/>
    <col min="7" max="7" width="28" customWidth="1"/>
    <col min="8" max="8" width="6.33203125" customWidth="1"/>
    <col min="9" max="9" width="17.6640625" customWidth="1"/>
    <col min="10" max="10" width="29.6640625" customWidth="1"/>
    <col min="12" max="12" width="17.6640625" customWidth="1"/>
  </cols>
  <sheetData>
    <row r="1" spans="1:19" x14ac:dyDescent="0.2">
      <c r="F1" t="s">
        <v>136</v>
      </c>
      <c r="G1" t="s">
        <v>134</v>
      </c>
      <c r="H1" t="s">
        <v>0</v>
      </c>
      <c r="I1" t="s">
        <v>1</v>
      </c>
      <c r="J1" t="s">
        <v>135</v>
      </c>
      <c r="K1" t="s">
        <v>0</v>
      </c>
      <c r="L1" t="s">
        <v>1</v>
      </c>
      <c r="M1" t="s">
        <v>2</v>
      </c>
      <c r="N1" t="s">
        <v>127</v>
      </c>
    </row>
    <row r="2" spans="1:19" x14ac:dyDescent="0.2">
      <c r="A2">
        <v>1</v>
      </c>
      <c r="B2" t="s">
        <v>46</v>
      </c>
      <c r="C2" t="s">
        <v>26</v>
      </c>
      <c r="D2" t="s">
        <v>70</v>
      </c>
      <c r="E2" t="s">
        <v>105</v>
      </c>
      <c r="F2">
        <v>2</v>
      </c>
      <c r="M2" t="str">
        <f>IF(AND(G2="W",J2="L"),B2,IF(AND(G2="L",J2="W"),C2,IF(AND(G2="W",J2="W",H2&lt;K2),B2,IF(AND(G2="W",J2="W",H2=K2),"Tie",IF(AND(G2="W",J2="W",H2&gt;K2),C2,IF(AND(G2="L",J2="L",H2&gt;K2),B2,IF(AND(G2="L",J2="L",H2=K2),"Tie",IF(AND(G2="L",J2="L",H2&lt;K2),C2,""))))))))</f>
        <v/>
      </c>
      <c r="N2" t="str">
        <f t="shared" ref="N2" si="0">IF(M2="","",IF(M2=B2,C2,IF(M2="Tie","",B2)))</f>
        <v/>
      </c>
      <c r="Q2" t="s">
        <v>3</v>
      </c>
      <c r="R2" t="s">
        <v>4</v>
      </c>
      <c r="S2" t="s">
        <v>5</v>
      </c>
    </row>
    <row r="3" spans="1:19" x14ac:dyDescent="0.2">
      <c r="A3">
        <v>2</v>
      </c>
      <c r="B3" t="s">
        <v>37</v>
      </c>
      <c r="C3" t="s">
        <v>62</v>
      </c>
      <c r="D3" t="s">
        <v>83</v>
      </c>
      <c r="E3" t="s">
        <v>77</v>
      </c>
      <c r="F3">
        <v>1</v>
      </c>
      <c r="M3" t="str">
        <f t="shared" ref="M3:M5" si="1">IF(AND(G3="W",J3="L"),B3,IF(AND(G3="L",J3="W"),C3,IF(AND(G3="W",J3="W",H3&lt;K3),B3,IF(AND(G3="W",J3="W",H3=K3),"Tie",IF(AND(G3="W",J3="W",H3&gt;K3),C3,IF(AND(G3="L",J3="L",H3&gt;K3),B3,IF(AND(G3="L",J3="L",H3=K3),"Tie",IF(AND(G3="L",J3="L",H3&lt;K3),C3,""))))))))</f>
        <v/>
      </c>
      <c r="N3" t="str">
        <f>IF(M3="","",IF(M3=B3,C3,IF(M3="Tie","Tie",B3)))</f>
        <v/>
      </c>
      <c r="Q3" t="s">
        <v>16</v>
      </c>
      <c r="R3" t="s">
        <v>18</v>
      </c>
      <c r="S3" t="s">
        <v>133</v>
      </c>
    </row>
    <row r="4" spans="1:19" x14ac:dyDescent="0.2">
      <c r="A4">
        <v>3</v>
      </c>
      <c r="B4" t="s">
        <v>35</v>
      </c>
      <c r="C4" t="s">
        <v>12</v>
      </c>
      <c r="D4" t="s">
        <v>67</v>
      </c>
      <c r="E4" t="s">
        <v>69</v>
      </c>
      <c r="F4">
        <v>1</v>
      </c>
      <c r="M4" t="str">
        <f t="shared" si="1"/>
        <v/>
      </c>
      <c r="N4" t="str">
        <f t="shared" ref="N4:N67" si="2">IF(M4="","",IF(M4=B4,C4,IF(M4="Tie","Tie",B4)))</f>
        <v/>
      </c>
      <c r="Q4" t="s">
        <v>21</v>
      </c>
      <c r="R4" t="s">
        <v>20</v>
      </c>
      <c r="S4" t="s">
        <v>23</v>
      </c>
    </row>
    <row r="5" spans="1:19" x14ac:dyDescent="0.2">
      <c r="A5">
        <v>4</v>
      </c>
      <c r="B5" t="s">
        <v>13</v>
      </c>
      <c r="C5" t="s">
        <v>49</v>
      </c>
      <c r="D5" t="s">
        <v>73</v>
      </c>
      <c r="E5" t="s">
        <v>99</v>
      </c>
      <c r="F5">
        <v>1</v>
      </c>
      <c r="M5" t="str">
        <f t="shared" si="1"/>
        <v/>
      </c>
      <c r="N5" t="str">
        <f t="shared" si="2"/>
        <v/>
      </c>
      <c r="Q5" t="s">
        <v>32</v>
      </c>
      <c r="R5" t="s">
        <v>37</v>
      </c>
      <c r="S5" t="s">
        <v>31</v>
      </c>
    </row>
    <row r="6" spans="1:19" x14ac:dyDescent="0.2">
      <c r="A6">
        <v>5</v>
      </c>
      <c r="B6" t="s">
        <v>21</v>
      </c>
      <c r="C6" t="s">
        <v>44</v>
      </c>
      <c r="D6" t="s">
        <v>73</v>
      </c>
      <c r="E6" t="s">
        <v>85</v>
      </c>
      <c r="F6">
        <v>1</v>
      </c>
      <c r="M6" t="str">
        <f>IF(AND(G6="W",J6="L"),B6,IF(AND(G6="L",J6="W"),C6,IF(AND(G6="W",J6="W",H6&lt;K6),B6,IF(AND(G6="W",J6="W",H6=K6),"Tie",IF(AND(G6="W",J6="W",H6&gt;K6),C6,IF(AND(G6="L",J6="L",H6&gt;K6),B6,IF(AND(G6="L",J6="L",H6=K6),"Tie",IF(AND(G6="L",J6="L",H6&lt;K6),C6,""))))))))</f>
        <v/>
      </c>
      <c r="N6" t="str">
        <f t="shared" si="2"/>
        <v/>
      </c>
      <c r="Q6" t="s">
        <v>44</v>
      </c>
      <c r="R6" t="s">
        <v>40</v>
      </c>
      <c r="S6" t="s">
        <v>38</v>
      </c>
    </row>
    <row r="7" spans="1:19" x14ac:dyDescent="0.2">
      <c r="A7">
        <v>6</v>
      </c>
      <c r="B7" t="s">
        <v>50</v>
      </c>
      <c r="C7" t="s">
        <v>61</v>
      </c>
      <c r="D7" t="s">
        <v>67</v>
      </c>
      <c r="E7" t="s">
        <v>68</v>
      </c>
      <c r="F7">
        <v>1</v>
      </c>
      <c r="M7" t="str">
        <f t="shared" ref="M7:M70" si="3">IF(AND(G7="W",J7="L"),B7,IF(AND(G7="L",J7="W"),C7,IF(AND(G7="W",J7="W",H7&lt;K7),B7,IF(AND(G7="W",J7="W",H7=K7),"Tie",IF(AND(G7="W",J7="W",H7&gt;K7),C7,IF(AND(G7="L",J7="L",H7&gt;K7),B7,IF(AND(G7="L",J7="L",H7=K7),"Tie",IF(AND(G7="L",J7="L",H7&lt;K7),C7,""))))))))</f>
        <v/>
      </c>
      <c r="N7" t="str">
        <f t="shared" si="2"/>
        <v/>
      </c>
      <c r="Q7" t="s">
        <v>52</v>
      </c>
      <c r="R7" t="s">
        <v>53</v>
      </c>
      <c r="S7" t="s">
        <v>47</v>
      </c>
    </row>
    <row r="8" spans="1:19" x14ac:dyDescent="0.2">
      <c r="A8">
        <v>7</v>
      </c>
      <c r="B8" t="s">
        <v>60</v>
      </c>
      <c r="C8" t="s">
        <v>19</v>
      </c>
      <c r="D8" t="s">
        <v>70</v>
      </c>
      <c r="E8" t="s">
        <v>132</v>
      </c>
      <c r="F8">
        <v>1</v>
      </c>
      <c r="M8" t="str">
        <f t="shared" si="3"/>
        <v/>
      </c>
      <c r="N8" t="str">
        <f t="shared" si="2"/>
        <v/>
      </c>
      <c r="Q8" t="s">
        <v>57</v>
      </c>
      <c r="R8" t="s">
        <v>62</v>
      </c>
      <c r="S8" t="s">
        <v>64</v>
      </c>
    </row>
    <row r="9" spans="1:19" x14ac:dyDescent="0.2">
      <c r="A9">
        <v>8</v>
      </c>
      <c r="B9" t="s">
        <v>30</v>
      </c>
      <c r="C9" t="s">
        <v>39</v>
      </c>
      <c r="D9" t="s">
        <v>83</v>
      </c>
      <c r="E9" t="s">
        <v>88</v>
      </c>
      <c r="F9">
        <v>2</v>
      </c>
      <c r="M9" t="str">
        <f t="shared" si="3"/>
        <v/>
      </c>
      <c r="N9" t="str">
        <f t="shared" si="2"/>
        <v/>
      </c>
    </row>
    <row r="10" spans="1:19" x14ac:dyDescent="0.2">
      <c r="A10">
        <v>9</v>
      </c>
      <c r="B10" t="s">
        <v>52</v>
      </c>
      <c r="C10" t="s">
        <v>44</v>
      </c>
      <c r="D10" t="s">
        <v>83</v>
      </c>
      <c r="E10" t="s">
        <v>80</v>
      </c>
      <c r="F10">
        <v>1</v>
      </c>
      <c r="M10" t="str">
        <f t="shared" si="3"/>
        <v/>
      </c>
      <c r="N10" t="str">
        <f t="shared" si="2"/>
        <v/>
      </c>
      <c r="Q10" t="s">
        <v>6</v>
      </c>
      <c r="R10" t="s">
        <v>7</v>
      </c>
      <c r="S10" t="s">
        <v>8</v>
      </c>
    </row>
    <row r="11" spans="1:19" x14ac:dyDescent="0.2">
      <c r="A11">
        <v>10</v>
      </c>
      <c r="B11" t="s">
        <v>57</v>
      </c>
      <c r="C11" t="s">
        <v>21</v>
      </c>
      <c r="D11" t="s">
        <v>129</v>
      </c>
      <c r="E11" t="s">
        <v>130</v>
      </c>
      <c r="F11">
        <v>2</v>
      </c>
      <c r="M11" t="str">
        <f t="shared" si="3"/>
        <v/>
      </c>
      <c r="N11" t="str">
        <f t="shared" si="2"/>
        <v/>
      </c>
      <c r="Q11" t="s">
        <v>14</v>
      </c>
      <c r="R11" t="s">
        <v>12</v>
      </c>
      <c r="S11" t="s">
        <v>17</v>
      </c>
    </row>
    <row r="12" spans="1:19" x14ac:dyDescent="0.2">
      <c r="A12">
        <v>11</v>
      </c>
      <c r="B12" t="s">
        <v>25</v>
      </c>
      <c r="C12" t="s">
        <v>61</v>
      </c>
      <c r="D12" t="s">
        <v>129</v>
      </c>
      <c r="E12" t="s">
        <v>65</v>
      </c>
      <c r="F12">
        <v>2</v>
      </c>
      <c r="M12" t="str">
        <f t="shared" si="3"/>
        <v/>
      </c>
      <c r="N12" t="str">
        <f t="shared" si="2"/>
        <v/>
      </c>
      <c r="Q12" t="s">
        <v>28</v>
      </c>
      <c r="R12" t="s">
        <v>26</v>
      </c>
      <c r="S12" t="s">
        <v>25</v>
      </c>
    </row>
    <row r="13" spans="1:19" x14ac:dyDescent="0.2">
      <c r="A13">
        <v>12</v>
      </c>
      <c r="B13" t="s">
        <v>16</v>
      </c>
      <c r="C13" t="s">
        <v>44</v>
      </c>
      <c r="D13" t="s">
        <v>129</v>
      </c>
      <c r="E13" t="s">
        <v>106</v>
      </c>
      <c r="F13">
        <v>2</v>
      </c>
      <c r="M13" t="str">
        <f t="shared" si="3"/>
        <v/>
      </c>
      <c r="N13" t="str">
        <f t="shared" si="2"/>
        <v/>
      </c>
      <c r="Q13" t="s">
        <v>36</v>
      </c>
      <c r="R13" t="s">
        <v>35</v>
      </c>
      <c r="S13" t="s">
        <v>29</v>
      </c>
    </row>
    <row r="14" spans="1:19" x14ac:dyDescent="0.2">
      <c r="A14">
        <v>13</v>
      </c>
      <c r="B14" t="s">
        <v>133</v>
      </c>
      <c r="C14" t="s">
        <v>47</v>
      </c>
      <c r="D14" t="s">
        <v>83</v>
      </c>
      <c r="E14" t="s">
        <v>92</v>
      </c>
      <c r="F14">
        <v>2</v>
      </c>
      <c r="M14" t="str">
        <f t="shared" si="3"/>
        <v/>
      </c>
      <c r="N14" t="str">
        <f t="shared" si="2"/>
        <v/>
      </c>
      <c r="Q14" t="s">
        <v>42</v>
      </c>
      <c r="R14" t="s">
        <v>46</v>
      </c>
      <c r="S14" t="s">
        <v>45</v>
      </c>
    </row>
    <row r="15" spans="1:19" x14ac:dyDescent="0.2">
      <c r="A15">
        <v>14</v>
      </c>
      <c r="B15" t="s">
        <v>45</v>
      </c>
      <c r="C15" t="s">
        <v>17</v>
      </c>
      <c r="D15" t="s">
        <v>73</v>
      </c>
      <c r="E15" t="s">
        <v>79</v>
      </c>
      <c r="F15">
        <v>1</v>
      </c>
      <c r="M15" t="str">
        <f t="shared" si="3"/>
        <v/>
      </c>
      <c r="N15" t="str">
        <f t="shared" si="2"/>
        <v/>
      </c>
      <c r="Q15" t="s">
        <v>48</v>
      </c>
      <c r="R15" t="s">
        <v>51</v>
      </c>
      <c r="S15" t="s">
        <v>50</v>
      </c>
    </row>
    <row r="16" spans="1:19" x14ac:dyDescent="0.2">
      <c r="A16">
        <v>15</v>
      </c>
      <c r="B16" t="s">
        <v>49</v>
      </c>
      <c r="C16" t="s">
        <v>33</v>
      </c>
      <c r="D16" t="s">
        <v>129</v>
      </c>
      <c r="E16" t="s">
        <v>75</v>
      </c>
      <c r="F16">
        <v>2</v>
      </c>
      <c r="M16" t="str">
        <f t="shared" si="3"/>
        <v/>
      </c>
      <c r="N16" t="str">
        <f t="shared" si="2"/>
        <v/>
      </c>
      <c r="Q16" t="s">
        <v>59</v>
      </c>
      <c r="R16" t="s">
        <v>56</v>
      </c>
      <c r="S16" t="s">
        <v>61</v>
      </c>
    </row>
    <row r="17" spans="1:19" x14ac:dyDescent="0.2">
      <c r="A17">
        <v>16</v>
      </c>
      <c r="B17" t="s">
        <v>15</v>
      </c>
      <c r="C17" t="s">
        <v>39</v>
      </c>
      <c r="D17" t="s">
        <v>70</v>
      </c>
      <c r="E17" t="s">
        <v>94</v>
      </c>
      <c r="F17">
        <v>2</v>
      </c>
      <c r="M17" t="str">
        <f t="shared" si="3"/>
        <v/>
      </c>
      <c r="N17" t="str">
        <f t="shared" si="2"/>
        <v/>
      </c>
    </row>
    <row r="18" spans="1:19" x14ac:dyDescent="0.2">
      <c r="A18">
        <v>17</v>
      </c>
      <c r="B18" t="s">
        <v>13</v>
      </c>
      <c r="C18" t="s">
        <v>33</v>
      </c>
      <c r="D18" t="s">
        <v>67</v>
      </c>
      <c r="E18" t="s">
        <v>90</v>
      </c>
      <c r="F18">
        <v>1</v>
      </c>
      <c r="M18" t="str">
        <f t="shared" si="3"/>
        <v/>
      </c>
      <c r="N18" t="str">
        <f t="shared" si="2"/>
        <v/>
      </c>
      <c r="Q18" t="s">
        <v>9</v>
      </c>
      <c r="R18" t="s">
        <v>10</v>
      </c>
      <c r="S18" t="s">
        <v>11</v>
      </c>
    </row>
    <row r="19" spans="1:19" x14ac:dyDescent="0.2">
      <c r="A19">
        <v>18</v>
      </c>
      <c r="B19" t="s">
        <v>20</v>
      </c>
      <c r="C19" t="s">
        <v>53</v>
      </c>
      <c r="D19" t="s">
        <v>129</v>
      </c>
      <c r="E19" t="s">
        <v>65</v>
      </c>
      <c r="F19">
        <v>2</v>
      </c>
      <c r="M19" t="str">
        <f t="shared" si="3"/>
        <v/>
      </c>
      <c r="N19" t="str">
        <f t="shared" si="2"/>
        <v/>
      </c>
      <c r="Q19" t="s">
        <v>13</v>
      </c>
      <c r="R19" t="s">
        <v>15</v>
      </c>
      <c r="S19" t="s">
        <v>19</v>
      </c>
    </row>
    <row r="20" spans="1:19" x14ac:dyDescent="0.2">
      <c r="A20">
        <v>19</v>
      </c>
      <c r="B20" t="s">
        <v>28</v>
      </c>
      <c r="C20" t="s">
        <v>42</v>
      </c>
      <c r="D20" t="s">
        <v>83</v>
      </c>
      <c r="E20" t="s">
        <v>72</v>
      </c>
      <c r="F20">
        <v>1</v>
      </c>
      <c r="M20" t="str">
        <f t="shared" si="3"/>
        <v/>
      </c>
      <c r="N20" t="str">
        <f t="shared" si="2"/>
        <v/>
      </c>
      <c r="Q20" t="s">
        <v>27</v>
      </c>
      <c r="R20" t="s">
        <v>24</v>
      </c>
      <c r="S20" t="s">
        <v>22</v>
      </c>
    </row>
    <row r="21" spans="1:19" x14ac:dyDescent="0.2">
      <c r="A21">
        <v>20</v>
      </c>
      <c r="B21" t="s">
        <v>53</v>
      </c>
      <c r="C21" t="s">
        <v>40</v>
      </c>
      <c r="D21" t="s">
        <v>83</v>
      </c>
      <c r="E21" t="s">
        <v>98</v>
      </c>
      <c r="F21">
        <v>1</v>
      </c>
      <c r="M21" t="str">
        <f t="shared" si="3"/>
        <v/>
      </c>
      <c r="N21" t="str">
        <f t="shared" si="2"/>
        <v/>
      </c>
      <c r="Q21" t="s">
        <v>33</v>
      </c>
      <c r="R21" t="s">
        <v>30</v>
      </c>
      <c r="S21" t="s">
        <v>34</v>
      </c>
    </row>
    <row r="22" spans="1:19" x14ac:dyDescent="0.2">
      <c r="A22">
        <v>21</v>
      </c>
      <c r="B22" t="s">
        <v>38</v>
      </c>
      <c r="C22" t="s">
        <v>133</v>
      </c>
      <c r="D22" t="s">
        <v>67</v>
      </c>
      <c r="E22" t="s">
        <v>101</v>
      </c>
      <c r="F22">
        <v>1</v>
      </c>
      <c r="M22" t="str">
        <f t="shared" si="3"/>
        <v/>
      </c>
      <c r="N22" t="str">
        <f t="shared" si="2"/>
        <v/>
      </c>
      <c r="Q22" t="s">
        <v>41</v>
      </c>
      <c r="R22" t="s">
        <v>39</v>
      </c>
      <c r="S22" t="s">
        <v>43</v>
      </c>
    </row>
    <row r="23" spans="1:19" x14ac:dyDescent="0.2">
      <c r="A23">
        <v>22</v>
      </c>
      <c r="B23" t="s">
        <v>63</v>
      </c>
      <c r="C23" t="s">
        <v>41</v>
      </c>
      <c r="D23" t="s">
        <v>73</v>
      </c>
      <c r="E23" t="s">
        <v>85</v>
      </c>
      <c r="F23">
        <v>1</v>
      </c>
      <c r="M23" t="str">
        <f t="shared" si="3"/>
        <v/>
      </c>
      <c r="N23" t="str">
        <f t="shared" si="2"/>
        <v/>
      </c>
      <c r="Q23" t="s">
        <v>49</v>
      </c>
      <c r="R23" t="s">
        <v>55</v>
      </c>
      <c r="S23" t="s">
        <v>54</v>
      </c>
    </row>
    <row r="24" spans="1:19" x14ac:dyDescent="0.2">
      <c r="A24">
        <v>23</v>
      </c>
      <c r="B24" t="s">
        <v>12</v>
      </c>
      <c r="C24" t="s">
        <v>51</v>
      </c>
      <c r="D24" t="s">
        <v>129</v>
      </c>
      <c r="E24" t="s">
        <v>75</v>
      </c>
      <c r="F24">
        <v>2</v>
      </c>
      <c r="M24" t="str">
        <f t="shared" si="3"/>
        <v/>
      </c>
      <c r="N24" t="str">
        <f t="shared" si="2"/>
        <v/>
      </c>
      <c r="Q24" t="s">
        <v>63</v>
      </c>
      <c r="R24" t="s">
        <v>58</v>
      </c>
      <c r="S24" t="s">
        <v>60</v>
      </c>
    </row>
    <row r="25" spans="1:19" x14ac:dyDescent="0.2">
      <c r="A25">
        <v>24</v>
      </c>
      <c r="B25" t="s">
        <v>32</v>
      </c>
      <c r="C25" t="s">
        <v>57</v>
      </c>
      <c r="D25" t="s">
        <v>83</v>
      </c>
      <c r="E25" t="s">
        <v>97</v>
      </c>
      <c r="F25">
        <v>2</v>
      </c>
      <c r="M25" t="str">
        <f t="shared" si="3"/>
        <v/>
      </c>
      <c r="N25" t="str">
        <f t="shared" si="2"/>
        <v/>
      </c>
    </row>
    <row r="26" spans="1:19" x14ac:dyDescent="0.2">
      <c r="A26">
        <v>25</v>
      </c>
      <c r="B26" t="s">
        <v>32</v>
      </c>
      <c r="C26" t="s">
        <v>44</v>
      </c>
      <c r="D26" t="s">
        <v>67</v>
      </c>
      <c r="E26" t="s">
        <v>76</v>
      </c>
      <c r="F26">
        <v>2</v>
      </c>
      <c r="M26" t="str">
        <f t="shared" si="3"/>
        <v/>
      </c>
      <c r="N26" t="str">
        <f t="shared" si="2"/>
        <v/>
      </c>
    </row>
    <row r="27" spans="1:19" x14ac:dyDescent="0.2">
      <c r="A27">
        <v>26</v>
      </c>
      <c r="B27" t="s">
        <v>64</v>
      </c>
      <c r="C27" t="s">
        <v>47</v>
      </c>
      <c r="D27" t="s">
        <v>70</v>
      </c>
      <c r="E27" t="s">
        <v>94</v>
      </c>
      <c r="F27">
        <v>2</v>
      </c>
      <c r="M27" t="str">
        <f t="shared" si="3"/>
        <v/>
      </c>
      <c r="N27" t="str">
        <f t="shared" si="2"/>
        <v/>
      </c>
    </row>
    <row r="28" spans="1:19" x14ac:dyDescent="0.2">
      <c r="A28">
        <v>27</v>
      </c>
      <c r="B28" t="s">
        <v>27</v>
      </c>
      <c r="C28" t="s">
        <v>41</v>
      </c>
      <c r="D28" t="s">
        <v>67</v>
      </c>
      <c r="E28" t="s">
        <v>68</v>
      </c>
      <c r="F28">
        <v>2</v>
      </c>
      <c r="M28" t="str">
        <f t="shared" si="3"/>
        <v/>
      </c>
      <c r="N28" t="str">
        <f t="shared" si="2"/>
        <v/>
      </c>
    </row>
    <row r="29" spans="1:19" x14ac:dyDescent="0.2">
      <c r="A29">
        <v>28</v>
      </c>
      <c r="B29" t="s">
        <v>64</v>
      </c>
      <c r="C29" t="s">
        <v>133</v>
      </c>
      <c r="D29" t="s">
        <v>73</v>
      </c>
      <c r="E29" t="s">
        <v>96</v>
      </c>
      <c r="F29">
        <v>1</v>
      </c>
      <c r="M29" t="str">
        <f t="shared" si="3"/>
        <v/>
      </c>
      <c r="N29" t="str">
        <f t="shared" si="2"/>
        <v/>
      </c>
    </row>
    <row r="30" spans="1:19" x14ac:dyDescent="0.2">
      <c r="A30">
        <v>29</v>
      </c>
      <c r="B30" t="s">
        <v>16</v>
      </c>
      <c r="C30" t="s">
        <v>21</v>
      </c>
      <c r="D30" t="s">
        <v>83</v>
      </c>
      <c r="E30" t="s">
        <v>72</v>
      </c>
      <c r="F30">
        <v>2</v>
      </c>
      <c r="M30" t="str">
        <f t="shared" si="3"/>
        <v/>
      </c>
      <c r="N30" t="str">
        <f t="shared" si="2"/>
        <v/>
      </c>
    </row>
    <row r="31" spans="1:19" x14ac:dyDescent="0.2">
      <c r="A31">
        <v>30</v>
      </c>
      <c r="B31" t="s">
        <v>18</v>
      </c>
      <c r="C31" t="s">
        <v>40</v>
      </c>
      <c r="D31" t="s">
        <v>70</v>
      </c>
      <c r="E31" t="s">
        <v>102</v>
      </c>
      <c r="F31">
        <v>2</v>
      </c>
      <c r="M31" t="str">
        <f t="shared" si="3"/>
        <v/>
      </c>
      <c r="N31" t="str">
        <f t="shared" si="2"/>
        <v/>
      </c>
    </row>
    <row r="32" spans="1:19" x14ac:dyDescent="0.2">
      <c r="A32">
        <v>31</v>
      </c>
      <c r="B32" t="s">
        <v>45</v>
      </c>
      <c r="C32" t="s">
        <v>25</v>
      </c>
      <c r="D32" t="s">
        <v>67</v>
      </c>
      <c r="E32" t="s">
        <v>89</v>
      </c>
      <c r="F32">
        <v>1</v>
      </c>
      <c r="M32" t="str">
        <f t="shared" si="3"/>
        <v/>
      </c>
      <c r="N32" t="str">
        <f t="shared" si="2"/>
        <v/>
      </c>
    </row>
    <row r="33" spans="1:14" x14ac:dyDescent="0.2">
      <c r="A33">
        <v>32</v>
      </c>
      <c r="B33" t="s">
        <v>64</v>
      </c>
      <c r="C33" t="s">
        <v>31</v>
      </c>
      <c r="D33" t="s">
        <v>67</v>
      </c>
      <c r="E33" t="s">
        <v>90</v>
      </c>
      <c r="F33">
        <v>1</v>
      </c>
      <c r="M33" t="str">
        <f t="shared" si="3"/>
        <v/>
      </c>
      <c r="N33" t="str">
        <f t="shared" si="2"/>
        <v/>
      </c>
    </row>
    <row r="34" spans="1:14" x14ac:dyDescent="0.2">
      <c r="A34">
        <v>33</v>
      </c>
      <c r="B34" t="s">
        <v>63</v>
      </c>
      <c r="C34" t="s">
        <v>49</v>
      </c>
      <c r="D34" t="s">
        <v>67</v>
      </c>
      <c r="E34" t="s">
        <v>66</v>
      </c>
      <c r="F34">
        <v>1</v>
      </c>
      <c r="M34" t="str">
        <f t="shared" si="3"/>
        <v/>
      </c>
      <c r="N34" t="str">
        <f t="shared" si="2"/>
        <v/>
      </c>
    </row>
    <row r="35" spans="1:14" x14ac:dyDescent="0.2">
      <c r="A35">
        <v>34</v>
      </c>
      <c r="B35" t="s">
        <v>38</v>
      </c>
      <c r="C35" t="s">
        <v>31</v>
      </c>
      <c r="D35" t="s">
        <v>70</v>
      </c>
      <c r="E35" t="s">
        <v>71</v>
      </c>
      <c r="F35">
        <v>1</v>
      </c>
      <c r="M35" t="str">
        <f t="shared" si="3"/>
        <v/>
      </c>
      <c r="N35" t="str">
        <f t="shared" si="2"/>
        <v/>
      </c>
    </row>
    <row r="36" spans="1:14" x14ac:dyDescent="0.2">
      <c r="A36">
        <v>35</v>
      </c>
      <c r="B36" t="s">
        <v>22</v>
      </c>
      <c r="C36" t="s">
        <v>19</v>
      </c>
      <c r="D36" t="s">
        <v>73</v>
      </c>
      <c r="E36" t="s">
        <v>78</v>
      </c>
      <c r="F36">
        <v>1</v>
      </c>
      <c r="M36" t="str">
        <f t="shared" si="3"/>
        <v/>
      </c>
      <c r="N36" t="str">
        <f t="shared" si="2"/>
        <v/>
      </c>
    </row>
    <row r="37" spans="1:14" x14ac:dyDescent="0.2">
      <c r="A37">
        <v>36</v>
      </c>
      <c r="B37" t="s">
        <v>60</v>
      </c>
      <c r="C37" t="s">
        <v>34</v>
      </c>
      <c r="D37" t="s">
        <v>129</v>
      </c>
      <c r="E37" t="s">
        <v>84</v>
      </c>
      <c r="F37">
        <v>1</v>
      </c>
      <c r="M37" t="str">
        <f t="shared" si="3"/>
        <v/>
      </c>
      <c r="N37" t="str">
        <f t="shared" si="2"/>
        <v/>
      </c>
    </row>
    <row r="38" spans="1:14" x14ac:dyDescent="0.2">
      <c r="A38">
        <v>37</v>
      </c>
      <c r="B38" t="s">
        <v>35</v>
      </c>
      <c r="C38" t="s">
        <v>51</v>
      </c>
      <c r="D38" t="s">
        <v>70</v>
      </c>
      <c r="E38" t="s">
        <v>94</v>
      </c>
      <c r="F38">
        <v>2</v>
      </c>
      <c r="M38" t="str">
        <f t="shared" si="3"/>
        <v/>
      </c>
      <c r="N38" t="str">
        <f t="shared" si="2"/>
        <v/>
      </c>
    </row>
    <row r="39" spans="1:14" x14ac:dyDescent="0.2">
      <c r="A39">
        <v>38</v>
      </c>
      <c r="B39" t="s">
        <v>48</v>
      </c>
      <c r="C39" t="s">
        <v>28</v>
      </c>
      <c r="D39" t="s">
        <v>67</v>
      </c>
      <c r="E39" t="s">
        <v>16</v>
      </c>
      <c r="F39">
        <v>1</v>
      </c>
      <c r="M39" t="str">
        <f t="shared" si="3"/>
        <v/>
      </c>
      <c r="N39" t="str">
        <f t="shared" si="2"/>
        <v/>
      </c>
    </row>
    <row r="40" spans="1:14" x14ac:dyDescent="0.2">
      <c r="A40">
        <v>39</v>
      </c>
      <c r="B40" t="s">
        <v>62</v>
      </c>
      <c r="C40" t="s">
        <v>53</v>
      </c>
      <c r="D40" t="s">
        <v>67</v>
      </c>
      <c r="E40" t="s">
        <v>69</v>
      </c>
      <c r="F40">
        <v>1</v>
      </c>
      <c r="M40" t="str">
        <f t="shared" si="3"/>
        <v/>
      </c>
      <c r="N40" t="str">
        <f t="shared" si="2"/>
        <v/>
      </c>
    </row>
    <row r="41" spans="1:14" x14ac:dyDescent="0.2">
      <c r="A41">
        <v>40</v>
      </c>
      <c r="B41" t="s">
        <v>25</v>
      </c>
      <c r="C41" t="s">
        <v>29</v>
      </c>
      <c r="D41" t="s">
        <v>83</v>
      </c>
      <c r="E41" t="s">
        <v>92</v>
      </c>
      <c r="F41">
        <v>1</v>
      </c>
      <c r="M41" t="str">
        <f t="shared" si="3"/>
        <v/>
      </c>
      <c r="N41" t="str">
        <f t="shared" si="2"/>
        <v/>
      </c>
    </row>
    <row r="42" spans="1:14" x14ac:dyDescent="0.2">
      <c r="A42">
        <v>41</v>
      </c>
      <c r="B42" t="s">
        <v>58</v>
      </c>
      <c r="C42" t="s">
        <v>15</v>
      </c>
      <c r="D42" t="s">
        <v>83</v>
      </c>
      <c r="E42" t="s">
        <v>97</v>
      </c>
      <c r="F42">
        <v>1</v>
      </c>
      <c r="M42" t="str">
        <f t="shared" si="3"/>
        <v/>
      </c>
      <c r="N42" t="str">
        <f t="shared" si="2"/>
        <v/>
      </c>
    </row>
    <row r="43" spans="1:14" x14ac:dyDescent="0.2">
      <c r="A43">
        <v>42</v>
      </c>
      <c r="B43" t="s">
        <v>15</v>
      </c>
      <c r="C43" t="s">
        <v>24</v>
      </c>
      <c r="D43" t="s">
        <v>129</v>
      </c>
      <c r="E43" t="s">
        <v>55</v>
      </c>
      <c r="F43">
        <v>1</v>
      </c>
      <c r="M43" t="str">
        <f t="shared" si="3"/>
        <v/>
      </c>
      <c r="N43" t="str">
        <f t="shared" si="2"/>
        <v/>
      </c>
    </row>
    <row r="44" spans="1:14" x14ac:dyDescent="0.2">
      <c r="A44">
        <v>43</v>
      </c>
      <c r="B44" t="s">
        <v>63</v>
      </c>
      <c r="C44" t="s">
        <v>33</v>
      </c>
      <c r="D44" t="s">
        <v>70</v>
      </c>
      <c r="E44" t="s">
        <v>105</v>
      </c>
      <c r="F44">
        <v>2</v>
      </c>
      <c r="M44" t="str">
        <f t="shared" si="3"/>
        <v/>
      </c>
      <c r="N44" t="str">
        <f t="shared" si="2"/>
        <v/>
      </c>
    </row>
    <row r="45" spans="1:14" x14ac:dyDescent="0.2">
      <c r="A45">
        <v>44</v>
      </c>
      <c r="B45" t="s">
        <v>133</v>
      </c>
      <c r="C45" t="s">
        <v>23</v>
      </c>
      <c r="D45" t="s">
        <v>70</v>
      </c>
      <c r="E45" t="s">
        <v>93</v>
      </c>
      <c r="F45">
        <v>1</v>
      </c>
      <c r="M45" t="str">
        <f t="shared" si="3"/>
        <v/>
      </c>
      <c r="N45" t="str">
        <f t="shared" si="2"/>
        <v/>
      </c>
    </row>
    <row r="46" spans="1:14" x14ac:dyDescent="0.2">
      <c r="A46">
        <v>45</v>
      </c>
      <c r="B46" t="s">
        <v>35</v>
      </c>
      <c r="C46" t="s">
        <v>56</v>
      </c>
      <c r="D46" t="s">
        <v>73</v>
      </c>
      <c r="E46" t="s">
        <v>99</v>
      </c>
      <c r="F46">
        <v>2</v>
      </c>
      <c r="M46" t="str">
        <f t="shared" si="3"/>
        <v/>
      </c>
      <c r="N46" t="str">
        <f t="shared" si="2"/>
        <v/>
      </c>
    </row>
    <row r="47" spans="1:14" x14ac:dyDescent="0.2">
      <c r="A47">
        <v>46</v>
      </c>
      <c r="B47" t="s">
        <v>55</v>
      </c>
      <c r="C47" t="s">
        <v>24</v>
      </c>
      <c r="D47" t="s">
        <v>83</v>
      </c>
      <c r="E47" t="s">
        <v>82</v>
      </c>
      <c r="F47">
        <v>1</v>
      </c>
      <c r="M47" t="str">
        <f t="shared" si="3"/>
        <v/>
      </c>
      <c r="N47" t="str">
        <f t="shared" si="2"/>
        <v/>
      </c>
    </row>
    <row r="48" spans="1:14" x14ac:dyDescent="0.2">
      <c r="A48">
        <v>47</v>
      </c>
      <c r="B48" t="s">
        <v>43</v>
      </c>
      <c r="C48" t="s">
        <v>54</v>
      </c>
      <c r="D48" t="s">
        <v>70</v>
      </c>
      <c r="E48" t="s">
        <v>91</v>
      </c>
      <c r="F48">
        <v>2</v>
      </c>
      <c r="M48" t="str">
        <f t="shared" si="3"/>
        <v/>
      </c>
      <c r="N48" t="str">
        <f t="shared" si="2"/>
        <v/>
      </c>
    </row>
    <row r="49" spans="1:14" x14ac:dyDescent="0.2">
      <c r="A49">
        <v>48</v>
      </c>
      <c r="B49" t="s">
        <v>12</v>
      </c>
      <c r="C49" t="s">
        <v>26</v>
      </c>
      <c r="D49" t="s">
        <v>83</v>
      </c>
      <c r="E49" t="s">
        <v>88</v>
      </c>
      <c r="F49">
        <v>2</v>
      </c>
      <c r="M49" t="str">
        <f t="shared" si="3"/>
        <v/>
      </c>
      <c r="N49" t="str">
        <f t="shared" si="2"/>
        <v/>
      </c>
    </row>
    <row r="50" spans="1:14" x14ac:dyDescent="0.2">
      <c r="A50">
        <v>49</v>
      </c>
      <c r="B50" t="s">
        <v>48</v>
      </c>
      <c r="C50" t="s">
        <v>36</v>
      </c>
      <c r="D50" t="s">
        <v>70</v>
      </c>
      <c r="E50" t="s">
        <v>71</v>
      </c>
      <c r="F50">
        <v>2</v>
      </c>
      <c r="M50" t="str">
        <f t="shared" si="3"/>
        <v/>
      </c>
      <c r="N50" t="str">
        <f t="shared" si="2"/>
        <v/>
      </c>
    </row>
    <row r="51" spans="1:14" x14ac:dyDescent="0.2">
      <c r="A51">
        <v>50</v>
      </c>
      <c r="B51" t="s">
        <v>43</v>
      </c>
      <c r="C51" t="s">
        <v>34</v>
      </c>
      <c r="D51" t="s">
        <v>67</v>
      </c>
      <c r="E51" t="s">
        <v>69</v>
      </c>
      <c r="F51">
        <v>2</v>
      </c>
      <c r="M51" t="str">
        <f t="shared" si="3"/>
        <v/>
      </c>
      <c r="N51" t="str">
        <f t="shared" si="2"/>
        <v/>
      </c>
    </row>
    <row r="52" spans="1:14" x14ac:dyDescent="0.2">
      <c r="A52">
        <v>51</v>
      </c>
      <c r="B52" t="s">
        <v>49</v>
      </c>
      <c r="C52" t="s">
        <v>41</v>
      </c>
      <c r="D52" t="s">
        <v>70</v>
      </c>
      <c r="E52" t="s">
        <v>103</v>
      </c>
      <c r="F52">
        <v>1</v>
      </c>
      <c r="M52" t="str">
        <f t="shared" si="3"/>
        <v/>
      </c>
      <c r="N52" t="str">
        <f t="shared" si="2"/>
        <v/>
      </c>
    </row>
    <row r="53" spans="1:14" x14ac:dyDescent="0.2">
      <c r="A53">
        <v>52</v>
      </c>
      <c r="B53" t="s">
        <v>15</v>
      </c>
      <c r="C53" t="s">
        <v>55</v>
      </c>
      <c r="D53" t="s">
        <v>67</v>
      </c>
      <c r="E53" t="s">
        <v>16</v>
      </c>
      <c r="F53">
        <v>2</v>
      </c>
      <c r="M53" t="str">
        <f t="shared" si="3"/>
        <v/>
      </c>
      <c r="N53" t="str">
        <f t="shared" si="2"/>
        <v/>
      </c>
    </row>
    <row r="54" spans="1:14" x14ac:dyDescent="0.2">
      <c r="A54">
        <v>53</v>
      </c>
      <c r="B54" t="s">
        <v>26</v>
      </c>
      <c r="C54" t="s">
        <v>56</v>
      </c>
      <c r="D54" t="s">
        <v>67</v>
      </c>
      <c r="E54" t="s">
        <v>76</v>
      </c>
      <c r="F54">
        <v>2</v>
      </c>
      <c r="M54" t="str">
        <f t="shared" si="3"/>
        <v/>
      </c>
      <c r="N54" t="str">
        <f t="shared" si="2"/>
        <v/>
      </c>
    </row>
    <row r="55" spans="1:14" x14ac:dyDescent="0.2">
      <c r="A55">
        <v>54</v>
      </c>
      <c r="B55" t="s">
        <v>32</v>
      </c>
      <c r="C55" t="s">
        <v>21</v>
      </c>
      <c r="D55" t="s">
        <v>70</v>
      </c>
      <c r="E55" t="s">
        <v>108</v>
      </c>
      <c r="F55">
        <v>2</v>
      </c>
      <c r="M55" t="str">
        <f t="shared" si="3"/>
        <v/>
      </c>
      <c r="N55" t="str">
        <f t="shared" si="2"/>
        <v/>
      </c>
    </row>
    <row r="56" spans="1:14" x14ac:dyDescent="0.2">
      <c r="A56">
        <v>55</v>
      </c>
      <c r="B56" t="s">
        <v>62</v>
      </c>
      <c r="C56" t="s">
        <v>40</v>
      </c>
      <c r="D56" t="s">
        <v>73</v>
      </c>
      <c r="E56" t="s">
        <v>95</v>
      </c>
      <c r="F56">
        <v>2</v>
      </c>
      <c r="M56" t="str">
        <f t="shared" si="3"/>
        <v/>
      </c>
      <c r="N56" t="str">
        <f t="shared" si="2"/>
        <v/>
      </c>
    </row>
    <row r="57" spans="1:14" x14ac:dyDescent="0.2">
      <c r="A57">
        <v>56</v>
      </c>
      <c r="B57" t="s">
        <v>56</v>
      </c>
      <c r="C57" t="s">
        <v>51</v>
      </c>
      <c r="D57" t="s">
        <v>83</v>
      </c>
      <c r="E57" t="s">
        <v>80</v>
      </c>
      <c r="F57">
        <v>2</v>
      </c>
      <c r="M57" t="str">
        <f t="shared" si="3"/>
        <v/>
      </c>
      <c r="N57" t="str">
        <f t="shared" si="2"/>
        <v/>
      </c>
    </row>
    <row r="58" spans="1:14" x14ac:dyDescent="0.2">
      <c r="A58">
        <v>57</v>
      </c>
      <c r="B58" t="s">
        <v>18</v>
      </c>
      <c r="C58" t="s">
        <v>62</v>
      </c>
      <c r="D58" t="s">
        <v>129</v>
      </c>
      <c r="E58" t="s">
        <v>84</v>
      </c>
      <c r="F58">
        <v>1</v>
      </c>
      <c r="M58" t="str">
        <f t="shared" si="3"/>
        <v/>
      </c>
      <c r="N58" t="str">
        <f t="shared" si="2"/>
        <v/>
      </c>
    </row>
    <row r="59" spans="1:14" x14ac:dyDescent="0.2">
      <c r="A59">
        <v>58</v>
      </c>
      <c r="B59" t="s">
        <v>20</v>
      </c>
      <c r="C59" t="s">
        <v>62</v>
      </c>
      <c r="D59" t="s">
        <v>70</v>
      </c>
      <c r="E59" t="s">
        <v>103</v>
      </c>
      <c r="F59">
        <v>1</v>
      </c>
      <c r="M59" t="str">
        <f t="shared" si="3"/>
        <v/>
      </c>
      <c r="N59" t="str">
        <f t="shared" si="2"/>
        <v/>
      </c>
    </row>
    <row r="60" spans="1:14" x14ac:dyDescent="0.2">
      <c r="A60">
        <v>59</v>
      </c>
      <c r="B60" t="s">
        <v>27</v>
      </c>
      <c r="C60" t="s">
        <v>33</v>
      </c>
      <c r="D60" t="s">
        <v>73</v>
      </c>
      <c r="E60" t="s">
        <v>81</v>
      </c>
      <c r="F60">
        <v>1</v>
      </c>
      <c r="M60" t="str">
        <f t="shared" si="3"/>
        <v/>
      </c>
      <c r="N60" t="str">
        <f t="shared" si="2"/>
        <v/>
      </c>
    </row>
    <row r="61" spans="1:14" x14ac:dyDescent="0.2">
      <c r="A61">
        <v>60</v>
      </c>
      <c r="B61" t="s">
        <v>59</v>
      </c>
      <c r="C61" t="s">
        <v>42</v>
      </c>
      <c r="D61" t="s">
        <v>70</v>
      </c>
      <c r="E61" t="s">
        <v>91</v>
      </c>
      <c r="F61">
        <v>2</v>
      </c>
      <c r="M61" t="str">
        <f t="shared" si="3"/>
        <v/>
      </c>
      <c r="N61" t="str">
        <f t="shared" si="2"/>
        <v/>
      </c>
    </row>
    <row r="62" spans="1:14" x14ac:dyDescent="0.2">
      <c r="A62">
        <v>61</v>
      </c>
      <c r="B62" t="s">
        <v>37</v>
      </c>
      <c r="C62" t="s">
        <v>40</v>
      </c>
      <c r="D62" t="s">
        <v>129</v>
      </c>
      <c r="E62" t="s">
        <v>75</v>
      </c>
      <c r="F62">
        <v>1</v>
      </c>
      <c r="M62" t="str">
        <f t="shared" si="3"/>
        <v/>
      </c>
      <c r="N62" t="str">
        <f t="shared" si="2"/>
        <v/>
      </c>
    </row>
    <row r="63" spans="1:14" x14ac:dyDescent="0.2">
      <c r="A63">
        <v>62</v>
      </c>
      <c r="B63" t="s">
        <v>22</v>
      </c>
      <c r="C63" t="s">
        <v>34</v>
      </c>
      <c r="D63" t="s">
        <v>70</v>
      </c>
      <c r="E63" t="s">
        <v>102</v>
      </c>
      <c r="F63">
        <v>1</v>
      </c>
      <c r="M63" t="str">
        <f t="shared" si="3"/>
        <v/>
      </c>
      <c r="N63" t="str">
        <f t="shared" si="2"/>
        <v/>
      </c>
    </row>
    <row r="64" spans="1:14" x14ac:dyDescent="0.2">
      <c r="A64">
        <v>63</v>
      </c>
      <c r="B64" t="s">
        <v>46</v>
      </c>
      <c r="C64" t="s">
        <v>12</v>
      </c>
      <c r="D64" t="s">
        <v>73</v>
      </c>
      <c r="E64" t="s">
        <v>74</v>
      </c>
      <c r="F64">
        <v>2</v>
      </c>
      <c r="M64" t="str">
        <f t="shared" si="3"/>
        <v/>
      </c>
      <c r="N64" t="str">
        <f t="shared" si="2"/>
        <v/>
      </c>
    </row>
    <row r="65" spans="1:14" x14ac:dyDescent="0.2">
      <c r="A65">
        <v>64</v>
      </c>
      <c r="B65" t="s">
        <v>58</v>
      </c>
      <c r="C65" t="s">
        <v>39</v>
      </c>
      <c r="D65" t="s">
        <v>67</v>
      </c>
      <c r="E65" t="s">
        <v>76</v>
      </c>
      <c r="F65">
        <v>2</v>
      </c>
      <c r="M65" t="str">
        <f t="shared" si="3"/>
        <v/>
      </c>
      <c r="N65" t="str">
        <f t="shared" si="2"/>
        <v/>
      </c>
    </row>
    <row r="66" spans="1:14" x14ac:dyDescent="0.2">
      <c r="A66">
        <v>65</v>
      </c>
      <c r="B66" t="s">
        <v>46</v>
      </c>
      <c r="C66" t="s">
        <v>35</v>
      </c>
      <c r="D66" t="s">
        <v>83</v>
      </c>
      <c r="E66" t="s">
        <v>97</v>
      </c>
      <c r="F66">
        <v>1</v>
      </c>
      <c r="M66" t="str">
        <f t="shared" si="3"/>
        <v/>
      </c>
      <c r="N66" t="str">
        <f t="shared" si="2"/>
        <v/>
      </c>
    </row>
    <row r="67" spans="1:14" x14ac:dyDescent="0.2">
      <c r="A67">
        <v>66</v>
      </c>
      <c r="B67" t="s">
        <v>58</v>
      </c>
      <c r="C67" t="s">
        <v>30</v>
      </c>
      <c r="D67" t="s">
        <v>129</v>
      </c>
      <c r="E67" t="s">
        <v>100</v>
      </c>
      <c r="F67">
        <v>2</v>
      </c>
      <c r="M67" t="str">
        <f t="shared" si="3"/>
        <v/>
      </c>
      <c r="N67" t="str">
        <f t="shared" si="2"/>
        <v/>
      </c>
    </row>
    <row r="68" spans="1:14" x14ac:dyDescent="0.2">
      <c r="A68">
        <v>67</v>
      </c>
      <c r="B68" t="s">
        <v>45</v>
      </c>
      <c r="C68" t="s">
        <v>29</v>
      </c>
      <c r="D68" t="s">
        <v>129</v>
      </c>
      <c r="E68" t="s">
        <v>130</v>
      </c>
      <c r="F68">
        <v>1</v>
      </c>
      <c r="M68" t="str">
        <f t="shared" si="3"/>
        <v/>
      </c>
      <c r="N68" t="str">
        <f t="shared" ref="N68:N131" si="4">IF(M68="","",IF(M68=B68,C68,IF(M68="Tie","Tie",B68)))</f>
        <v/>
      </c>
    </row>
    <row r="69" spans="1:14" x14ac:dyDescent="0.2">
      <c r="A69">
        <v>68</v>
      </c>
      <c r="B69" t="s">
        <v>47</v>
      </c>
      <c r="C69" t="s">
        <v>31</v>
      </c>
      <c r="D69" t="s">
        <v>73</v>
      </c>
      <c r="E69" t="s">
        <v>86</v>
      </c>
      <c r="F69">
        <v>2</v>
      </c>
      <c r="M69" t="str">
        <f t="shared" si="3"/>
        <v/>
      </c>
      <c r="N69" t="str">
        <f t="shared" si="4"/>
        <v/>
      </c>
    </row>
    <row r="70" spans="1:14" x14ac:dyDescent="0.2">
      <c r="A70">
        <v>69</v>
      </c>
      <c r="B70" t="s">
        <v>60</v>
      </c>
      <c r="C70" t="s">
        <v>54</v>
      </c>
      <c r="D70" t="s">
        <v>83</v>
      </c>
      <c r="E70" t="s">
        <v>92</v>
      </c>
      <c r="F70">
        <v>1</v>
      </c>
      <c r="M70" t="str">
        <f t="shared" si="3"/>
        <v/>
      </c>
      <c r="N70" t="str">
        <f t="shared" si="4"/>
        <v/>
      </c>
    </row>
    <row r="71" spans="1:14" x14ac:dyDescent="0.2">
      <c r="A71">
        <v>70</v>
      </c>
      <c r="B71" t="s">
        <v>21</v>
      </c>
      <c r="C71" t="s">
        <v>52</v>
      </c>
      <c r="D71" t="s">
        <v>67</v>
      </c>
      <c r="E71" t="s">
        <v>68</v>
      </c>
      <c r="F71">
        <v>2</v>
      </c>
      <c r="M71" t="str">
        <f t="shared" ref="M71:M134" si="5">IF(AND(G71="W",J71="L"),B71,IF(AND(G71="L",J71="W"),C71,IF(AND(G71="W",J71="W",H71&lt;K71),B71,IF(AND(G71="W",J71="W",H71=K71),"Tie",IF(AND(G71="W",J71="W",H71&gt;K71),C71,IF(AND(G71="L",J71="L",H71&gt;K71),B71,IF(AND(G71="L",J71="L",H71=K71),"Tie",IF(AND(G71="L",J71="L",H71&lt;K71),C71,""))))))))</f>
        <v/>
      </c>
      <c r="N71" t="str">
        <f t="shared" si="4"/>
        <v/>
      </c>
    </row>
    <row r="72" spans="1:14" x14ac:dyDescent="0.2">
      <c r="A72">
        <v>71</v>
      </c>
      <c r="B72" t="s">
        <v>47</v>
      </c>
      <c r="C72" t="s">
        <v>23</v>
      </c>
      <c r="D72" t="s">
        <v>67</v>
      </c>
      <c r="E72" t="s">
        <v>16</v>
      </c>
      <c r="F72">
        <v>1</v>
      </c>
      <c r="M72" t="str">
        <f t="shared" si="5"/>
        <v/>
      </c>
      <c r="N72" t="str">
        <f t="shared" si="4"/>
        <v/>
      </c>
    </row>
    <row r="73" spans="1:14" x14ac:dyDescent="0.2">
      <c r="A73">
        <v>72</v>
      </c>
      <c r="B73" t="s">
        <v>48</v>
      </c>
      <c r="C73" t="s">
        <v>14</v>
      </c>
      <c r="D73" t="s">
        <v>73</v>
      </c>
      <c r="E73" t="s">
        <v>85</v>
      </c>
      <c r="F73">
        <v>1</v>
      </c>
      <c r="M73" t="str">
        <f t="shared" si="5"/>
        <v/>
      </c>
      <c r="N73" t="str">
        <f t="shared" si="4"/>
        <v/>
      </c>
    </row>
    <row r="74" spans="1:14" x14ac:dyDescent="0.2">
      <c r="A74">
        <v>73</v>
      </c>
      <c r="B74" t="s">
        <v>58</v>
      </c>
      <c r="C74" t="s">
        <v>55</v>
      </c>
      <c r="D74" t="s">
        <v>73</v>
      </c>
      <c r="E74" t="s">
        <v>95</v>
      </c>
      <c r="F74">
        <v>2</v>
      </c>
      <c r="M74" t="str">
        <f t="shared" si="5"/>
        <v/>
      </c>
      <c r="N74" t="str">
        <f t="shared" si="4"/>
        <v/>
      </c>
    </row>
    <row r="75" spans="1:14" x14ac:dyDescent="0.2">
      <c r="A75">
        <v>74</v>
      </c>
      <c r="B75" t="s">
        <v>42</v>
      </c>
      <c r="C75" t="s">
        <v>36</v>
      </c>
      <c r="D75" t="s">
        <v>73</v>
      </c>
      <c r="E75" t="s">
        <v>78</v>
      </c>
      <c r="F75">
        <v>1</v>
      </c>
      <c r="M75" t="str">
        <f t="shared" si="5"/>
        <v/>
      </c>
      <c r="N75" t="str">
        <f t="shared" si="4"/>
        <v/>
      </c>
    </row>
    <row r="76" spans="1:14" x14ac:dyDescent="0.2">
      <c r="A76">
        <v>75</v>
      </c>
      <c r="B76" t="s">
        <v>59</v>
      </c>
      <c r="C76" t="s">
        <v>14</v>
      </c>
      <c r="D76" t="s">
        <v>129</v>
      </c>
      <c r="E76" t="s">
        <v>131</v>
      </c>
      <c r="F76">
        <v>2</v>
      </c>
      <c r="M76" t="str">
        <f t="shared" si="5"/>
        <v/>
      </c>
      <c r="N76" t="str">
        <f t="shared" si="4"/>
        <v/>
      </c>
    </row>
    <row r="77" spans="1:14" x14ac:dyDescent="0.2">
      <c r="A77">
        <v>76</v>
      </c>
      <c r="B77" t="s">
        <v>24</v>
      </c>
      <c r="C77" t="s">
        <v>39</v>
      </c>
      <c r="D77" t="s">
        <v>73</v>
      </c>
      <c r="E77" t="s">
        <v>86</v>
      </c>
      <c r="F77">
        <v>2</v>
      </c>
      <c r="M77" t="str">
        <f t="shared" si="5"/>
        <v/>
      </c>
      <c r="N77" t="str">
        <f t="shared" si="4"/>
        <v/>
      </c>
    </row>
    <row r="78" spans="1:14" x14ac:dyDescent="0.2">
      <c r="A78">
        <v>77</v>
      </c>
      <c r="B78" t="s">
        <v>28</v>
      </c>
      <c r="C78" t="s">
        <v>14</v>
      </c>
      <c r="D78" t="s">
        <v>70</v>
      </c>
      <c r="E78" t="s">
        <v>93</v>
      </c>
      <c r="F78">
        <v>1</v>
      </c>
      <c r="M78" t="str">
        <f t="shared" si="5"/>
        <v/>
      </c>
      <c r="N78" t="str">
        <f t="shared" si="4"/>
        <v/>
      </c>
    </row>
    <row r="79" spans="1:14" x14ac:dyDescent="0.2">
      <c r="A79">
        <v>78</v>
      </c>
      <c r="B79" t="s">
        <v>64</v>
      </c>
      <c r="C79" t="s">
        <v>23</v>
      </c>
      <c r="D79" t="s">
        <v>129</v>
      </c>
      <c r="E79" t="s">
        <v>87</v>
      </c>
      <c r="F79">
        <v>1</v>
      </c>
      <c r="M79" t="str">
        <f t="shared" si="5"/>
        <v/>
      </c>
      <c r="N79" t="str">
        <f t="shared" si="4"/>
        <v/>
      </c>
    </row>
    <row r="80" spans="1:14" x14ac:dyDescent="0.2">
      <c r="A80">
        <v>79</v>
      </c>
      <c r="B80" t="s">
        <v>64</v>
      </c>
      <c r="C80" t="s">
        <v>38</v>
      </c>
      <c r="D80" t="s">
        <v>83</v>
      </c>
      <c r="E80" t="s">
        <v>88</v>
      </c>
      <c r="F80">
        <v>2</v>
      </c>
      <c r="M80" t="str">
        <f t="shared" si="5"/>
        <v/>
      </c>
      <c r="N80" t="str">
        <f t="shared" si="4"/>
        <v/>
      </c>
    </row>
    <row r="81" spans="1:14" x14ac:dyDescent="0.2">
      <c r="A81">
        <v>80</v>
      </c>
      <c r="B81" t="s">
        <v>54</v>
      </c>
      <c r="C81" t="s">
        <v>19</v>
      </c>
      <c r="D81" t="s">
        <v>67</v>
      </c>
      <c r="E81" t="s">
        <v>101</v>
      </c>
      <c r="F81">
        <v>2</v>
      </c>
      <c r="M81" t="str">
        <f t="shared" si="5"/>
        <v/>
      </c>
      <c r="N81" t="str">
        <f t="shared" si="4"/>
        <v/>
      </c>
    </row>
    <row r="82" spans="1:14" x14ac:dyDescent="0.2">
      <c r="A82">
        <v>81</v>
      </c>
      <c r="B82" t="s">
        <v>43</v>
      </c>
      <c r="C82" t="s">
        <v>22</v>
      </c>
      <c r="D82" t="s">
        <v>83</v>
      </c>
      <c r="E82" t="s">
        <v>107</v>
      </c>
      <c r="F82">
        <v>2</v>
      </c>
      <c r="M82" t="str">
        <f t="shared" si="5"/>
        <v/>
      </c>
      <c r="N82" t="str">
        <f t="shared" si="4"/>
        <v/>
      </c>
    </row>
    <row r="83" spans="1:14" x14ac:dyDescent="0.2">
      <c r="A83">
        <v>82</v>
      </c>
      <c r="B83" t="s">
        <v>13</v>
      </c>
      <c r="C83" t="s">
        <v>41</v>
      </c>
      <c r="D83" t="s">
        <v>129</v>
      </c>
      <c r="E83" t="s">
        <v>131</v>
      </c>
      <c r="F83">
        <v>2</v>
      </c>
      <c r="M83" t="str">
        <f t="shared" si="5"/>
        <v/>
      </c>
      <c r="N83" t="str">
        <f t="shared" si="4"/>
        <v/>
      </c>
    </row>
    <row r="84" spans="1:14" x14ac:dyDescent="0.2">
      <c r="A84">
        <v>83</v>
      </c>
      <c r="B84" t="s">
        <v>14</v>
      </c>
      <c r="C84" t="s">
        <v>36</v>
      </c>
      <c r="D84" t="s">
        <v>83</v>
      </c>
      <c r="E84" t="s">
        <v>82</v>
      </c>
      <c r="F84">
        <v>2</v>
      </c>
      <c r="M84" t="str">
        <f t="shared" si="5"/>
        <v/>
      </c>
      <c r="N84" t="str">
        <f t="shared" si="4"/>
        <v/>
      </c>
    </row>
    <row r="85" spans="1:14" x14ac:dyDescent="0.2">
      <c r="A85">
        <v>84</v>
      </c>
      <c r="B85" t="s">
        <v>16</v>
      </c>
      <c r="C85" t="s">
        <v>52</v>
      </c>
      <c r="D85" t="s">
        <v>70</v>
      </c>
      <c r="E85" t="s">
        <v>91</v>
      </c>
      <c r="F85">
        <v>2</v>
      </c>
      <c r="M85" t="str">
        <f t="shared" si="5"/>
        <v/>
      </c>
      <c r="N85" t="str">
        <f t="shared" si="4"/>
        <v/>
      </c>
    </row>
    <row r="86" spans="1:14" x14ac:dyDescent="0.2">
      <c r="A86">
        <v>85</v>
      </c>
      <c r="B86" t="s">
        <v>58</v>
      </c>
      <c r="C86" t="s">
        <v>24</v>
      </c>
      <c r="D86" t="s">
        <v>70</v>
      </c>
      <c r="E86" t="s">
        <v>108</v>
      </c>
      <c r="F86">
        <v>2</v>
      </c>
      <c r="M86" t="str">
        <f t="shared" si="5"/>
        <v/>
      </c>
      <c r="N86" t="str">
        <f t="shared" si="4"/>
        <v/>
      </c>
    </row>
    <row r="87" spans="1:14" x14ac:dyDescent="0.2">
      <c r="A87">
        <v>86</v>
      </c>
      <c r="B87" t="s">
        <v>57</v>
      </c>
      <c r="C87" t="s">
        <v>44</v>
      </c>
      <c r="D87" t="s">
        <v>70</v>
      </c>
      <c r="E87" t="s">
        <v>132</v>
      </c>
      <c r="F87">
        <v>2</v>
      </c>
      <c r="M87" t="str">
        <f t="shared" si="5"/>
        <v/>
      </c>
      <c r="N87" t="str">
        <f t="shared" si="4"/>
        <v/>
      </c>
    </row>
    <row r="88" spans="1:14" x14ac:dyDescent="0.2">
      <c r="A88">
        <v>87</v>
      </c>
      <c r="B88" t="s">
        <v>29</v>
      </c>
      <c r="C88" t="s">
        <v>17</v>
      </c>
      <c r="D88" t="s">
        <v>67</v>
      </c>
      <c r="E88" t="s">
        <v>90</v>
      </c>
      <c r="F88">
        <v>1</v>
      </c>
      <c r="M88" t="str">
        <f t="shared" si="5"/>
        <v/>
      </c>
      <c r="N88" t="str">
        <f t="shared" si="4"/>
        <v/>
      </c>
    </row>
    <row r="89" spans="1:14" x14ac:dyDescent="0.2">
      <c r="A89">
        <v>88</v>
      </c>
      <c r="B89" t="s">
        <v>24</v>
      </c>
      <c r="C89" t="s">
        <v>30</v>
      </c>
      <c r="D89" t="s">
        <v>67</v>
      </c>
      <c r="E89" t="s">
        <v>104</v>
      </c>
      <c r="F89">
        <v>2</v>
      </c>
      <c r="M89" t="str">
        <f t="shared" si="5"/>
        <v/>
      </c>
      <c r="N89" t="str">
        <f t="shared" si="4"/>
        <v/>
      </c>
    </row>
    <row r="90" spans="1:14" x14ac:dyDescent="0.2">
      <c r="A90">
        <v>89</v>
      </c>
      <c r="B90" t="s">
        <v>38</v>
      </c>
      <c r="C90" t="s">
        <v>23</v>
      </c>
      <c r="D90" t="s">
        <v>73</v>
      </c>
      <c r="E90" t="s">
        <v>81</v>
      </c>
      <c r="F90">
        <v>1</v>
      </c>
      <c r="M90" t="str">
        <f t="shared" si="5"/>
        <v/>
      </c>
      <c r="N90" t="str">
        <f t="shared" si="4"/>
        <v/>
      </c>
    </row>
    <row r="91" spans="1:14" x14ac:dyDescent="0.2">
      <c r="A91">
        <v>90</v>
      </c>
      <c r="B91" t="s">
        <v>17</v>
      </c>
      <c r="C91" t="s">
        <v>61</v>
      </c>
      <c r="D91" t="s">
        <v>83</v>
      </c>
      <c r="E91" t="s">
        <v>98</v>
      </c>
      <c r="F91">
        <v>1</v>
      </c>
      <c r="M91" t="str">
        <f t="shared" si="5"/>
        <v/>
      </c>
      <c r="N91" t="str">
        <f t="shared" si="4"/>
        <v/>
      </c>
    </row>
    <row r="92" spans="1:14" x14ac:dyDescent="0.2">
      <c r="A92">
        <v>91</v>
      </c>
      <c r="B92" t="s">
        <v>46</v>
      </c>
      <c r="C92" t="s">
        <v>51</v>
      </c>
      <c r="D92" t="s">
        <v>67</v>
      </c>
      <c r="E92" t="s">
        <v>66</v>
      </c>
      <c r="F92">
        <v>1</v>
      </c>
      <c r="M92" t="str">
        <f t="shared" si="5"/>
        <v/>
      </c>
      <c r="N92" t="str">
        <f t="shared" si="4"/>
        <v/>
      </c>
    </row>
    <row r="93" spans="1:14" x14ac:dyDescent="0.2">
      <c r="A93">
        <v>92</v>
      </c>
      <c r="B93" t="s">
        <v>18</v>
      </c>
      <c r="C93" t="s">
        <v>53</v>
      </c>
      <c r="D93" t="s">
        <v>73</v>
      </c>
      <c r="E93" t="s">
        <v>78</v>
      </c>
      <c r="F93">
        <v>1</v>
      </c>
      <c r="M93" t="str">
        <f t="shared" si="5"/>
        <v/>
      </c>
      <c r="N93" t="str">
        <f t="shared" si="4"/>
        <v/>
      </c>
    </row>
    <row r="94" spans="1:14" x14ac:dyDescent="0.2">
      <c r="A94">
        <v>93</v>
      </c>
      <c r="B94" t="s">
        <v>54</v>
      </c>
      <c r="C94" t="s">
        <v>34</v>
      </c>
      <c r="D94" t="s">
        <v>73</v>
      </c>
      <c r="E94" t="s">
        <v>96</v>
      </c>
      <c r="F94">
        <v>1</v>
      </c>
      <c r="M94" t="str">
        <f t="shared" si="5"/>
        <v/>
      </c>
      <c r="N94" t="str">
        <f t="shared" si="4"/>
        <v/>
      </c>
    </row>
    <row r="95" spans="1:14" x14ac:dyDescent="0.2">
      <c r="A95">
        <v>94</v>
      </c>
      <c r="B95" t="s">
        <v>20</v>
      </c>
      <c r="C95" t="s">
        <v>37</v>
      </c>
      <c r="D95" t="s">
        <v>73</v>
      </c>
      <c r="E95" t="s">
        <v>74</v>
      </c>
      <c r="F95">
        <v>1</v>
      </c>
      <c r="M95" t="str">
        <f t="shared" si="5"/>
        <v/>
      </c>
      <c r="N95" t="str">
        <f t="shared" si="4"/>
        <v/>
      </c>
    </row>
    <row r="96" spans="1:14" x14ac:dyDescent="0.2">
      <c r="A96">
        <v>95</v>
      </c>
      <c r="B96" t="s">
        <v>48</v>
      </c>
      <c r="C96" t="s">
        <v>42</v>
      </c>
      <c r="D96" t="s">
        <v>129</v>
      </c>
      <c r="E96" t="s">
        <v>55</v>
      </c>
      <c r="F96">
        <v>1</v>
      </c>
      <c r="M96" t="str">
        <f t="shared" si="5"/>
        <v/>
      </c>
      <c r="N96" t="str">
        <f t="shared" si="4"/>
        <v/>
      </c>
    </row>
    <row r="97" spans="1:14" x14ac:dyDescent="0.2">
      <c r="A97">
        <v>96</v>
      </c>
      <c r="B97" t="s">
        <v>38</v>
      </c>
      <c r="C97" t="s">
        <v>47</v>
      </c>
      <c r="D97" t="s">
        <v>129</v>
      </c>
      <c r="E97" t="s">
        <v>131</v>
      </c>
      <c r="F97">
        <v>1</v>
      </c>
      <c r="M97" t="str">
        <f t="shared" si="5"/>
        <v/>
      </c>
      <c r="N97" t="str">
        <f t="shared" si="4"/>
        <v/>
      </c>
    </row>
    <row r="98" spans="1:14" x14ac:dyDescent="0.2">
      <c r="A98">
        <v>97</v>
      </c>
      <c r="B98" t="s">
        <v>32</v>
      </c>
      <c r="C98" t="s">
        <v>16</v>
      </c>
      <c r="D98" t="s">
        <v>73</v>
      </c>
      <c r="E98" t="s">
        <v>99</v>
      </c>
      <c r="F98">
        <v>2</v>
      </c>
      <c r="M98" t="str">
        <f t="shared" si="5"/>
        <v/>
      </c>
      <c r="N98" t="str">
        <f t="shared" si="4"/>
        <v/>
      </c>
    </row>
    <row r="99" spans="1:14" x14ac:dyDescent="0.2">
      <c r="A99">
        <v>98</v>
      </c>
      <c r="B99" t="s">
        <v>57</v>
      </c>
      <c r="C99" t="s">
        <v>16</v>
      </c>
      <c r="D99" t="s">
        <v>67</v>
      </c>
      <c r="E99" t="s">
        <v>66</v>
      </c>
      <c r="F99">
        <v>1</v>
      </c>
      <c r="M99" t="str">
        <f t="shared" si="5"/>
        <v/>
      </c>
      <c r="N99" t="str">
        <f t="shared" si="4"/>
        <v/>
      </c>
    </row>
    <row r="100" spans="1:14" x14ac:dyDescent="0.2">
      <c r="A100">
        <v>99</v>
      </c>
      <c r="B100" t="s">
        <v>46</v>
      </c>
      <c r="C100" t="s">
        <v>56</v>
      </c>
      <c r="D100" t="s">
        <v>129</v>
      </c>
      <c r="E100" t="s">
        <v>84</v>
      </c>
      <c r="F100">
        <v>2</v>
      </c>
      <c r="M100" t="str">
        <f t="shared" si="5"/>
        <v/>
      </c>
      <c r="N100" t="str">
        <f t="shared" si="4"/>
        <v/>
      </c>
    </row>
    <row r="101" spans="1:14" x14ac:dyDescent="0.2">
      <c r="A101">
        <v>100</v>
      </c>
      <c r="B101" t="s">
        <v>133</v>
      </c>
      <c r="C101" t="s">
        <v>31</v>
      </c>
      <c r="D101" t="s">
        <v>129</v>
      </c>
      <c r="E101" t="s">
        <v>55</v>
      </c>
      <c r="F101">
        <v>2</v>
      </c>
      <c r="M101" t="str">
        <f t="shared" si="5"/>
        <v/>
      </c>
      <c r="N101" t="str">
        <f t="shared" si="4"/>
        <v/>
      </c>
    </row>
    <row r="102" spans="1:14" x14ac:dyDescent="0.2">
      <c r="A102">
        <v>101</v>
      </c>
      <c r="B102" t="s">
        <v>59</v>
      </c>
      <c r="C102" t="s">
        <v>36</v>
      </c>
      <c r="D102" t="s">
        <v>67</v>
      </c>
      <c r="E102" t="s">
        <v>104</v>
      </c>
      <c r="F102">
        <v>1</v>
      </c>
      <c r="M102" t="str">
        <f t="shared" si="5"/>
        <v/>
      </c>
      <c r="N102" t="str">
        <f t="shared" si="4"/>
        <v/>
      </c>
    </row>
    <row r="103" spans="1:14" x14ac:dyDescent="0.2">
      <c r="A103">
        <v>102</v>
      </c>
      <c r="B103" t="s">
        <v>50</v>
      </c>
      <c r="C103" t="s">
        <v>25</v>
      </c>
      <c r="D103" t="s">
        <v>73</v>
      </c>
      <c r="E103" t="s">
        <v>96</v>
      </c>
      <c r="F103">
        <v>2</v>
      </c>
      <c r="M103" t="str">
        <f t="shared" si="5"/>
        <v/>
      </c>
      <c r="N103" t="str">
        <f t="shared" si="4"/>
        <v/>
      </c>
    </row>
    <row r="104" spans="1:14" x14ac:dyDescent="0.2">
      <c r="A104">
        <v>103</v>
      </c>
      <c r="B104" t="s">
        <v>50</v>
      </c>
      <c r="C104" t="s">
        <v>29</v>
      </c>
      <c r="D104" t="s">
        <v>70</v>
      </c>
      <c r="E104" t="s">
        <v>132</v>
      </c>
      <c r="F104">
        <v>1</v>
      </c>
      <c r="M104" t="str">
        <f t="shared" si="5"/>
        <v/>
      </c>
      <c r="N104" t="str">
        <f t="shared" si="4"/>
        <v/>
      </c>
    </row>
    <row r="105" spans="1:14" x14ac:dyDescent="0.2">
      <c r="A105">
        <v>104</v>
      </c>
      <c r="B105" t="s">
        <v>18</v>
      </c>
      <c r="C105" t="s">
        <v>37</v>
      </c>
      <c r="D105" t="s">
        <v>67</v>
      </c>
      <c r="E105" t="s">
        <v>104</v>
      </c>
      <c r="F105">
        <v>1</v>
      </c>
      <c r="M105" t="str">
        <f t="shared" si="5"/>
        <v/>
      </c>
      <c r="N105" t="str">
        <f t="shared" si="4"/>
        <v/>
      </c>
    </row>
    <row r="106" spans="1:14" x14ac:dyDescent="0.2">
      <c r="A106">
        <v>105</v>
      </c>
      <c r="B106" t="s">
        <v>12</v>
      </c>
      <c r="C106" t="s">
        <v>56</v>
      </c>
      <c r="D106" t="s">
        <v>70</v>
      </c>
      <c r="E106" t="s">
        <v>102</v>
      </c>
      <c r="F106">
        <v>1</v>
      </c>
      <c r="M106" t="str">
        <f t="shared" si="5"/>
        <v/>
      </c>
      <c r="N106" t="str">
        <f t="shared" si="4"/>
        <v/>
      </c>
    </row>
    <row r="107" spans="1:14" x14ac:dyDescent="0.2">
      <c r="A107">
        <v>106</v>
      </c>
      <c r="B107" t="s">
        <v>20</v>
      </c>
      <c r="C107" t="s">
        <v>40</v>
      </c>
      <c r="D107" t="s">
        <v>67</v>
      </c>
      <c r="E107" t="s">
        <v>89</v>
      </c>
      <c r="F107">
        <v>1</v>
      </c>
      <c r="M107" t="str">
        <f t="shared" si="5"/>
        <v/>
      </c>
      <c r="N107" t="str">
        <f t="shared" si="4"/>
        <v/>
      </c>
    </row>
    <row r="108" spans="1:14" x14ac:dyDescent="0.2">
      <c r="A108">
        <v>107</v>
      </c>
      <c r="B108" t="s">
        <v>28</v>
      </c>
      <c r="C108" t="s">
        <v>36</v>
      </c>
      <c r="D108" t="s">
        <v>129</v>
      </c>
      <c r="E108" t="s">
        <v>106</v>
      </c>
      <c r="F108">
        <v>2</v>
      </c>
      <c r="M108" t="str">
        <f t="shared" si="5"/>
        <v/>
      </c>
      <c r="N108" t="str">
        <f t="shared" si="4"/>
        <v/>
      </c>
    </row>
    <row r="109" spans="1:14" x14ac:dyDescent="0.2">
      <c r="A109">
        <v>108</v>
      </c>
      <c r="B109" t="s">
        <v>37</v>
      </c>
      <c r="C109" t="s">
        <v>53</v>
      </c>
      <c r="D109" t="s">
        <v>70</v>
      </c>
      <c r="E109" t="s">
        <v>105</v>
      </c>
      <c r="F109">
        <v>1</v>
      </c>
      <c r="M109" t="str">
        <f t="shared" si="5"/>
        <v/>
      </c>
      <c r="N109" t="str">
        <f t="shared" si="4"/>
        <v/>
      </c>
    </row>
    <row r="110" spans="1:14" x14ac:dyDescent="0.2">
      <c r="A110">
        <v>109</v>
      </c>
      <c r="B110" t="s">
        <v>45</v>
      </c>
      <c r="C110" t="s">
        <v>61</v>
      </c>
      <c r="D110" t="s">
        <v>70</v>
      </c>
      <c r="E110" t="s">
        <v>108</v>
      </c>
      <c r="F110">
        <v>1</v>
      </c>
      <c r="M110" t="str">
        <f t="shared" si="5"/>
        <v/>
      </c>
      <c r="N110" t="str">
        <f t="shared" si="4"/>
        <v/>
      </c>
    </row>
    <row r="111" spans="1:14" x14ac:dyDescent="0.2">
      <c r="A111">
        <v>110</v>
      </c>
      <c r="B111" t="s">
        <v>57</v>
      </c>
      <c r="C111" t="s">
        <v>52</v>
      </c>
      <c r="D111" t="s">
        <v>73</v>
      </c>
      <c r="E111" t="s">
        <v>79</v>
      </c>
      <c r="F111">
        <v>1</v>
      </c>
      <c r="M111" t="str">
        <f t="shared" si="5"/>
        <v/>
      </c>
      <c r="N111" t="str">
        <f t="shared" si="4"/>
        <v/>
      </c>
    </row>
    <row r="112" spans="1:14" x14ac:dyDescent="0.2">
      <c r="A112">
        <v>111</v>
      </c>
      <c r="B112" t="s">
        <v>13</v>
      </c>
      <c r="C112" t="s">
        <v>27</v>
      </c>
      <c r="D112" t="s">
        <v>70</v>
      </c>
      <c r="E112" t="s">
        <v>93</v>
      </c>
      <c r="F112">
        <v>1</v>
      </c>
      <c r="M112" t="str">
        <f t="shared" si="5"/>
        <v/>
      </c>
      <c r="N112" t="str">
        <f t="shared" si="4"/>
        <v/>
      </c>
    </row>
    <row r="113" spans="1:14" x14ac:dyDescent="0.2">
      <c r="A113">
        <v>112</v>
      </c>
      <c r="B113" t="s">
        <v>26</v>
      </c>
      <c r="C113" t="s">
        <v>51</v>
      </c>
      <c r="D113" t="s">
        <v>73</v>
      </c>
      <c r="E113" t="s">
        <v>86</v>
      </c>
      <c r="F113">
        <v>2</v>
      </c>
      <c r="M113" t="str">
        <f t="shared" si="5"/>
        <v/>
      </c>
      <c r="N113" t="str">
        <f t="shared" si="4"/>
        <v/>
      </c>
    </row>
    <row r="114" spans="1:14" x14ac:dyDescent="0.2">
      <c r="A114">
        <v>113</v>
      </c>
      <c r="B114" t="s">
        <v>50</v>
      </c>
      <c r="C114" t="s">
        <v>45</v>
      </c>
      <c r="D114" t="s">
        <v>83</v>
      </c>
      <c r="E114" t="s">
        <v>107</v>
      </c>
      <c r="F114">
        <v>2</v>
      </c>
      <c r="M114" t="str">
        <f t="shared" si="5"/>
        <v/>
      </c>
      <c r="N114" t="str">
        <f t="shared" si="4"/>
        <v/>
      </c>
    </row>
    <row r="115" spans="1:14" x14ac:dyDescent="0.2">
      <c r="A115">
        <v>114</v>
      </c>
      <c r="B115" t="s">
        <v>19</v>
      </c>
      <c r="C115" t="s">
        <v>34</v>
      </c>
      <c r="D115" t="s">
        <v>83</v>
      </c>
      <c r="E115" t="s">
        <v>98</v>
      </c>
      <c r="F115">
        <v>2</v>
      </c>
      <c r="M115" t="str">
        <f t="shared" si="5"/>
        <v/>
      </c>
      <c r="N115" t="str">
        <f t="shared" si="4"/>
        <v/>
      </c>
    </row>
    <row r="116" spans="1:14" x14ac:dyDescent="0.2">
      <c r="A116">
        <v>115</v>
      </c>
      <c r="B116" t="s">
        <v>49</v>
      </c>
      <c r="C116" t="s">
        <v>27</v>
      </c>
      <c r="D116" t="s">
        <v>83</v>
      </c>
      <c r="E116" t="s">
        <v>72</v>
      </c>
      <c r="F116">
        <v>1</v>
      </c>
      <c r="M116" t="str">
        <f t="shared" si="5"/>
        <v/>
      </c>
      <c r="N116" t="str">
        <f t="shared" si="4"/>
        <v/>
      </c>
    </row>
    <row r="117" spans="1:14" x14ac:dyDescent="0.2">
      <c r="A117">
        <v>116</v>
      </c>
      <c r="B117" t="s">
        <v>22</v>
      </c>
      <c r="C117" t="s">
        <v>54</v>
      </c>
      <c r="D117" t="s">
        <v>129</v>
      </c>
      <c r="E117" t="s">
        <v>106</v>
      </c>
      <c r="F117">
        <v>2</v>
      </c>
      <c r="M117" t="str">
        <f t="shared" si="5"/>
        <v/>
      </c>
      <c r="N117" t="str">
        <f t="shared" si="4"/>
        <v/>
      </c>
    </row>
    <row r="118" spans="1:14" x14ac:dyDescent="0.2">
      <c r="A118">
        <v>117</v>
      </c>
      <c r="B118" t="s">
        <v>42</v>
      </c>
      <c r="C118" t="s">
        <v>14</v>
      </c>
      <c r="D118" t="s">
        <v>67</v>
      </c>
      <c r="E118" t="s">
        <v>101</v>
      </c>
      <c r="F118">
        <v>2</v>
      </c>
      <c r="M118" t="str">
        <f t="shared" si="5"/>
        <v/>
      </c>
      <c r="N118" t="str">
        <f t="shared" si="4"/>
        <v/>
      </c>
    </row>
    <row r="119" spans="1:14" x14ac:dyDescent="0.2">
      <c r="A119">
        <v>118</v>
      </c>
      <c r="B119" t="s">
        <v>55</v>
      </c>
      <c r="C119" t="s">
        <v>39</v>
      </c>
      <c r="D119" t="s">
        <v>129</v>
      </c>
      <c r="E119" t="s">
        <v>130</v>
      </c>
      <c r="F119">
        <v>2</v>
      </c>
      <c r="M119" t="str">
        <f t="shared" si="5"/>
        <v/>
      </c>
      <c r="N119" t="str">
        <f t="shared" si="4"/>
        <v/>
      </c>
    </row>
    <row r="120" spans="1:14" x14ac:dyDescent="0.2">
      <c r="A120">
        <v>119</v>
      </c>
      <c r="B120" t="s">
        <v>25</v>
      </c>
      <c r="C120" t="s">
        <v>17</v>
      </c>
      <c r="D120" t="s">
        <v>70</v>
      </c>
      <c r="E120" t="s">
        <v>103</v>
      </c>
      <c r="F120">
        <v>2</v>
      </c>
      <c r="M120" t="str">
        <f t="shared" si="5"/>
        <v/>
      </c>
      <c r="N120" t="str">
        <f t="shared" si="4"/>
        <v/>
      </c>
    </row>
    <row r="121" spans="1:14" x14ac:dyDescent="0.2">
      <c r="A121">
        <v>120</v>
      </c>
      <c r="B121" t="s">
        <v>20</v>
      </c>
      <c r="C121" t="s">
        <v>18</v>
      </c>
      <c r="D121" t="s">
        <v>83</v>
      </c>
      <c r="E121" t="s">
        <v>107</v>
      </c>
      <c r="F121">
        <v>2</v>
      </c>
      <c r="M121" t="str">
        <f t="shared" si="5"/>
        <v/>
      </c>
      <c r="N121" t="str">
        <f t="shared" si="4"/>
        <v/>
      </c>
    </row>
    <row r="122" spans="1:14" x14ac:dyDescent="0.2">
      <c r="A122">
        <v>121</v>
      </c>
      <c r="B122" t="s">
        <v>59</v>
      </c>
      <c r="C122" t="s">
        <v>48</v>
      </c>
      <c r="D122" t="s">
        <v>83</v>
      </c>
      <c r="E122" t="s">
        <v>77</v>
      </c>
      <c r="F122">
        <v>1</v>
      </c>
      <c r="M122" t="str">
        <f t="shared" si="5"/>
        <v/>
      </c>
      <c r="N122" t="str">
        <f t="shared" si="4"/>
        <v/>
      </c>
    </row>
    <row r="123" spans="1:14" x14ac:dyDescent="0.2">
      <c r="A123">
        <v>122</v>
      </c>
      <c r="B123" t="s">
        <v>41</v>
      </c>
      <c r="C123" t="s">
        <v>33</v>
      </c>
      <c r="D123" t="s">
        <v>83</v>
      </c>
      <c r="E123" t="s">
        <v>80</v>
      </c>
      <c r="F123">
        <v>2</v>
      </c>
      <c r="M123" t="str">
        <f t="shared" si="5"/>
        <v/>
      </c>
      <c r="N123" t="str">
        <f t="shared" si="4"/>
        <v/>
      </c>
    </row>
    <row r="124" spans="1:14" x14ac:dyDescent="0.2">
      <c r="A124">
        <v>123</v>
      </c>
      <c r="B124" t="s">
        <v>43</v>
      </c>
      <c r="C124" t="s">
        <v>60</v>
      </c>
      <c r="D124" t="s">
        <v>73</v>
      </c>
      <c r="E124" t="s">
        <v>79</v>
      </c>
      <c r="F124">
        <v>1</v>
      </c>
      <c r="M124" t="str">
        <f t="shared" si="5"/>
        <v/>
      </c>
      <c r="N124" t="str">
        <f t="shared" si="4"/>
        <v/>
      </c>
    </row>
    <row r="125" spans="1:14" x14ac:dyDescent="0.2">
      <c r="A125">
        <v>124</v>
      </c>
      <c r="B125" t="s">
        <v>43</v>
      </c>
      <c r="C125" t="s">
        <v>19</v>
      </c>
      <c r="D125" t="s">
        <v>129</v>
      </c>
      <c r="E125" t="s">
        <v>65</v>
      </c>
      <c r="F125">
        <v>1</v>
      </c>
      <c r="M125" t="str">
        <f t="shared" si="5"/>
        <v/>
      </c>
      <c r="N125" t="str">
        <f t="shared" si="4"/>
        <v/>
      </c>
    </row>
    <row r="126" spans="1:14" x14ac:dyDescent="0.2">
      <c r="A126">
        <v>125</v>
      </c>
      <c r="B126" t="s">
        <v>15</v>
      </c>
      <c r="C126" t="s">
        <v>30</v>
      </c>
      <c r="D126" t="s">
        <v>73</v>
      </c>
      <c r="E126" t="s">
        <v>74</v>
      </c>
      <c r="F126">
        <v>1</v>
      </c>
      <c r="M126" t="str">
        <f t="shared" si="5"/>
        <v/>
      </c>
      <c r="N126" t="str">
        <f t="shared" si="4"/>
        <v/>
      </c>
    </row>
    <row r="127" spans="1:14" x14ac:dyDescent="0.2">
      <c r="A127">
        <v>126</v>
      </c>
      <c r="B127" t="s">
        <v>29</v>
      </c>
      <c r="C127" t="s">
        <v>61</v>
      </c>
      <c r="D127" t="s">
        <v>73</v>
      </c>
      <c r="E127" t="s">
        <v>95</v>
      </c>
      <c r="F127">
        <v>2</v>
      </c>
      <c r="M127" t="str">
        <f t="shared" si="5"/>
        <v/>
      </c>
      <c r="N127" t="str">
        <f t="shared" si="4"/>
        <v/>
      </c>
    </row>
    <row r="128" spans="1:14" x14ac:dyDescent="0.2">
      <c r="A128">
        <v>127</v>
      </c>
      <c r="B128" t="s">
        <v>23</v>
      </c>
      <c r="C128" t="s">
        <v>31</v>
      </c>
      <c r="D128" t="s">
        <v>83</v>
      </c>
      <c r="E128" t="s">
        <v>82</v>
      </c>
      <c r="F128">
        <v>1</v>
      </c>
      <c r="M128" t="str">
        <f t="shared" si="5"/>
        <v/>
      </c>
      <c r="N128" t="str">
        <f t="shared" si="4"/>
        <v/>
      </c>
    </row>
    <row r="129" spans="1:14" x14ac:dyDescent="0.2">
      <c r="A129">
        <v>128</v>
      </c>
      <c r="B129" t="s">
        <v>50</v>
      </c>
      <c r="C129" t="s">
        <v>17</v>
      </c>
      <c r="D129" t="s">
        <v>129</v>
      </c>
      <c r="E129" t="s">
        <v>100</v>
      </c>
      <c r="F129">
        <v>1</v>
      </c>
      <c r="M129" t="str">
        <f t="shared" si="5"/>
        <v/>
      </c>
      <c r="N129" t="str">
        <f t="shared" si="4"/>
        <v/>
      </c>
    </row>
    <row r="130" spans="1:14" x14ac:dyDescent="0.2">
      <c r="A130">
        <v>129</v>
      </c>
      <c r="B130" t="s">
        <v>63</v>
      </c>
      <c r="C130" t="s">
        <v>27</v>
      </c>
      <c r="D130" t="s">
        <v>129</v>
      </c>
      <c r="E130" t="s">
        <v>87</v>
      </c>
      <c r="F130">
        <v>1</v>
      </c>
      <c r="M130" t="str">
        <f t="shared" si="5"/>
        <v/>
      </c>
      <c r="N130" t="str">
        <f t="shared" si="4"/>
        <v/>
      </c>
    </row>
    <row r="131" spans="1:14" x14ac:dyDescent="0.2">
      <c r="A131">
        <v>130</v>
      </c>
      <c r="B131" t="s">
        <v>32</v>
      </c>
      <c r="C131" t="s">
        <v>52</v>
      </c>
      <c r="D131" t="s">
        <v>129</v>
      </c>
      <c r="E131" t="s">
        <v>100</v>
      </c>
      <c r="F131">
        <v>1</v>
      </c>
      <c r="M131" t="str">
        <f t="shared" si="5"/>
        <v/>
      </c>
      <c r="N131" t="str">
        <f t="shared" si="4"/>
        <v/>
      </c>
    </row>
    <row r="132" spans="1:14" x14ac:dyDescent="0.2">
      <c r="A132">
        <v>131</v>
      </c>
      <c r="B132" t="s">
        <v>22</v>
      </c>
      <c r="C132" t="s">
        <v>60</v>
      </c>
      <c r="D132" t="s">
        <v>67</v>
      </c>
      <c r="E132" t="s">
        <v>89</v>
      </c>
      <c r="F132">
        <v>2</v>
      </c>
      <c r="M132" t="str">
        <f t="shared" si="5"/>
        <v/>
      </c>
      <c r="N132" t="str">
        <f t="shared" ref="N132:N136" si="6">IF(M132="","",IF(M132=B132,C132,IF(M132="Tie","Tie",B132)))</f>
        <v/>
      </c>
    </row>
    <row r="133" spans="1:14" x14ac:dyDescent="0.2">
      <c r="A133">
        <v>132</v>
      </c>
      <c r="B133" t="s">
        <v>13</v>
      </c>
      <c r="C133" t="s">
        <v>63</v>
      </c>
      <c r="D133" t="s">
        <v>83</v>
      </c>
      <c r="E133" t="s">
        <v>77</v>
      </c>
      <c r="F133">
        <v>2</v>
      </c>
      <c r="M133" t="str">
        <f t="shared" si="5"/>
        <v/>
      </c>
      <c r="N133" t="str">
        <f t="shared" si="6"/>
        <v/>
      </c>
    </row>
    <row r="134" spans="1:14" x14ac:dyDescent="0.2">
      <c r="A134">
        <v>133</v>
      </c>
      <c r="B134" t="s">
        <v>55</v>
      </c>
      <c r="C134" t="s">
        <v>30</v>
      </c>
      <c r="D134" t="s">
        <v>70</v>
      </c>
      <c r="E134" t="s">
        <v>71</v>
      </c>
      <c r="F134">
        <v>1</v>
      </c>
      <c r="M134" t="str">
        <f t="shared" si="5"/>
        <v/>
      </c>
      <c r="N134" t="str">
        <f t="shared" si="6"/>
        <v/>
      </c>
    </row>
    <row r="135" spans="1:14" x14ac:dyDescent="0.2">
      <c r="A135">
        <v>134</v>
      </c>
      <c r="B135" t="s">
        <v>59</v>
      </c>
      <c r="C135" t="s">
        <v>28</v>
      </c>
      <c r="D135" t="s">
        <v>73</v>
      </c>
      <c r="E135" t="s">
        <v>81</v>
      </c>
      <c r="F135">
        <v>2</v>
      </c>
      <c r="M135" t="str">
        <f t="shared" ref="M135:M136" si="7">IF(AND(G135="W",J135="L"),B135,IF(AND(G135="L",J135="W"),C135,IF(AND(G135="W",J135="W",H135&lt;K135),B135,IF(AND(G135="W",J135="W",H135=K135),"Tie",IF(AND(G135="W",J135="W",H135&gt;K135),C135,IF(AND(G135="L",J135="L",H135&gt;K135),B135,IF(AND(G135="L",J135="L",H135=K135),"Tie",IF(AND(G135="L",J135="L",H135&lt;K135),C135,""))))))))</f>
        <v/>
      </c>
      <c r="N135" t="str">
        <f t="shared" si="6"/>
        <v/>
      </c>
    </row>
    <row r="136" spans="1:14" x14ac:dyDescent="0.2">
      <c r="A136">
        <v>135</v>
      </c>
      <c r="B136" t="s">
        <v>35</v>
      </c>
      <c r="C136" t="s">
        <v>26</v>
      </c>
      <c r="D136" t="s">
        <v>129</v>
      </c>
      <c r="E136" t="s">
        <v>87</v>
      </c>
      <c r="F136">
        <v>1</v>
      </c>
      <c r="M136" t="str">
        <f t="shared" si="7"/>
        <v/>
      </c>
      <c r="N136" t="str">
        <f t="shared" si="6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008D-049B-AB42-8834-3DFC7FC98A3D}">
  <sheetPr codeName="Sheet2"/>
  <dimension ref="A1:K88"/>
  <sheetViews>
    <sheetView workbookViewId="0">
      <selection activeCell="D83" sqref="D83"/>
    </sheetView>
  </sheetViews>
  <sheetFormatPr baseColWidth="10" defaultRowHeight="16" x14ac:dyDescent="0.2"/>
  <sheetData>
    <row r="1" spans="1:11" ht="23" thickBot="1" x14ac:dyDescent="0.35">
      <c r="A1" s="1"/>
      <c r="B1" s="2"/>
      <c r="C1" s="2"/>
      <c r="D1" s="1"/>
      <c r="E1" s="1"/>
      <c r="F1" s="3" t="s">
        <v>109</v>
      </c>
      <c r="G1" s="2"/>
      <c r="H1" s="2"/>
      <c r="I1" s="2"/>
      <c r="J1" s="2"/>
      <c r="K1" s="2"/>
    </row>
    <row r="2" spans="1:11" ht="17" thickBot="1" x14ac:dyDescent="0.25">
      <c r="B2" s="4" t="s">
        <v>110</v>
      </c>
      <c r="C2" s="5" t="s">
        <v>111</v>
      </c>
      <c r="D2" s="5" t="s">
        <v>112</v>
      </c>
      <c r="E2" s="5" t="s">
        <v>128</v>
      </c>
      <c r="F2" s="5" t="s">
        <v>113</v>
      </c>
      <c r="G2" s="5" t="s">
        <v>114</v>
      </c>
      <c r="H2" s="5" t="s">
        <v>115</v>
      </c>
      <c r="I2" s="5" t="s">
        <v>116</v>
      </c>
      <c r="J2" s="5" t="s">
        <v>117</v>
      </c>
      <c r="K2" s="6" t="s">
        <v>118</v>
      </c>
    </row>
    <row r="3" spans="1:11" x14ac:dyDescent="0.2">
      <c r="B3" s="4">
        <v>1</v>
      </c>
      <c r="C3" s="5" t="str" cm="1">
        <f t="array" ref="C3:K8">_xlfn._xlws.SORT(Work!C3:K8,{2,7,9},-1)</f>
        <v>Venom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v>0</v>
      </c>
    </row>
    <row r="4" spans="1:11" x14ac:dyDescent="0.2">
      <c r="B4" s="7">
        <v>2</v>
      </c>
      <c r="C4" t="str">
        <v>Storm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8">
        <v>0</v>
      </c>
    </row>
    <row r="5" spans="1:11" x14ac:dyDescent="0.2">
      <c r="B5" s="7">
        <v>3</v>
      </c>
      <c r="C5" t="str">
        <v>Vision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8">
        <v>0</v>
      </c>
    </row>
    <row r="6" spans="1:11" x14ac:dyDescent="0.2">
      <c r="B6" s="7">
        <v>4</v>
      </c>
      <c r="C6" t="str">
        <v>Iceman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8">
        <v>0</v>
      </c>
    </row>
    <row r="7" spans="1:11" x14ac:dyDescent="0.2">
      <c r="B7" s="7">
        <v>5</v>
      </c>
      <c r="C7" t="str">
        <v>Adam Warlock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8">
        <v>0</v>
      </c>
    </row>
    <row r="8" spans="1:11" ht="17" thickBot="1" x14ac:dyDescent="0.25">
      <c r="B8" s="9">
        <v>6</v>
      </c>
      <c r="C8" s="10" t="str">
        <v>She-Hulk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1">
        <v>0</v>
      </c>
    </row>
    <row r="11" spans="1:11" ht="23" thickBot="1" x14ac:dyDescent="0.35">
      <c r="A11" s="1"/>
      <c r="B11" s="2"/>
      <c r="C11" s="2"/>
      <c r="D11" s="1"/>
      <c r="E11" s="1"/>
      <c r="F11" s="3" t="s">
        <v>119</v>
      </c>
      <c r="G11" s="2"/>
      <c r="H11" s="2"/>
      <c r="I11" s="2"/>
      <c r="J11" s="2"/>
      <c r="K11" s="2"/>
    </row>
    <row r="12" spans="1:11" ht="17" thickBot="1" x14ac:dyDescent="0.25">
      <c r="B12" s="4" t="s">
        <v>110</v>
      </c>
      <c r="C12" s="5" t="s">
        <v>111</v>
      </c>
      <c r="D12" s="5" t="s">
        <v>112</v>
      </c>
      <c r="E12" s="5" t="s">
        <v>128</v>
      </c>
      <c r="F12" s="5" t="s">
        <v>113</v>
      </c>
      <c r="G12" s="5" t="s">
        <v>114</v>
      </c>
      <c r="H12" s="5" t="s">
        <v>115</v>
      </c>
      <c r="I12" s="5" t="s">
        <v>116</v>
      </c>
      <c r="J12" s="5" t="s">
        <v>117</v>
      </c>
      <c r="K12" s="6" t="s">
        <v>118</v>
      </c>
    </row>
    <row r="13" spans="1:11" x14ac:dyDescent="0.2">
      <c r="B13" s="4">
        <v>1</v>
      </c>
      <c r="C13" s="5" t="str" cm="1">
        <f t="array" ref="C13:K18">_xlfn._xlws.SORT(Work!C13:K18,{2,7,9},-1)</f>
        <v>Spider Woman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0</v>
      </c>
    </row>
    <row r="14" spans="1:11" x14ac:dyDescent="0.2">
      <c r="B14" s="7">
        <v>2</v>
      </c>
      <c r="C14" t="str">
        <v>Ant Man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s="8">
        <v>0</v>
      </c>
    </row>
    <row r="15" spans="1:11" x14ac:dyDescent="0.2">
      <c r="B15" s="7">
        <v>3</v>
      </c>
      <c r="C15" t="str">
        <v>Spectrum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8">
        <v>0</v>
      </c>
    </row>
    <row r="16" spans="1:11" x14ac:dyDescent="0.2">
      <c r="B16" s="7">
        <v>4</v>
      </c>
      <c r="C16" t="str">
        <v>Night Crawler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8">
        <v>0</v>
      </c>
    </row>
    <row r="17" spans="1:11" x14ac:dyDescent="0.2">
      <c r="B17" s="7">
        <v>5</v>
      </c>
      <c r="C17" t="str">
        <v>Phoenix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8">
        <v>0</v>
      </c>
    </row>
    <row r="18" spans="1:11" ht="17" thickBot="1" x14ac:dyDescent="0.25">
      <c r="B18" s="9">
        <v>6</v>
      </c>
      <c r="C18" s="10" t="str">
        <v>War Marchine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1">
        <v>0</v>
      </c>
    </row>
    <row r="21" spans="1:11" ht="23" thickBot="1" x14ac:dyDescent="0.35">
      <c r="A21" s="1"/>
      <c r="B21" s="2"/>
      <c r="C21" s="2"/>
      <c r="D21" s="1"/>
      <c r="E21" s="1"/>
      <c r="F21" s="3" t="s">
        <v>120</v>
      </c>
      <c r="G21" s="2"/>
      <c r="H21" s="2"/>
      <c r="I21" s="2"/>
      <c r="J21" s="2"/>
      <c r="K21" s="2"/>
    </row>
    <row r="22" spans="1:11" ht="17" thickBot="1" x14ac:dyDescent="0.25">
      <c r="B22" s="4" t="s">
        <v>110</v>
      </c>
      <c r="C22" s="5" t="s">
        <v>111</v>
      </c>
      <c r="D22" s="5" t="s">
        <v>112</v>
      </c>
      <c r="E22" s="5" t="s">
        <v>128</v>
      </c>
      <c r="F22" s="5" t="s">
        <v>113</v>
      </c>
      <c r="G22" s="5" t="s">
        <v>114</v>
      </c>
      <c r="H22" s="5" t="s">
        <v>115</v>
      </c>
      <c r="I22" s="5" t="s">
        <v>116</v>
      </c>
      <c r="J22" s="5" t="s">
        <v>117</v>
      </c>
      <c r="K22" s="6" t="s">
        <v>118</v>
      </c>
    </row>
    <row r="23" spans="1:11" x14ac:dyDescent="0.2">
      <c r="B23" s="4">
        <v>1</v>
      </c>
      <c r="C23" s="5" t="str" cm="1">
        <f t="array" ref="C23:K28">_xlfn._xlws.SORT(Work!C23:K28,{2,7,9},-1)</f>
        <v>Spider Ham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6">
        <v>0</v>
      </c>
    </row>
    <row r="24" spans="1:11" x14ac:dyDescent="0.2">
      <c r="B24" s="7">
        <v>2</v>
      </c>
      <c r="C24" t="str">
        <v>Cable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8">
        <v>0</v>
      </c>
    </row>
    <row r="25" spans="1:11" x14ac:dyDescent="0.2">
      <c r="B25" s="7">
        <v>3</v>
      </c>
      <c r="C25" t="str">
        <v>Magik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8">
        <v>0</v>
      </c>
    </row>
    <row r="26" spans="1:11" x14ac:dyDescent="0.2">
      <c r="B26" s="7">
        <v>4</v>
      </c>
      <c r="C26" t="str">
        <v>Jubilee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8">
        <v>0</v>
      </c>
    </row>
    <row r="27" spans="1:11" x14ac:dyDescent="0.2">
      <c r="B27" s="7">
        <v>5</v>
      </c>
      <c r="C27" t="str">
        <v>QuickSilver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8">
        <v>0</v>
      </c>
    </row>
    <row r="28" spans="1:11" ht="17" thickBot="1" x14ac:dyDescent="0.25">
      <c r="B28" s="9">
        <v>6</v>
      </c>
      <c r="C28" s="10" t="str">
        <v>Groot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1">
        <v>0</v>
      </c>
    </row>
    <row r="31" spans="1:11" ht="23" thickBot="1" x14ac:dyDescent="0.35">
      <c r="A31" s="1"/>
      <c r="B31" s="2"/>
      <c r="C31" s="2"/>
      <c r="D31" s="1"/>
      <c r="E31" s="1"/>
      <c r="F31" s="3" t="s">
        <v>121</v>
      </c>
      <c r="G31" s="2"/>
      <c r="H31" s="2"/>
      <c r="I31" s="2"/>
      <c r="J31" s="2"/>
      <c r="K31" s="2"/>
    </row>
    <row r="32" spans="1:11" ht="17" thickBot="1" x14ac:dyDescent="0.25">
      <c r="B32" s="4" t="s">
        <v>110</v>
      </c>
      <c r="C32" s="5" t="s">
        <v>111</v>
      </c>
      <c r="D32" s="5" t="s">
        <v>112</v>
      </c>
      <c r="E32" s="5" t="s">
        <v>128</v>
      </c>
      <c r="F32" s="5" t="s">
        <v>113</v>
      </c>
      <c r="G32" s="5" t="s">
        <v>114</v>
      </c>
      <c r="H32" s="5" t="s">
        <v>115</v>
      </c>
      <c r="I32" s="5" t="s">
        <v>116</v>
      </c>
      <c r="J32" s="5" t="s">
        <v>117</v>
      </c>
      <c r="K32" s="6" t="s">
        <v>118</v>
      </c>
    </row>
    <row r="33" spans="1:11" x14ac:dyDescent="0.2">
      <c r="B33" s="4">
        <v>1</v>
      </c>
      <c r="C33" s="5" t="str" cm="1">
        <f t="array" ref="C33:K38">_xlfn._xlws.SORT(Work!C33:K38,{2,7,9},-1)</f>
        <v>Captain Marvel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6">
        <v>0</v>
      </c>
    </row>
    <row r="34" spans="1:11" x14ac:dyDescent="0.2">
      <c r="B34" s="7">
        <v>2</v>
      </c>
      <c r="C34" t="str">
        <v>Wolverine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8">
        <v>0</v>
      </c>
    </row>
    <row r="35" spans="1:11" x14ac:dyDescent="0.2">
      <c r="B35" s="7">
        <v>3</v>
      </c>
      <c r="C35" t="str">
        <v>Gamora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8">
        <v>0</v>
      </c>
    </row>
    <row r="36" spans="1:11" x14ac:dyDescent="0.2">
      <c r="B36" s="7">
        <v>4</v>
      </c>
      <c r="C36" t="str">
        <v>Unknown 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s="8">
        <v>0</v>
      </c>
    </row>
    <row r="37" spans="1:11" x14ac:dyDescent="0.2">
      <c r="B37" s="7">
        <v>5</v>
      </c>
      <c r="C37" t="str">
        <v>Rocket Raccoon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8">
        <v>0</v>
      </c>
    </row>
    <row r="38" spans="1:11" ht="17" thickBot="1" x14ac:dyDescent="0.25">
      <c r="B38" s="9">
        <v>6</v>
      </c>
      <c r="C38" s="10" t="str">
        <v>Hawkeye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1">
        <v>0</v>
      </c>
    </row>
    <row r="41" spans="1:11" ht="23" thickBot="1" x14ac:dyDescent="0.35">
      <c r="A41" s="1"/>
      <c r="B41" s="2"/>
      <c r="C41" s="2"/>
      <c r="D41" s="1"/>
      <c r="E41" s="1"/>
      <c r="F41" s="3" t="s">
        <v>122</v>
      </c>
      <c r="G41" s="2"/>
      <c r="H41" s="2"/>
      <c r="I41" s="2"/>
      <c r="J41" s="2"/>
      <c r="K41" s="2"/>
    </row>
    <row r="42" spans="1:11" ht="17" thickBot="1" x14ac:dyDescent="0.25">
      <c r="B42" s="4" t="s">
        <v>110</v>
      </c>
      <c r="C42" s="5" t="s">
        <v>111</v>
      </c>
      <c r="D42" s="5" t="s">
        <v>112</v>
      </c>
      <c r="E42" s="5" t="s">
        <v>128</v>
      </c>
      <c r="F42" s="5" t="s">
        <v>113</v>
      </c>
      <c r="G42" s="5" t="s">
        <v>114</v>
      </c>
      <c r="H42" s="5" t="s">
        <v>115</v>
      </c>
      <c r="I42" s="5" t="s">
        <v>116</v>
      </c>
      <c r="J42" s="5" t="s">
        <v>117</v>
      </c>
      <c r="K42" s="6" t="s">
        <v>118</v>
      </c>
    </row>
    <row r="43" spans="1:11" x14ac:dyDescent="0.2">
      <c r="B43" s="4">
        <v>1</v>
      </c>
      <c r="C43" s="5" t="str" cm="1">
        <f t="array" ref="C43:K48">_xlfn._xlws.SORT(Work!C43:K48,{2,7,9},-1)</f>
        <v>Captain America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6">
        <v>0</v>
      </c>
    </row>
    <row r="44" spans="1:11" x14ac:dyDescent="0.2">
      <c r="B44" s="7">
        <v>2</v>
      </c>
      <c r="C44" t="str">
        <v>Iron Heart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8">
        <v>0</v>
      </c>
    </row>
    <row r="45" spans="1:11" x14ac:dyDescent="0.2">
      <c r="B45" s="7">
        <v>3</v>
      </c>
      <c r="C45" t="str">
        <v>X-23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8">
        <v>0</v>
      </c>
    </row>
    <row r="46" spans="1:11" x14ac:dyDescent="0.2">
      <c r="B46" s="7">
        <v>4</v>
      </c>
      <c r="C46" t="str">
        <v>Ghost Spider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8">
        <v>0</v>
      </c>
    </row>
    <row r="47" spans="1:11" x14ac:dyDescent="0.2">
      <c r="B47" s="7">
        <v>5</v>
      </c>
      <c r="C47" t="str">
        <v>Wasp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8">
        <v>0</v>
      </c>
    </row>
    <row r="48" spans="1:11" ht="17" thickBot="1" x14ac:dyDescent="0.25">
      <c r="B48" s="9">
        <v>6</v>
      </c>
      <c r="C48" s="10" t="str">
        <v>Hulk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1">
        <v>0</v>
      </c>
    </row>
    <row r="51" spans="1:11" ht="23" thickBot="1" x14ac:dyDescent="0.35">
      <c r="A51" s="1"/>
      <c r="B51" s="2"/>
      <c r="C51" s="2"/>
      <c r="D51" s="1"/>
      <c r="E51" s="1"/>
      <c r="F51" s="3" t="s">
        <v>123</v>
      </c>
      <c r="G51" s="2"/>
      <c r="H51" s="2"/>
      <c r="I51" s="2"/>
      <c r="J51" s="2"/>
      <c r="K51" s="2"/>
    </row>
    <row r="52" spans="1:11" ht="17" thickBot="1" x14ac:dyDescent="0.25">
      <c r="B52" s="4" t="s">
        <v>110</v>
      </c>
      <c r="C52" s="5" t="s">
        <v>111</v>
      </c>
      <c r="D52" s="5" t="s">
        <v>112</v>
      </c>
      <c r="E52" s="5" t="s">
        <v>128</v>
      </c>
      <c r="F52" s="5" t="s">
        <v>113</v>
      </c>
      <c r="G52" s="5" t="s">
        <v>114</v>
      </c>
      <c r="H52" s="5" t="s">
        <v>115</v>
      </c>
      <c r="I52" s="5" t="s">
        <v>116</v>
      </c>
      <c r="J52" s="5" t="s">
        <v>117</v>
      </c>
      <c r="K52" s="6" t="s">
        <v>118</v>
      </c>
    </row>
    <row r="53" spans="1:11" x14ac:dyDescent="0.2">
      <c r="B53" s="4">
        <v>1</v>
      </c>
      <c r="C53" s="5" t="str" cm="1">
        <f t="array" ref="C53:K58">_xlfn._xlws.SORT(Work!C53:K58,{2,7,9},-1)</f>
        <v>Angel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6">
        <v>0</v>
      </c>
    </row>
    <row r="54" spans="1:11" x14ac:dyDescent="0.2">
      <c r="B54" s="7">
        <v>2</v>
      </c>
      <c r="C54" t="str">
        <v>Psylocke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8">
        <v>0</v>
      </c>
    </row>
    <row r="55" spans="1:11" x14ac:dyDescent="0.2">
      <c r="B55" s="7">
        <v>3</v>
      </c>
      <c r="C55" t="str">
        <v>Nova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8">
        <v>0</v>
      </c>
    </row>
    <row r="56" spans="1:11" x14ac:dyDescent="0.2">
      <c r="B56" s="7">
        <v>4</v>
      </c>
      <c r="C56" t="str">
        <v>Rogue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8">
        <v>0</v>
      </c>
    </row>
    <row r="57" spans="1:11" x14ac:dyDescent="0.2">
      <c r="B57" s="7">
        <v>5</v>
      </c>
      <c r="C57" t="str">
        <v>Ms. Marvel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8">
        <v>0</v>
      </c>
    </row>
    <row r="58" spans="1:11" ht="17" thickBot="1" x14ac:dyDescent="0.25">
      <c r="B58" s="9">
        <v>6</v>
      </c>
      <c r="C58" s="10" t="str">
        <v>Thor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1">
        <v>0</v>
      </c>
    </row>
    <row r="61" spans="1:11" ht="23" thickBot="1" x14ac:dyDescent="0.35">
      <c r="A61" s="1"/>
      <c r="B61" s="2"/>
      <c r="C61" s="2"/>
      <c r="D61" s="1"/>
      <c r="E61" s="1"/>
      <c r="F61" s="3" t="s">
        <v>124</v>
      </c>
      <c r="G61" s="2"/>
      <c r="H61" s="2"/>
      <c r="I61" s="2"/>
      <c r="J61" s="2"/>
      <c r="K61" s="2"/>
    </row>
    <row r="62" spans="1:11" ht="17" thickBot="1" x14ac:dyDescent="0.25">
      <c r="B62" s="4" t="s">
        <v>110</v>
      </c>
      <c r="C62" s="5" t="s">
        <v>111</v>
      </c>
      <c r="D62" s="5" t="s">
        <v>112</v>
      </c>
      <c r="E62" s="5" t="s">
        <v>128</v>
      </c>
      <c r="F62" s="5" t="s">
        <v>113</v>
      </c>
      <c r="G62" s="5" t="s">
        <v>114</v>
      </c>
      <c r="H62" s="5" t="s">
        <v>115</v>
      </c>
      <c r="I62" s="5" t="s">
        <v>116</v>
      </c>
      <c r="J62" s="5" t="s">
        <v>117</v>
      </c>
      <c r="K62" s="6" t="s">
        <v>118</v>
      </c>
    </row>
    <row r="63" spans="1:11" x14ac:dyDescent="0.2">
      <c r="B63" s="4">
        <v>1</v>
      </c>
      <c r="C63" s="5" t="str" cm="1">
        <f t="array" ref="C63:K68">_xlfn._xlws.SORT(Work!C63:K68,{2,7,9},-1)</f>
        <v>Spider Man (Miles)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6">
        <v>0</v>
      </c>
    </row>
    <row r="64" spans="1:11" x14ac:dyDescent="0.2">
      <c r="B64" s="7">
        <v>2</v>
      </c>
      <c r="C64" t="str">
        <v>Shadow Cat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s="8">
        <v>0</v>
      </c>
    </row>
    <row r="65" spans="1:11" x14ac:dyDescent="0.2">
      <c r="B65" s="7">
        <v>3</v>
      </c>
      <c r="C65" t="str">
        <v>Iron Man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8">
        <v>0</v>
      </c>
    </row>
    <row r="66" spans="1:11" x14ac:dyDescent="0.2">
      <c r="B66" s="7">
        <v>4</v>
      </c>
      <c r="C66" t="str">
        <v>Colossus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s="8">
        <v>0</v>
      </c>
    </row>
    <row r="67" spans="1:11" x14ac:dyDescent="0.2">
      <c r="B67" s="7">
        <v>5</v>
      </c>
      <c r="C67" t="str">
        <v>Black Panther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s="8">
        <v>0</v>
      </c>
    </row>
    <row r="68" spans="1:11" ht="17" thickBot="1" x14ac:dyDescent="0.25">
      <c r="B68" s="9">
        <v>6</v>
      </c>
      <c r="C68" s="10" t="str">
        <v>Black Widow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1">
        <v>0</v>
      </c>
    </row>
    <row r="71" spans="1:11" ht="23" thickBot="1" x14ac:dyDescent="0.35">
      <c r="A71" s="1"/>
      <c r="B71" s="2"/>
      <c r="C71" s="2"/>
      <c r="D71" s="1"/>
      <c r="E71" s="1"/>
      <c r="F71" s="3" t="s">
        <v>125</v>
      </c>
      <c r="G71" s="2"/>
      <c r="H71" s="2"/>
      <c r="I71" s="2"/>
      <c r="J71" s="2"/>
      <c r="K71" s="2"/>
    </row>
    <row r="72" spans="1:11" ht="17" thickBot="1" x14ac:dyDescent="0.25">
      <c r="B72" s="4" t="s">
        <v>110</v>
      </c>
      <c r="C72" s="5" t="s">
        <v>111</v>
      </c>
      <c r="D72" s="5" t="s">
        <v>112</v>
      </c>
      <c r="E72" s="5" t="s">
        <v>128</v>
      </c>
      <c r="F72" s="5" t="s">
        <v>113</v>
      </c>
      <c r="G72" s="5" t="s">
        <v>114</v>
      </c>
      <c r="H72" s="5" t="s">
        <v>115</v>
      </c>
      <c r="I72" s="5" t="s">
        <v>116</v>
      </c>
      <c r="J72" s="5" t="s">
        <v>117</v>
      </c>
      <c r="K72" s="6" t="s">
        <v>118</v>
      </c>
    </row>
    <row r="73" spans="1:11" x14ac:dyDescent="0.2">
      <c r="B73" s="4">
        <v>1</v>
      </c>
      <c r="C73" s="5" t="str" cm="1">
        <f t="array" ref="C73:K78">_xlfn._xlws.SORT(Work!C73:K78,{2,7,9},-1)</f>
        <v>Scarlet Witch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6">
        <v>0</v>
      </c>
    </row>
    <row r="74" spans="1:11" x14ac:dyDescent="0.2">
      <c r="B74" s="7">
        <v>2</v>
      </c>
      <c r="C74" t="str">
        <v>Bishop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s="8">
        <v>0</v>
      </c>
    </row>
    <row r="75" spans="1:11" x14ac:dyDescent="0.2">
      <c r="B75" s="7">
        <v>3</v>
      </c>
      <c r="C75" t="str">
        <v>Deadpool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8">
        <v>0</v>
      </c>
    </row>
    <row r="76" spans="1:11" x14ac:dyDescent="0.2">
      <c r="B76" s="7">
        <v>4</v>
      </c>
      <c r="C76" t="str">
        <v>Spider-Man (Peter)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8">
        <v>0</v>
      </c>
    </row>
    <row r="77" spans="1:11" x14ac:dyDescent="0.2">
      <c r="B77" s="7">
        <v>5</v>
      </c>
      <c r="C77" t="str">
        <v>Nebula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8">
        <v>0</v>
      </c>
    </row>
    <row r="78" spans="1:11" ht="17" thickBot="1" x14ac:dyDescent="0.25">
      <c r="B78" s="9">
        <v>6</v>
      </c>
      <c r="C78" s="10" t="str">
        <v>Drax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1">
        <v>0</v>
      </c>
    </row>
    <row r="81" spans="1:11" ht="23" thickBot="1" x14ac:dyDescent="0.35">
      <c r="A81" s="1"/>
      <c r="B81" s="2"/>
      <c r="C81" s="2"/>
      <c r="D81" s="1"/>
      <c r="E81" s="1"/>
      <c r="F81" s="3" t="s">
        <v>126</v>
      </c>
      <c r="G81" s="2"/>
      <c r="H81" s="2"/>
      <c r="I81" s="2"/>
      <c r="J81" s="2"/>
      <c r="K81" s="2"/>
    </row>
    <row r="82" spans="1:11" ht="17" thickBot="1" x14ac:dyDescent="0.25">
      <c r="B82" s="4" t="s">
        <v>110</v>
      </c>
      <c r="C82" s="5" t="s">
        <v>111</v>
      </c>
      <c r="D82" s="5" t="s">
        <v>112</v>
      </c>
      <c r="E82" s="5" t="s">
        <v>128</v>
      </c>
      <c r="F82" s="5" t="s">
        <v>113</v>
      </c>
      <c r="G82" s="5" t="s">
        <v>114</v>
      </c>
      <c r="H82" s="5" t="s">
        <v>115</v>
      </c>
      <c r="I82" s="5" t="s">
        <v>116</v>
      </c>
      <c r="J82" s="5" t="s">
        <v>117</v>
      </c>
      <c r="K82" s="6" t="s">
        <v>118</v>
      </c>
    </row>
    <row r="83" spans="1:11" x14ac:dyDescent="0.2">
      <c r="B83" s="4">
        <v>1</v>
      </c>
      <c r="C83" s="5" t="str" cm="1">
        <f t="array" ref="C83:K88">_xlfn._xlws.SORT(Work!C83:K88,{2,7,9},-1)</f>
        <v>Cyclops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6">
        <v>0</v>
      </c>
    </row>
    <row r="84" spans="1:11" x14ac:dyDescent="0.2">
      <c r="B84" s="7">
        <v>2</v>
      </c>
      <c r="C84" t="str">
        <v>Domino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8">
        <v>0</v>
      </c>
    </row>
    <row r="85" spans="1:11" x14ac:dyDescent="0.2">
      <c r="B85" s="7">
        <v>3</v>
      </c>
      <c r="C85" t="str">
        <v>SP//DR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8">
        <v>0</v>
      </c>
    </row>
    <row r="86" spans="1:11" x14ac:dyDescent="0.2">
      <c r="B86" s="7">
        <v>4</v>
      </c>
      <c r="C86" t="str">
        <v>Gambit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8">
        <v>0</v>
      </c>
    </row>
    <row r="87" spans="1:11" x14ac:dyDescent="0.2">
      <c r="B87" s="7">
        <v>5</v>
      </c>
      <c r="C87" t="str">
        <v>Star-Lord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s="8">
        <v>0</v>
      </c>
    </row>
    <row r="88" spans="1:11" ht="17" thickBot="1" x14ac:dyDescent="0.25">
      <c r="B88" s="9">
        <v>6</v>
      </c>
      <c r="C88" s="10" t="str">
        <v>Valkyrie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2BEA-99FA-434A-BCCC-324EBF5E0A9F}">
  <sheetPr codeName="Sheet3"/>
  <dimension ref="A1:L88"/>
  <sheetViews>
    <sheetView topLeftCell="A49" workbookViewId="0">
      <selection activeCell="D67" sqref="D67"/>
    </sheetView>
  </sheetViews>
  <sheetFormatPr baseColWidth="10" defaultRowHeight="16" x14ac:dyDescent="0.2"/>
  <cols>
    <col min="3" max="3" width="30" customWidth="1"/>
    <col min="4" max="11" width="14.83203125" customWidth="1"/>
  </cols>
  <sheetData>
    <row r="1" spans="1:12" ht="23" thickBot="1" x14ac:dyDescent="0.35">
      <c r="A1" s="1"/>
      <c r="B1" s="2"/>
      <c r="C1" s="2"/>
      <c r="D1" s="1"/>
      <c r="E1" s="1"/>
      <c r="F1" s="3" t="s">
        <v>109</v>
      </c>
      <c r="G1" s="2"/>
      <c r="H1" s="2"/>
      <c r="I1" s="2"/>
      <c r="J1" s="2"/>
      <c r="K1" s="2"/>
      <c r="L1" s="1"/>
    </row>
    <row r="2" spans="1:12" x14ac:dyDescent="0.2">
      <c r="B2" s="4" t="s">
        <v>110</v>
      </c>
      <c r="C2" s="5" t="s">
        <v>111</v>
      </c>
      <c r="D2" s="5" t="s">
        <v>112</v>
      </c>
      <c r="E2" s="5" t="s">
        <v>128</v>
      </c>
      <c r="F2" s="5" t="s">
        <v>113</v>
      </c>
      <c r="G2" s="5" t="s">
        <v>114</v>
      </c>
      <c r="H2" s="5" t="s">
        <v>115</v>
      </c>
      <c r="I2" s="5" t="s">
        <v>116</v>
      </c>
      <c r="J2" s="5" t="s">
        <v>117</v>
      </c>
      <c r="K2" s="6" t="s">
        <v>118</v>
      </c>
    </row>
    <row r="3" spans="1:12" x14ac:dyDescent="0.2">
      <c r="B3" s="7">
        <v>1</v>
      </c>
      <c r="C3" t="str">
        <f>Matchups!Q3</f>
        <v>Venom</v>
      </c>
      <c r="D3">
        <f>2*COUNTIF(Matchups!$M$2:$M$136,Matchups!$Q3)+2*COUNTIFS(Matchups!$B$2:$B$136,Matchups!$Q3,Matchups!$G$2:$G$136,"W")+2*COUNTIFS(Matchups!$C$2:$C$136,Matchups!$Q3,Matchups!$J$2:$J$136,"W")+COUNTIFS(Matchups!$B$2:$C$136,Matchups!Q3,Matchups!$M$2:$N$136,"Tie")</f>
        <v>0</v>
      </c>
      <c r="E3">
        <f>5-COUNTIFS(Matchups!$B$2:$C$136,Matchups!Q3,Matchups!$I$2:$J$136,"")</f>
        <v>0</v>
      </c>
      <c r="F3">
        <f>COUNTIF(Matchups!$M$2:$M$136,Matchups!$Q3)</f>
        <v>0</v>
      </c>
      <c r="G3">
        <f>COUNTIF(Matchups!$N$2:$N$136,Matchups!$Q3)</f>
        <v>0</v>
      </c>
      <c r="H3">
        <f>E3-F3-G3</f>
        <v>0</v>
      </c>
      <c r="I3">
        <f>COUNTIFS(Matchups!$B$2:$B$136,Matchups!$Q3,Matchups!$G$2:$G$136,"W")+COUNTIFS(Matchups!$C$2:$C$136,Matchups!$Q3,Matchups!$J$2:$J$136,"W")</f>
        <v>0</v>
      </c>
      <c r="J3">
        <f>E3-I3</f>
        <v>0</v>
      </c>
      <c r="K3" s="8">
        <f>SUMIF(Matchups!$B$2:$B$136,Matchups!Q3,Matchups!$I$2:$I$136)+SUMIF(Matchups!$C$2:$C$136,Matchups!Q3,Matchups!$L$2:$L$136)</f>
        <v>0</v>
      </c>
    </row>
    <row r="4" spans="1:12" x14ac:dyDescent="0.2">
      <c r="B4" s="7">
        <v>2</v>
      </c>
      <c r="C4" t="str">
        <f>Matchups!Q4</f>
        <v>Storm</v>
      </c>
      <c r="D4">
        <f>2*COUNTIF(Matchups!$M$2:$M$136,Matchups!$Q4)+2*COUNTIFS(Matchups!$B$2:$B$136,Matchups!$Q4,Matchups!$G$2:$G$136,"W")+2*COUNTIFS(Matchups!$C$2:$C$136,Matchups!$Q4,Matchups!$J$2:$J$136,"W")+COUNTIFS(Matchups!$B$2:$C$136,Matchups!Q4,Matchups!$M$2:$N$136,"Tie")</f>
        <v>0</v>
      </c>
      <c r="E4">
        <f>5-COUNTIFS(Matchups!$B$2:$C$136,Matchups!Q4,Matchups!$I$2:$J$136,"")</f>
        <v>0</v>
      </c>
      <c r="F4">
        <f>COUNTIF(Matchups!$M$2:$M$136,Matchups!$Q4)</f>
        <v>0</v>
      </c>
      <c r="G4">
        <f>COUNTIF(Matchups!$N$2:$N$136,Matchups!$Q4)</f>
        <v>0</v>
      </c>
      <c r="H4">
        <f t="shared" ref="H4:H8" si="0">E4-F4-G4</f>
        <v>0</v>
      </c>
      <c r="I4">
        <f>COUNTIFS(Matchups!$B$2:$B$136,Matchups!$Q4,Matchups!$G$2:$G$136,"W")+COUNTIFS(Matchups!$C$2:$C$136,Matchups!$Q4,Matchups!$J$2:$J$136,"W")</f>
        <v>0</v>
      </c>
      <c r="J4">
        <f t="shared" ref="J4:J8" si="1">E4-I4</f>
        <v>0</v>
      </c>
      <c r="K4" s="8">
        <f>SUMIF(Matchups!$B$2:$B$136,Matchups!Q4,Matchups!$I$2:$I$136)+SUMIF(Matchups!$C$2:$C$136,Matchups!Q4,Matchups!$L$2:$L$136)</f>
        <v>0</v>
      </c>
    </row>
    <row r="5" spans="1:12" x14ac:dyDescent="0.2">
      <c r="B5" s="7">
        <v>3</v>
      </c>
      <c r="C5" t="str">
        <f>Matchups!Q5</f>
        <v>Vision</v>
      </c>
      <c r="D5">
        <f>2*COUNTIF(Matchups!$M$2:$M$136,Matchups!$Q5)+2*COUNTIFS(Matchups!$B$2:$B$136,Matchups!$Q5,Matchups!$G$2:$G$136,"W")+2*COUNTIFS(Matchups!$C$2:$C$136,Matchups!$Q5,Matchups!$J$2:$J$136,"W")+COUNTIFS(Matchups!$B$2:$C$136,Matchups!Q5,Matchups!$M$2:$N$136,"Tie")</f>
        <v>0</v>
      </c>
      <c r="E5">
        <f>5-COUNTIFS(Matchups!$B$2:$C$136,Matchups!Q5,Matchups!$I$2:$J$136,"")</f>
        <v>0</v>
      </c>
      <c r="F5">
        <f>COUNTIF(Matchups!$M$2:$M$136,Matchups!$Q5)</f>
        <v>0</v>
      </c>
      <c r="G5">
        <f>COUNTIF(Matchups!$N$2:$N$136,Matchups!$Q5)</f>
        <v>0</v>
      </c>
      <c r="H5">
        <f t="shared" si="0"/>
        <v>0</v>
      </c>
      <c r="I5">
        <f>COUNTIFS(Matchups!$B$2:$B$136,Matchups!$Q5,Matchups!$G$2:$G$136,"W")+COUNTIFS(Matchups!$C$2:$C$136,Matchups!$Q5,Matchups!$J$2:$J$136,"W")</f>
        <v>0</v>
      </c>
      <c r="J5">
        <f t="shared" si="1"/>
        <v>0</v>
      </c>
      <c r="K5" s="8">
        <f>SUMIF(Matchups!$B$2:$B$136,Matchups!Q5,Matchups!$I$2:$I$136)+SUMIF(Matchups!$C$2:$C$136,Matchups!Q5,Matchups!$L$2:$L$136)</f>
        <v>0</v>
      </c>
    </row>
    <row r="6" spans="1:12" x14ac:dyDescent="0.2">
      <c r="B6" s="7">
        <v>4</v>
      </c>
      <c r="C6" t="str">
        <f>Matchups!Q6</f>
        <v>Iceman</v>
      </c>
      <c r="D6">
        <f>2*COUNTIF(Matchups!$M$2:$M$136,Matchups!$Q6)+2*COUNTIFS(Matchups!$B$2:$B$136,Matchups!$Q6,Matchups!$G$2:$G$136,"W")+2*COUNTIFS(Matchups!$C$2:$C$136,Matchups!$Q6,Matchups!$J$2:$J$136,"W")+COUNTIFS(Matchups!$B$2:$C$136,Matchups!Q6,Matchups!$M$2:$N$136,"Tie")</f>
        <v>0</v>
      </c>
      <c r="E6">
        <f>5-COUNTIFS(Matchups!$B$2:$C$136,Matchups!Q6,Matchups!$I$2:$J$136,"")</f>
        <v>0</v>
      </c>
      <c r="F6">
        <f>COUNTIF(Matchups!$M$2:$M$136,Matchups!$Q6)</f>
        <v>0</v>
      </c>
      <c r="G6">
        <f>COUNTIF(Matchups!$N$2:$N$136,Matchups!$Q6)</f>
        <v>0</v>
      </c>
      <c r="H6">
        <f t="shared" si="0"/>
        <v>0</v>
      </c>
      <c r="I6">
        <f>COUNTIFS(Matchups!$B$2:$B$136,Matchups!$Q6,Matchups!$G$2:$G$136,"W")+COUNTIFS(Matchups!$C$2:$C$136,Matchups!$Q6,Matchups!$J$2:$J$136,"W")</f>
        <v>0</v>
      </c>
      <c r="J6">
        <f t="shared" si="1"/>
        <v>0</v>
      </c>
      <c r="K6" s="8">
        <f>SUMIF(Matchups!$B$2:$B$136,Matchups!Q6,Matchups!$I$2:$I$136)+SUMIF(Matchups!$C$2:$C$136,Matchups!Q6,Matchups!$L$2:$L$136)</f>
        <v>0</v>
      </c>
    </row>
    <row r="7" spans="1:12" x14ac:dyDescent="0.2">
      <c r="B7" s="7">
        <v>5</v>
      </c>
      <c r="C7" t="str">
        <f>Matchups!Q7</f>
        <v>Adam Warlock</v>
      </c>
      <c r="D7">
        <f>2*COUNTIF(Matchups!$M$2:$M$136,Matchups!$Q7)+2*COUNTIFS(Matchups!$B$2:$B$136,Matchups!$Q7,Matchups!$G$2:$G$136,"W")+2*COUNTIFS(Matchups!$C$2:$C$136,Matchups!$Q7,Matchups!$J$2:$J$136,"W")+COUNTIFS(Matchups!$B$2:$C$136,Matchups!Q7,Matchups!$M$2:$N$136,"Tie")</f>
        <v>0</v>
      </c>
      <c r="E7">
        <f>5-COUNTIFS(Matchups!$B$2:$C$136,Matchups!Q7,Matchups!$I$2:$J$136,"")</f>
        <v>0</v>
      </c>
      <c r="F7">
        <f>COUNTIF(Matchups!$M$2:$M$136,Matchups!$Q7)</f>
        <v>0</v>
      </c>
      <c r="G7">
        <f>COUNTIF(Matchups!$N$2:$N$136,Matchups!$Q7)</f>
        <v>0</v>
      </c>
      <c r="H7">
        <f t="shared" si="0"/>
        <v>0</v>
      </c>
      <c r="I7">
        <f>COUNTIFS(Matchups!$B$2:$B$136,Matchups!$Q7,Matchups!$G$2:$G$136,"W")+COUNTIFS(Matchups!$C$2:$C$136,Matchups!$Q7,Matchups!$J$2:$J$136,"W")</f>
        <v>0</v>
      </c>
      <c r="J7">
        <f t="shared" si="1"/>
        <v>0</v>
      </c>
      <c r="K7" s="8">
        <f>SUMIF(Matchups!$B$2:$B$136,Matchups!Q7,Matchups!$I$2:$I$136)+SUMIF(Matchups!$C$2:$C$136,Matchups!Q7,Matchups!$L$2:$L$136)</f>
        <v>0</v>
      </c>
    </row>
    <row r="8" spans="1:12" ht="17" thickBot="1" x14ac:dyDescent="0.25">
      <c r="B8" s="9">
        <v>6</v>
      </c>
      <c r="C8" s="10" t="str">
        <f>Matchups!Q8</f>
        <v>She-Hulk</v>
      </c>
      <c r="D8" s="10">
        <f>2*COUNTIF(Matchups!$M$2:$M$136,Matchups!$Q8)+2*COUNTIFS(Matchups!$B$2:$B$136,Matchups!$Q8,Matchups!$G$2:$G$136,"W")+2*COUNTIFS(Matchups!$C$2:$C$136,Matchups!$Q8,Matchups!$J$2:$J$136,"W")+COUNTIFS(Matchups!$B$2:$C$136,Matchups!Q8,Matchups!$M$2:$N$136,"Tie")</f>
        <v>0</v>
      </c>
      <c r="E8" s="10">
        <f>5-COUNTIFS(Matchups!$B$2:$C$136,Matchups!Q8,Matchups!$I$2:$J$136,"")</f>
        <v>0</v>
      </c>
      <c r="F8" s="10">
        <f>COUNTIF(Matchups!$M$2:$M$136,Matchups!$Q8)</f>
        <v>0</v>
      </c>
      <c r="G8" s="10">
        <f>COUNTIF(Matchups!$N$2:$N$136,Matchups!$Q8)</f>
        <v>0</v>
      </c>
      <c r="H8" s="10">
        <f t="shared" si="0"/>
        <v>0</v>
      </c>
      <c r="I8" s="10">
        <f>COUNTIFS(Matchups!$B$2:$B$136,Matchups!$Q8,Matchups!$G$2:$G$136,"W")+COUNTIFS(Matchups!$C$2:$C$136,Matchups!$Q8,Matchups!$J$2:$J$136,"W")</f>
        <v>0</v>
      </c>
      <c r="J8" s="10">
        <f t="shared" si="1"/>
        <v>0</v>
      </c>
      <c r="K8" s="11">
        <f>SUMIF(Matchups!$B$2:$B$136,Matchups!Q8,Matchups!$I$2:$I$136)+SUMIF(Matchups!$C$2:$C$136,Matchups!Q8,Matchups!$L$2:$L$136)</f>
        <v>0</v>
      </c>
    </row>
    <row r="11" spans="1:12" ht="23" thickBot="1" x14ac:dyDescent="0.35">
      <c r="B11" s="2"/>
      <c r="C11" s="2"/>
      <c r="D11" s="1"/>
      <c r="E11" s="1"/>
      <c r="F11" s="3" t="s">
        <v>119</v>
      </c>
      <c r="G11" s="2"/>
      <c r="H11" s="2"/>
      <c r="I11" s="2"/>
      <c r="J11" s="2"/>
      <c r="K11" s="2"/>
    </row>
    <row r="12" spans="1:12" x14ac:dyDescent="0.2">
      <c r="B12" s="4" t="s">
        <v>110</v>
      </c>
      <c r="C12" s="5" t="s">
        <v>111</v>
      </c>
      <c r="D12" s="5" t="s">
        <v>112</v>
      </c>
      <c r="E12" s="5" t="s">
        <v>128</v>
      </c>
      <c r="F12" s="5" t="s">
        <v>113</v>
      </c>
      <c r="G12" s="5" t="s">
        <v>114</v>
      </c>
      <c r="H12" s="5" t="s">
        <v>115</v>
      </c>
      <c r="I12" s="5" t="s">
        <v>116</v>
      </c>
      <c r="J12" s="5" t="s">
        <v>117</v>
      </c>
      <c r="K12" s="6" t="s">
        <v>118</v>
      </c>
    </row>
    <row r="13" spans="1:12" x14ac:dyDescent="0.2">
      <c r="B13" s="7">
        <v>1</v>
      </c>
      <c r="C13" t="str">
        <f>Matchups!R3</f>
        <v>Spider Woman</v>
      </c>
      <c r="D13">
        <f>2*COUNTIF(Matchups!$M$2:$M$136,Matchups!$R3)+2*COUNTIFS(Matchups!$B$2:$B$136,Matchups!$R3,Matchups!$G$2:$G$136,"W")+2*COUNTIFS(Matchups!$C$2:$C$136,Matchups!$R3,Matchups!$J$2:$J$136,"W")+COUNTIFS(Matchups!$B$2:$C$136,Matchups!R3,Matchups!$M$2:$N$136,"Tie")</f>
        <v>0</v>
      </c>
      <c r="E13">
        <f>5-COUNTIFS(Matchups!$B$2:$C$136,Matchups!R3,Matchups!$I$2:$J$136,"")</f>
        <v>0</v>
      </c>
      <c r="F13">
        <f>COUNTIF(Matchups!$M$2:$M$136,Matchups!$R3)</f>
        <v>0</v>
      </c>
      <c r="G13">
        <f>COUNTIF(Matchups!$N$2:$N$136,Matchups!$R3)</f>
        <v>0</v>
      </c>
      <c r="H13">
        <f>E13-F13-G13</f>
        <v>0</v>
      </c>
      <c r="I13">
        <f>COUNTIFS(Matchups!$B$2:$B$136,Matchups!$R3,Matchups!$G$2:$G$136,"W")+COUNTIFS(Matchups!$C$2:$C$136,Matchups!$R3,Matchups!$J$2:$J$136,"W")</f>
        <v>0</v>
      </c>
      <c r="J13">
        <f>E13-I13</f>
        <v>0</v>
      </c>
      <c r="K13" s="8">
        <f>SUMIF(Matchups!$B$2:$B$136,Matchups!R3,Matchups!$I$2:$I$136)+SUMIF(Matchups!$C$2:$C$136,Matchups!R3,Matchups!$L$2:$L$136)</f>
        <v>0</v>
      </c>
    </row>
    <row r="14" spans="1:12" x14ac:dyDescent="0.2">
      <c r="B14" s="7">
        <v>2</v>
      </c>
      <c r="C14" t="str">
        <f>Matchups!R4</f>
        <v>Ant Man</v>
      </c>
      <c r="D14">
        <f>2*COUNTIF(Matchups!$M$2:$M$136,Matchups!$R4)+2*COUNTIFS(Matchups!$B$2:$B$136,Matchups!$R4,Matchups!$G$2:$G$136,"W")+2*COUNTIFS(Matchups!$C$2:$C$136,Matchups!$R4,Matchups!$J$2:$J$136,"W")+COUNTIFS(Matchups!$B$2:$C$136,Matchups!R4,Matchups!$M$2:$N$136,"Tie")</f>
        <v>0</v>
      </c>
      <c r="E14">
        <f>5-COUNTIFS(Matchups!$B$2:$C$136,Matchups!R4,Matchups!$I$2:$J$136,"")</f>
        <v>0</v>
      </c>
      <c r="F14">
        <f>COUNTIF(Matchups!$M$2:$M$136,Matchups!$R4)</f>
        <v>0</v>
      </c>
      <c r="G14">
        <f>COUNTIF(Matchups!$N$2:$N$136,Matchups!$R4)</f>
        <v>0</v>
      </c>
      <c r="H14">
        <f t="shared" ref="H14:H18" si="2">E14-F14-G14</f>
        <v>0</v>
      </c>
      <c r="I14">
        <f>COUNTIFS(Matchups!$B$2:$B$136,Matchups!$R4,Matchups!$G$2:$G$136,"W")+COUNTIFS(Matchups!$C$2:$C$136,Matchups!$R4,Matchups!$J$2:$J$136,"W")</f>
        <v>0</v>
      </c>
      <c r="J14">
        <f t="shared" ref="J14:J18" si="3">E14-I14</f>
        <v>0</v>
      </c>
      <c r="K14" s="8">
        <f>SUMIF(Matchups!$B$2:$B$136,Matchups!R4,Matchups!$I$2:$I$136)+SUMIF(Matchups!$C$2:$C$136,Matchups!R4,Matchups!$L$2:$L$136)</f>
        <v>0</v>
      </c>
    </row>
    <row r="15" spans="1:12" x14ac:dyDescent="0.2">
      <c r="B15" s="7">
        <v>3</v>
      </c>
      <c r="C15" t="str">
        <f>Matchups!R5</f>
        <v>Spectrum</v>
      </c>
      <c r="D15">
        <f>2*COUNTIF(Matchups!$M$2:$M$136,Matchups!$R5)+2*COUNTIFS(Matchups!$B$2:$B$136,Matchups!$R5,Matchups!$G$2:$G$136,"W")+2*COUNTIFS(Matchups!$C$2:$C$136,Matchups!$R5,Matchups!$J$2:$J$136,"W")+COUNTIFS(Matchups!$B$2:$C$136,Matchups!R5,Matchups!$M$2:$N$136,"Tie")</f>
        <v>0</v>
      </c>
      <c r="E15">
        <f>5-COUNTIFS(Matchups!$B$2:$C$136,Matchups!R5,Matchups!$I$2:$J$136,"")</f>
        <v>0</v>
      </c>
      <c r="F15">
        <f>COUNTIF(Matchups!$M$2:$M$136,Matchups!$R5)</f>
        <v>0</v>
      </c>
      <c r="G15">
        <f>COUNTIF(Matchups!$N$2:$N$136,Matchups!$R5)</f>
        <v>0</v>
      </c>
      <c r="H15">
        <f t="shared" si="2"/>
        <v>0</v>
      </c>
      <c r="I15">
        <f>COUNTIFS(Matchups!$B$2:$B$136,Matchups!$R5,Matchups!$G$2:$G$136,"W")+COUNTIFS(Matchups!$C$2:$C$136,Matchups!$R5,Matchups!$J$2:$J$136,"W")</f>
        <v>0</v>
      </c>
      <c r="J15">
        <f t="shared" si="3"/>
        <v>0</v>
      </c>
      <c r="K15" s="8">
        <f>SUMIF(Matchups!$B$2:$B$136,Matchups!R5,Matchups!$I$2:$I$136)+SUMIF(Matchups!$C$2:$C$136,Matchups!R5,Matchups!$L$2:$L$136)</f>
        <v>0</v>
      </c>
    </row>
    <row r="16" spans="1:12" x14ac:dyDescent="0.2">
      <c r="B16" s="7">
        <v>4</v>
      </c>
      <c r="C16" t="str">
        <f>Matchups!R6</f>
        <v>Night Crawler</v>
      </c>
      <c r="D16">
        <f>2*COUNTIF(Matchups!$M$2:$M$136,Matchups!$R6)+2*COUNTIFS(Matchups!$B$2:$B$136,Matchups!$R6,Matchups!$G$2:$G$136,"W")+2*COUNTIFS(Matchups!$C$2:$C$136,Matchups!$R6,Matchups!$J$2:$J$136,"W")+COUNTIFS(Matchups!$B$2:$C$136,Matchups!R6,Matchups!$M$2:$N$136,"Tie")</f>
        <v>0</v>
      </c>
      <c r="E16">
        <f>5-COUNTIFS(Matchups!$B$2:$C$136,Matchups!R6,Matchups!$I$2:$J$136,"")</f>
        <v>0</v>
      </c>
      <c r="F16">
        <f>COUNTIF(Matchups!$M$2:$M$136,Matchups!$R6)</f>
        <v>0</v>
      </c>
      <c r="G16">
        <f>COUNTIF(Matchups!$N$2:$N$136,Matchups!$R6)</f>
        <v>0</v>
      </c>
      <c r="H16">
        <f t="shared" si="2"/>
        <v>0</v>
      </c>
      <c r="I16">
        <f>COUNTIFS(Matchups!$B$2:$B$136,Matchups!$R6,Matchups!$G$2:$G$136,"W")+COUNTIFS(Matchups!$C$2:$C$136,Matchups!$R6,Matchups!$J$2:$J$136,"W")</f>
        <v>0</v>
      </c>
      <c r="J16">
        <f t="shared" si="3"/>
        <v>0</v>
      </c>
      <c r="K16" s="8">
        <f>SUMIF(Matchups!$B$2:$B$136,Matchups!R6,Matchups!$I$2:$I$136)+SUMIF(Matchups!$C$2:$C$136,Matchups!R6,Matchups!$L$2:$L$136)</f>
        <v>0</v>
      </c>
    </row>
    <row r="17" spans="2:11" x14ac:dyDescent="0.2">
      <c r="B17" s="7">
        <v>5</v>
      </c>
      <c r="C17" t="str">
        <f>Matchups!R7</f>
        <v>Phoenix</v>
      </c>
      <c r="D17">
        <f>2*COUNTIF(Matchups!$M$2:$M$136,Matchups!$R7)+2*COUNTIFS(Matchups!$B$2:$B$136,Matchups!$R7,Matchups!$G$2:$G$136,"W")+2*COUNTIFS(Matchups!$C$2:$C$136,Matchups!$R7,Matchups!$J$2:$J$136,"W")+COUNTIFS(Matchups!$B$2:$C$136,Matchups!R7,Matchups!$M$2:$N$136,"Tie")</f>
        <v>0</v>
      </c>
      <c r="E17">
        <f>5-COUNTIFS(Matchups!$B$2:$C$136,Matchups!R7,Matchups!$I$2:$J$136,"")</f>
        <v>0</v>
      </c>
      <c r="F17">
        <f>COUNTIF(Matchups!$M$2:$M$136,Matchups!$R7)</f>
        <v>0</v>
      </c>
      <c r="G17">
        <f>COUNTIF(Matchups!$N$2:$N$136,Matchups!$R7)</f>
        <v>0</v>
      </c>
      <c r="H17">
        <f t="shared" si="2"/>
        <v>0</v>
      </c>
      <c r="I17">
        <f>COUNTIFS(Matchups!$B$2:$B$136,Matchups!$R7,Matchups!$G$2:$G$136,"W")+COUNTIFS(Matchups!$C$2:$C$136,Matchups!$R7,Matchups!$J$2:$J$136,"W")</f>
        <v>0</v>
      </c>
      <c r="J17">
        <f t="shared" si="3"/>
        <v>0</v>
      </c>
      <c r="K17" s="8">
        <f>SUMIF(Matchups!$B$2:$B$136,Matchups!R7,Matchups!$I$2:$I$136)+SUMIF(Matchups!$C$2:$C$136,Matchups!R7,Matchups!$L$2:$L$136)</f>
        <v>0</v>
      </c>
    </row>
    <row r="18" spans="2:11" ht="17" thickBot="1" x14ac:dyDescent="0.25">
      <c r="B18" s="9">
        <v>6</v>
      </c>
      <c r="C18" s="10" t="str">
        <f>Matchups!R8</f>
        <v>War Marchine</v>
      </c>
      <c r="D18" s="10">
        <f>2*COUNTIF(Matchups!$M$2:$M$136,Matchups!$R8)+2*COUNTIFS(Matchups!$B$2:$B$136,Matchups!$R8,Matchups!$G$2:$G$136,"W")+2*COUNTIFS(Matchups!$C$2:$C$136,Matchups!$R8,Matchups!$J$2:$J$136,"W")+COUNTIFS(Matchups!$B$2:$C$136,Matchups!R8,Matchups!$M$2:$N$136,"Tie")</f>
        <v>0</v>
      </c>
      <c r="E18" s="10">
        <f>5-COUNTIFS(Matchups!$B$2:$C$136,Matchups!R8,Matchups!$I$2:$J$136,"")</f>
        <v>0</v>
      </c>
      <c r="F18" s="10">
        <f>COUNTIF(Matchups!$M$2:$M$136,Matchups!$R8)</f>
        <v>0</v>
      </c>
      <c r="G18" s="10">
        <f>COUNTIF(Matchups!$N$2:$N$136,Matchups!$R8)</f>
        <v>0</v>
      </c>
      <c r="H18" s="10">
        <f t="shared" si="2"/>
        <v>0</v>
      </c>
      <c r="I18" s="10">
        <f>COUNTIFS(Matchups!$B$2:$B$136,Matchups!$R8,Matchups!$G$2:$G$136,"W")+COUNTIFS(Matchups!$C$2:$C$136,Matchups!$R8,Matchups!$J$2:$J$136,"W")</f>
        <v>0</v>
      </c>
      <c r="J18" s="10">
        <f t="shared" si="3"/>
        <v>0</v>
      </c>
      <c r="K18" s="11">
        <f>SUMIF(Matchups!$B$2:$B$136,Matchups!R8,Matchups!$I$2:$I$136)+SUMIF(Matchups!$C$2:$C$136,Matchups!R8,Matchups!$L$2:$L$136)</f>
        <v>0</v>
      </c>
    </row>
    <row r="21" spans="2:11" ht="23" thickBot="1" x14ac:dyDescent="0.35">
      <c r="B21" s="2"/>
      <c r="C21" s="2"/>
      <c r="D21" s="1"/>
      <c r="E21" s="1"/>
      <c r="F21" s="3" t="s">
        <v>120</v>
      </c>
      <c r="G21" s="2"/>
      <c r="H21" s="2"/>
      <c r="I21" s="2"/>
      <c r="J21" s="2"/>
      <c r="K21" s="2"/>
    </row>
    <row r="22" spans="2:11" x14ac:dyDescent="0.2">
      <c r="B22" s="4" t="s">
        <v>110</v>
      </c>
      <c r="C22" s="5" t="s">
        <v>111</v>
      </c>
      <c r="D22" s="5" t="s">
        <v>112</v>
      </c>
      <c r="E22" s="5" t="s">
        <v>128</v>
      </c>
      <c r="F22" s="5" t="s">
        <v>113</v>
      </c>
      <c r="G22" s="5" t="s">
        <v>114</v>
      </c>
      <c r="H22" s="5" t="s">
        <v>115</v>
      </c>
      <c r="I22" s="5" t="s">
        <v>116</v>
      </c>
      <c r="J22" s="5" t="s">
        <v>117</v>
      </c>
      <c r="K22" s="6" t="s">
        <v>118</v>
      </c>
    </row>
    <row r="23" spans="2:11" x14ac:dyDescent="0.2">
      <c r="B23" s="7">
        <v>1</v>
      </c>
      <c r="C23" t="str">
        <f>Matchups!S3</f>
        <v>Spider Ham</v>
      </c>
      <c r="D23">
        <f>2*COUNTIF(Matchups!$M$2:$M$136,Matchups!$S3)+2*COUNTIFS(Matchups!$B$2:$B$136,Matchups!$S3,Matchups!$G$2:$G$136,"W")+2*COUNTIFS(Matchups!$C$2:$C$136,Matchups!$S3,Matchups!$J$2:$J$136,"W")+COUNTIFS(Matchups!$B$2:$C$136,Matchups!S3,Matchups!$M$2:$N$136,"Tie")</f>
        <v>0</v>
      </c>
      <c r="E23">
        <f>5-COUNTIFS(Matchups!$B$2:$C$136,Matchups!S3,Matchups!$I$2:$J$136,"")</f>
        <v>0</v>
      </c>
      <c r="F23">
        <f>COUNTIF(Matchups!$M$2:$M$136,Matchups!$S3)</f>
        <v>0</v>
      </c>
      <c r="G23">
        <f>COUNTIF(Matchups!$N$2:$N$136,Matchups!$S3)</f>
        <v>0</v>
      </c>
      <c r="H23">
        <f>E23-F23-G23</f>
        <v>0</v>
      </c>
      <c r="I23">
        <f>COUNTIFS(Matchups!$B$2:$B$136,Matchups!$S3,Matchups!$G$2:$G$136,"W")+COUNTIFS(Matchups!$C$2:$C$136,Matchups!$S3,Matchups!$J$2:$J$136,"W")</f>
        <v>0</v>
      </c>
      <c r="J23">
        <f>E23-I23</f>
        <v>0</v>
      </c>
      <c r="K23" s="8">
        <f>SUMIF(Matchups!$B$2:$B$136,Matchups!S3,Matchups!$I$2:$I$136)+SUMIF(Matchups!$C$2:$C$136,Matchups!S3,Matchups!$L$2:$L$136)</f>
        <v>0</v>
      </c>
    </row>
    <row r="24" spans="2:11" x14ac:dyDescent="0.2">
      <c r="B24" s="7">
        <v>2</v>
      </c>
      <c r="C24" t="str">
        <f>Matchups!S4</f>
        <v>Cable</v>
      </c>
      <c r="D24">
        <f>2*COUNTIF(Matchups!$M$2:$M$136,Matchups!$S4)+2*COUNTIFS(Matchups!$B$2:$B$136,Matchups!$S4,Matchups!$G$2:$G$136,"W")+2*COUNTIFS(Matchups!$C$2:$C$136,Matchups!$S4,Matchups!$J$2:$J$136,"W")+COUNTIFS(Matchups!$B$2:$C$136,Matchups!S4,Matchups!$M$2:$N$136,"Tie")</f>
        <v>0</v>
      </c>
      <c r="E24">
        <f>5-COUNTIFS(Matchups!$B$2:$C$136,Matchups!S4,Matchups!$I$2:$J$136,"")</f>
        <v>0</v>
      </c>
      <c r="F24">
        <f>COUNTIF(Matchups!$M$2:$M$136,Matchups!$S4)</f>
        <v>0</v>
      </c>
      <c r="G24">
        <f>COUNTIF(Matchups!$N$2:$N$136,Matchups!$S4)</f>
        <v>0</v>
      </c>
      <c r="H24">
        <f t="shared" ref="H24:H28" si="4">E24-F24-G24</f>
        <v>0</v>
      </c>
      <c r="I24">
        <f>COUNTIFS(Matchups!$B$2:$B$136,Matchups!$S4,Matchups!$G$2:$G$136,"W")+COUNTIFS(Matchups!$C$2:$C$136,Matchups!$S4,Matchups!$J$2:$J$136,"W")</f>
        <v>0</v>
      </c>
      <c r="J24">
        <f t="shared" ref="J24:J28" si="5">E24-I24</f>
        <v>0</v>
      </c>
      <c r="K24" s="8">
        <f>SUMIF(Matchups!$B$2:$B$136,Matchups!S4,Matchups!$I$2:$I$136)+SUMIF(Matchups!$C$2:$C$136,Matchups!S4,Matchups!$L$2:$L$136)</f>
        <v>0</v>
      </c>
    </row>
    <row r="25" spans="2:11" x14ac:dyDescent="0.2">
      <c r="B25" s="7">
        <v>3</v>
      </c>
      <c r="C25" t="str">
        <f>Matchups!S5</f>
        <v>Magik</v>
      </c>
      <c r="D25">
        <f>2*COUNTIF(Matchups!$M$2:$M$136,Matchups!$S5)+2*COUNTIFS(Matchups!$B$2:$B$136,Matchups!$S5,Matchups!$G$2:$G$136,"W")+2*COUNTIFS(Matchups!$C$2:$C$136,Matchups!$S5,Matchups!$J$2:$J$136,"W")+COUNTIFS(Matchups!$B$2:$C$136,Matchups!S5,Matchups!$M$2:$N$136,"Tie")</f>
        <v>0</v>
      </c>
      <c r="E25">
        <f>5-COUNTIFS(Matchups!$B$2:$C$136,Matchups!S5,Matchups!$I$2:$J$136,"")</f>
        <v>0</v>
      </c>
      <c r="F25">
        <f>COUNTIF(Matchups!$M$2:$M$136,Matchups!$S5)</f>
        <v>0</v>
      </c>
      <c r="G25">
        <f>COUNTIF(Matchups!$N$2:$N$136,Matchups!$S5)</f>
        <v>0</v>
      </c>
      <c r="H25">
        <f t="shared" si="4"/>
        <v>0</v>
      </c>
      <c r="I25">
        <f>COUNTIFS(Matchups!$B$2:$B$136,Matchups!$S5,Matchups!$G$2:$G$136,"W")+COUNTIFS(Matchups!$C$2:$C$136,Matchups!$S5,Matchups!$J$2:$J$136,"W")</f>
        <v>0</v>
      </c>
      <c r="J25">
        <f t="shared" si="5"/>
        <v>0</v>
      </c>
      <c r="K25" s="8">
        <f>SUMIF(Matchups!$B$2:$B$136,Matchups!S5,Matchups!$I$2:$I$136)+SUMIF(Matchups!$C$2:$C$136,Matchups!S5,Matchups!$L$2:$L$136)</f>
        <v>0</v>
      </c>
    </row>
    <row r="26" spans="2:11" x14ac:dyDescent="0.2">
      <c r="B26" s="7">
        <v>4</v>
      </c>
      <c r="C26" t="str">
        <f>Matchups!S6</f>
        <v>Jubilee</v>
      </c>
      <c r="D26">
        <f>2*COUNTIF(Matchups!$M$2:$M$136,Matchups!$S6)+2*COUNTIFS(Matchups!$B$2:$B$136,Matchups!$S6,Matchups!$G$2:$G$136,"W")+2*COUNTIFS(Matchups!$C$2:$C$136,Matchups!$S6,Matchups!$J$2:$J$136,"W")+COUNTIFS(Matchups!$B$2:$C$136,Matchups!S6,Matchups!$M$2:$N$136,"Tie")</f>
        <v>0</v>
      </c>
      <c r="E26">
        <f>5-COUNTIFS(Matchups!$B$2:$C$136,Matchups!S6,Matchups!$I$2:$J$136,"")</f>
        <v>0</v>
      </c>
      <c r="F26">
        <f>COUNTIF(Matchups!$M$2:$M$136,Matchups!$S6)</f>
        <v>0</v>
      </c>
      <c r="G26">
        <f>COUNTIF(Matchups!$N$2:$N$136,Matchups!$S6)</f>
        <v>0</v>
      </c>
      <c r="H26">
        <f t="shared" si="4"/>
        <v>0</v>
      </c>
      <c r="I26">
        <f>COUNTIFS(Matchups!$B$2:$B$136,Matchups!$S6,Matchups!$G$2:$G$136,"W")+COUNTIFS(Matchups!$C$2:$C$136,Matchups!$S6,Matchups!$J$2:$J$136,"W")</f>
        <v>0</v>
      </c>
      <c r="J26">
        <f t="shared" si="5"/>
        <v>0</v>
      </c>
      <c r="K26" s="8">
        <f>SUMIF(Matchups!$B$2:$B$136,Matchups!S6,Matchups!$I$2:$I$136)+SUMIF(Matchups!$C$2:$C$136,Matchups!S6,Matchups!$L$2:$L$136)</f>
        <v>0</v>
      </c>
    </row>
    <row r="27" spans="2:11" x14ac:dyDescent="0.2">
      <c r="B27" s="7">
        <v>5</v>
      </c>
      <c r="C27" t="str">
        <f>Matchups!S7</f>
        <v>QuickSilver</v>
      </c>
      <c r="D27">
        <f>2*COUNTIF(Matchups!$M$2:$M$136,Matchups!$S7)+2*COUNTIFS(Matchups!$B$2:$B$136,Matchups!$S7,Matchups!$G$2:$G$136,"W")+2*COUNTIFS(Matchups!$C$2:$C$136,Matchups!$S7,Matchups!$J$2:$J$136,"W")+COUNTIFS(Matchups!$B$2:$C$136,Matchups!S7,Matchups!$M$2:$N$136,"Tie")</f>
        <v>0</v>
      </c>
      <c r="E27">
        <f>5-COUNTIFS(Matchups!$B$2:$C$136,Matchups!S7,Matchups!$I$2:$J$136,"")</f>
        <v>0</v>
      </c>
      <c r="F27">
        <f>COUNTIF(Matchups!$M$2:$M$136,Matchups!$S7)</f>
        <v>0</v>
      </c>
      <c r="G27">
        <f>COUNTIF(Matchups!$N$2:$N$136,Matchups!$S7)</f>
        <v>0</v>
      </c>
      <c r="H27">
        <f t="shared" si="4"/>
        <v>0</v>
      </c>
      <c r="I27">
        <f>COUNTIFS(Matchups!$B$2:$B$136,Matchups!$S7,Matchups!$G$2:$G$136,"W")+COUNTIFS(Matchups!$C$2:$C$136,Matchups!$S7,Matchups!$J$2:$J$136,"W")</f>
        <v>0</v>
      </c>
      <c r="J27">
        <f t="shared" si="5"/>
        <v>0</v>
      </c>
      <c r="K27" s="8">
        <f>SUMIF(Matchups!$B$2:$B$136,Matchups!S7,Matchups!$I$2:$I$136)+SUMIF(Matchups!$C$2:$C$136,Matchups!S7,Matchups!$L$2:$L$136)</f>
        <v>0</v>
      </c>
    </row>
    <row r="28" spans="2:11" ht="17" thickBot="1" x14ac:dyDescent="0.25">
      <c r="B28" s="9">
        <v>6</v>
      </c>
      <c r="C28" s="10" t="str">
        <f>Matchups!S8</f>
        <v>Groot</v>
      </c>
      <c r="D28" s="10">
        <f>2*COUNTIF(Matchups!$M$2:$M$136,Matchups!$S8)+2*COUNTIFS(Matchups!$B$2:$B$136,Matchups!$S8,Matchups!$G$2:$G$136,"W")+2*COUNTIFS(Matchups!$C$2:$C$136,Matchups!$S8,Matchups!$J$2:$J$136,"W")+COUNTIFS(Matchups!$B$2:$C$136,Matchups!S8,Matchups!$M$2:$N$136,"Tie")</f>
        <v>0</v>
      </c>
      <c r="E28" s="10">
        <f>5-COUNTIFS(Matchups!$B$2:$C$136,Matchups!S8,Matchups!$I$2:$J$136,"")</f>
        <v>0</v>
      </c>
      <c r="F28" s="10">
        <f>COUNTIF(Matchups!$M$2:$M$136,Matchups!$S8)</f>
        <v>0</v>
      </c>
      <c r="G28" s="10">
        <f>COUNTIF(Matchups!$N$2:$N$136,Matchups!$S8)</f>
        <v>0</v>
      </c>
      <c r="H28" s="10">
        <f t="shared" si="4"/>
        <v>0</v>
      </c>
      <c r="I28" s="10">
        <f>COUNTIFS(Matchups!$B$2:$B$136,Matchups!$S8,Matchups!$G$2:$G$136,"W")+COUNTIFS(Matchups!$C$2:$C$136,Matchups!$S8,Matchups!$J$2:$J$136,"W")</f>
        <v>0</v>
      </c>
      <c r="J28" s="10">
        <f t="shared" si="5"/>
        <v>0</v>
      </c>
      <c r="K28" s="11">
        <f>SUMIF(Matchups!$B$2:$B$136,Matchups!S8,Matchups!$I$2:$I$136)+SUMIF(Matchups!$C$2:$C$136,Matchups!S8,Matchups!$L$2:$L$136)</f>
        <v>0</v>
      </c>
    </row>
    <row r="31" spans="2:11" ht="23" thickBot="1" x14ac:dyDescent="0.35">
      <c r="B31" s="2"/>
      <c r="C31" s="2"/>
      <c r="D31" s="1"/>
      <c r="E31" s="1"/>
      <c r="F31" s="3" t="s">
        <v>121</v>
      </c>
      <c r="G31" s="2"/>
      <c r="H31" s="2"/>
      <c r="I31" s="2"/>
      <c r="J31" s="2"/>
      <c r="K31" s="2"/>
    </row>
    <row r="32" spans="2:11" x14ac:dyDescent="0.2">
      <c r="B32" s="4" t="s">
        <v>110</v>
      </c>
      <c r="C32" s="5" t="s">
        <v>111</v>
      </c>
      <c r="D32" s="5" t="s">
        <v>112</v>
      </c>
      <c r="E32" s="5" t="s">
        <v>128</v>
      </c>
      <c r="F32" s="5" t="s">
        <v>113</v>
      </c>
      <c r="G32" s="5" t="s">
        <v>114</v>
      </c>
      <c r="H32" s="5" t="s">
        <v>115</v>
      </c>
      <c r="I32" s="5" t="s">
        <v>116</v>
      </c>
      <c r="J32" s="5" t="s">
        <v>117</v>
      </c>
      <c r="K32" s="6" t="s">
        <v>118</v>
      </c>
    </row>
    <row r="33" spans="2:11" x14ac:dyDescent="0.2">
      <c r="B33" s="7">
        <v>1</v>
      </c>
      <c r="C33" t="str">
        <f>Matchups!Q11</f>
        <v>Captain Marvel</v>
      </c>
      <c r="D33">
        <f>2*COUNTIF(Matchups!$M$2:$M$136,Matchups!$Q11)+2*COUNTIFS(Matchups!$B$2:$B$136,Matchups!$Q11,Matchups!$G$2:$G$136,"W")+2*COUNTIFS(Matchups!$C$2:$C$136,Matchups!$Q11,Matchups!$J$2:$J$136,"W")+COUNTIFS(Matchups!$B$2:$C$136,Matchups!Q11,Matchups!$M$2:$N$136,"Tie")</f>
        <v>0</v>
      </c>
      <c r="E33">
        <f>5-COUNTIFS(Matchups!$B$2:$C$136,Matchups!Q11,Matchups!$I$2:$J$136,"")</f>
        <v>0</v>
      </c>
      <c r="F33">
        <f>COUNTIF(Matchups!$M$2:$M$136,Matchups!$Q11)</f>
        <v>0</v>
      </c>
      <c r="G33">
        <f>COUNTIF(Matchups!$N$2:$N$136,Matchups!$Q11)</f>
        <v>0</v>
      </c>
      <c r="H33">
        <f>E33-F33-G33</f>
        <v>0</v>
      </c>
      <c r="I33">
        <f>COUNTIFS(Matchups!$B$2:$B$136,Matchups!$Q11,Matchups!$G$2:$G$136,"W")+COUNTIFS(Matchups!$C$2:$C$136,Matchups!$Q11,Matchups!$J$2:$J$136,"W")</f>
        <v>0</v>
      </c>
      <c r="J33">
        <f>E33-I33</f>
        <v>0</v>
      </c>
      <c r="K33" s="8">
        <f>SUMIF(Matchups!$B$2:$B$136,Matchups!Q11,Matchups!$I$2:$I$136)+SUMIF(Matchups!$C$2:$C$136,Matchups!Q11,Matchups!$L$2:$L$136)</f>
        <v>0</v>
      </c>
    </row>
    <row r="34" spans="2:11" x14ac:dyDescent="0.2">
      <c r="B34" s="7">
        <v>2</v>
      </c>
      <c r="C34" t="str">
        <f>Matchups!Q12</f>
        <v>Wolverine</v>
      </c>
      <c r="D34">
        <f>2*COUNTIF(Matchups!$M$2:$M$136,Matchups!$Q12)+2*COUNTIFS(Matchups!$B$2:$B$136,Matchups!$Q12,Matchups!$G$2:$G$136,"W")+2*COUNTIFS(Matchups!$C$2:$C$136,Matchups!$Q12,Matchups!$J$2:$J$136,"W")+COUNTIFS(Matchups!$B$2:$C$136,Matchups!Q12,Matchups!$M$2:$N$136,"Tie")</f>
        <v>0</v>
      </c>
      <c r="E34">
        <f>5-COUNTIFS(Matchups!$B$2:$C$136,Matchups!Q12,Matchups!$I$2:$J$136,"")</f>
        <v>0</v>
      </c>
      <c r="F34">
        <f>COUNTIF(Matchups!$M$2:$M$136,Matchups!$Q12)</f>
        <v>0</v>
      </c>
      <c r="G34">
        <f>COUNTIF(Matchups!$N$2:$N$136,Matchups!$Q12)</f>
        <v>0</v>
      </c>
      <c r="H34">
        <f t="shared" ref="H34:H38" si="6">E34-F34-G34</f>
        <v>0</v>
      </c>
      <c r="I34">
        <f>COUNTIFS(Matchups!$B$2:$B$136,Matchups!$Q12,Matchups!$G$2:$G$136,"W")+COUNTIFS(Matchups!$C$2:$C$136,Matchups!$Q12,Matchups!$J$2:$J$136,"W")</f>
        <v>0</v>
      </c>
      <c r="J34">
        <f t="shared" ref="J34:J38" si="7">E34-I34</f>
        <v>0</v>
      </c>
      <c r="K34" s="8">
        <f>SUMIF(Matchups!$B$2:$B$136,Matchups!Q12,Matchups!$I$2:$I$136)+SUMIF(Matchups!$C$2:$C$136,Matchups!Q12,Matchups!$L$2:$L$136)</f>
        <v>0</v>
      </c>
    </row>
    <row r="35" spans="2:11" x14ac:dyDescent="0.2">
      <c r="B35" s="7">
        <v>3</v>
      </c>
      <c r="C35" t="str">
        <f>Matchups!Q13</f>
        <v>Gamora</v>
      </c>
      <c r="D35">
        <f>2*COUNTIF(Matchups!$M$2:$M$136,Matchups!$Q13)+2*COUNTIFS(Matchups!$B$2:$B$136,Matchups!$Q13,Matchups!$G$2:$G$136,"W")+2*COUNTIFS(Matchups!$C$2:$C$136,Matchups!$Q13,Matchups!$J$2:$J$136,"W")+COUNTIFS(Matchups!$B$2:$C$136,Matchups!Q13,Matchups!$M$2:$N$136,"Tie")</f>
        <v>0</v>
      </c>
      <c r="E35">
        <f>5-COUNTIFS(Matchups!$B$2:$C$136,Matchups!Q13,Matchups!$I$2:$J$136,"")</f>
        <v>0</v>
      </c>
      <c r="F35">
        <f>COUNTIF(Matchups!$M$2:$M$136,Matchups!$Q13)</f>
        <v>0</v>
      </c>
      <c r="G35">
        <f>COUNTIF(Matchups!$N$2:$N$136,Matchups!$Q13)</f>
        <v>0</v>
      </c>
      <c r="H35">
        <f t="shared" si="6"/>
        <v>0</v>
      </c>
      <c r="I35">
        <f>COUNTIFS(Matchups!$B$2:$B$136,Matchups!$Q13,Matchups!$G$2:$G$136,"W")+COUNTIFS(Matchups!$C$2:$C$136,Matchups!$Q13,Matchups!$J$2:$J$136,"W")</f>
        <v>0</v>
      </c>
      <c r="J35">
        <f t="shared" si="7"/>
        <v>0</v>
      </c>
      <c r="K35" s="8">
        <f>SUMIF(Matchups!$B$2:$B$136,Matchups!Q13,Matchups!$I$2:$I$136)+SUMIF(Matchups!$C$2:$C$136,Matchups!Q13,Matchups!$L$2:$L$136)</f>
        <v>0</v>
      </c>
    </row>
    <row r="36" spans="2:11" x14ac:dyDescent="0.2">
      <c r="B36" s="7">
        <v>4</v>
      </c>
      <c r="C36" t="str">
        <f>Matchups!Q14</f>
        <v>Unknown 2</v>
      </c>
      <c r="D36">
        <f>2*COUNTIF(Matchups!$M$2:$M$136,Matchups!$Q14)+2*COUNTIFS(Matchups!$B$2:$B$136,Matchups!$Q14,Matchups!$G$2:$G$136,"W")+2*COUNTIFS(Matchups!$C$2:$C$136,Matchups!$Q14,Matchups!$J$2:$J$136,"W")+COUNTIFS(Matchups!$B$2:$C$136,Matchups!Q14,Matchups!$M$2:$N$136,"Tie")</f>
        <v>0</v>
      </c>
      <c r="E36">
        <f>5-COUNTIFS(Matchups!$B$2:$C$136,Matchups!Q14,Matchups!$I$2:$J$136,"")</f>
        <v>0</v>
      </c>
      <c r="F36">
        <f>COUNTIF(Matchups!$M$2:$M$136,Matchups!$Q14)</f>
        <v>0</v>
      </c>
      <c r="G36">
        <f>COUNTIF(Matchups!$N$2:$N$136,Matchups!$Q14)</f>
        <v>0</v>
      </c>
      <c r="H36">
        <f t="shared" si="6"/>
        <v>0</v>
      </c>
      <c r="I36">
        <f>COUNTIFS(Matchups!$B$2:$B$136,Matchups!$Q14,Matchups!$G$2:$G$136,"W")+COUNTIFS(Matchups!$C$2:$C$136,Matchups!$Q14,Matchups!$J$2:$J$136,"W")</f>
        <v>0</v>
      </c>
      <c r="J36">
        <f t="shared" si="7"/>
        <v>0</v>
      </c>
      <c r="K36" s="8">
        <f>SUMIF(Matchups!$B$2:$B$136,Matchups!Q14,Matchups!$I$2:$I$136)+SUMIF(Matchups!$C$2:$C$136,Matchups!Q14,Matchups!$L$2:$L$136)</f>
        <v>0</v>
      </c>
    </row>
    <row r="37" spans="2:11" x14ac:dyDescent="0.2">
      <c r="B37" s="7">
        <v>5</v>
      </c>
      <c r="C37" t="str">
        <f>Matchups!Q15</f>
        <v>Rocket Raccoon</v>
      </c>
      <c r="D37">
        <f>2*COUNTIF(Matchups!$M$2:$M$136,Matchups!$Q15)+2*COUNTIFS(Matchups!$B$2:$B$136,Matchups!$Q15,Matchups!$G$2:$G$136,"W")+2*COUNTIFS(Matchups!$C$2:$C$136,Matchups!$Q15,Matchups!$J$2:$J$136,"W")+COUNTIFS(Matchups!$B$2:$C$136,Matchups!Q15,Matchups!$M$2:$N$136,"Tie")</f>
        <v>0</v>
      </c>
      <c r="E37">
        <f>5-COUNTIFS(Matchups!$B$2:$C$136,Matchups!Q15,Matchups!$I$2:$J$136,"")</f>
        <v>0</v>
      </c>
      <c r="F37">
        <f>COUNTIF(Matchups!$M$2:$M$136,Matchups!$Q15)</f>
        <v>0</v>
      </c>
      <c r="G37">
        <f>COUNTIF(Matchups!$N$2:$N$136,Matchups!$Q15)</f>
        <v>0</v>
      </c>
      <c r="H37">
        <f t="shared" si="6"/>
        <v>0</v>
      </c>
      <c r="I37">
        <f>COUNTIFS(Matchups!$B$2:$B$136,Matchups!$Q15,Matchups!$G$2:$G$136,"W")+COUNTIFS(Matchups!$C$2:$C$136,Matchups!$Q15,Matchups!$J$2:$J$136,"W")</f>
        <v>0</v>
      </c>
      <c r="J37">
        <f t="shared" si="7"/>
        <v>0</v>
      </c>
      <c r="K37" s="8">
        <f>SUMIF(Matchups!$B$2:$B$136,Matchups!Q15,Matchups!$I$2:$I$136)+SUMIF(Matchups!$C$2:$C$136,Matchups!Q15,Matchups!$L$2:$L$136)</f>
        <v>0</v>
      </c>
    </row>
    <row r="38" spans="2:11" ht="17" thickBot="1" x14ac:dyDescent="0.25">
      <c r="B38" s="9">
        <v>6</v>
      </c>
      <c r="C38" s="10" t="str">
        <f>Matchups!Q16</f>
        <v>Hawkeye</v>
      </c>
      <c r="D38" s="10">
        <f>2*COUNTIF(Matchups!$M$2:$M$136,Matchups!$Q16)+2*COUNTIFS(Matchups!$B$2:$B$136,Matchups!$Q16,Matchups!$G$2:$G$136,"W")+2*COUNTIFS(Matchups!$C$2:$C$136,Matchups!$Q16,Matchups!$J$2:$J$136,"W")+COUNTIFS(Matchups!$B$2:$C$136,Matchups!Q16,Matchups!$M$2:$N$136,"Tie")</f>
        <v>0</v>
      </c>
      <c r="E38" s="10">
        <f>5-COUNTIFS(Matchups!$B$2:$C$136,Matchups!Q16,Matchups!$I$2:$J$136,"")</f>
        <v>0</v>
      </c>
      <c r="F38" s="10">
        <f>COUNTIF(Matchups!$M$2:$M$136,Matchups!$Q16)</f>
        <v>0</v>
      </c>
      <c r="G38" s="10">
        <f>COUNTIF(Matchups!$N$2:$N$136,Matchups!$Q16)</f>
        <v>0</v>
      </c>
      <c r="H38" s="10">
        <f t="shared" si="6"/>
        <v>0</v>
      </c>
      <c r="I38" s="10">
        <f>COUNTIFS(Matchups!$B$2:$B$136,Matchups!$Q16,Matchups!$G$2:$G$136,"W")+COUNTIFS(Matchups!$C$2:$C$136,Matchups!$Q16,Matchups!$J$2:$J$136,"W")</f>
        <v>0</v>
      </c>
      <c r="J38" s="10">
        <f t="shared" si="7"/>
        <v>0</v>
      </c>
      <c r="K38" s="11">
        <f>SUMIF(Matchups!$B$2:$B$136,Matchups!Q16,Matchups!$I$2:$I$136)+SUMIF(Matchups!$C$2:$C$136,Matchups!Q16,Matchups!$L$2:$L$136)</f>
        <v>0</v>
      </c>
    </row>
    <row r="41" spans="2:11" ht="23" thickBot="1" x14ac:dyDescent="0.35">
      <c r="B41" s="2"/>
      <c r="C41" s="2"/>
      <c r="D41" s="1"/>
      <c r="E41" s="1"/>
      <c r="F41" s="3" t="s">
        <v>122</v>
      </c>
      <c r="G41" s="2"/>
      <c r="H41" s="2"/>
      <c r="I41" s="2"/>
      <c r="J41" s="2"/>
      <c r="K41" s="2"/>
    </row>
    <row r="42" spans="2:11" x14ac:dyDescent="0.2">
      <c r="B42" s="4" t="s">
        <v>110</v>
      </c>
      <c r="C42" s="5" t="s">
        <v>111</v>
      </c>
      <c r="D42" s="5" t="s">
        <v>112</v>
      </c>
      <c r="E42" s="5" t="s">
        <v>128</v>
      </c>
      <c r="F42" s="5" t="s">
        <v>113</v>
      </c>
      <c r="G42" s="5" t="s">
        <v>114</v>
      </c>
      <c r="H42" s="5" t="s">
        <v>115</v>
      </c>
      <c r="I42" s="5" t="s">
        <v>116</v>
      </c>
      <c r="J42" s="5" t="s">
        <v>117</v>
      </c>
      <c r="K42" s="6" t="s">
        <v>118</v>
      </c>
    </row>
    <row r="43" spans="2:11" x14ac:dyDescent="0.2">
      <c r="B43" s="7">
        <v>1</v>
      </c>
      <c r="C43" t="str">
        <f>Matchups!R11</f>
        <v>Captain America</v>
      </c>
      <c r="D43">
        <f>2*COUNTIF(Matchups!$M$2:$M$136,Matchups!$R11)+2*COUNTIFS(Matchups!$B$2:$B$136,Matchups!$R11,Matchups!$G$2:$G$136,"W")+2*COUNTIFS(Matchups!$C$2:$C$136,Matchups!$R11,Matchups!$J$2:$J$136,"W")+COUNTIFS(Matchups!$B$2:$C$136,Matchups!R11,Matchups!$M$2:$N$136,"Tie")</f>
        <v>0</v>
      </c>
      <c r="E43">
        <f>5-COUNTIFS(Matchups!$B$2:$C$136,Matchups!R11,Matchups!$I$2:$J$136,"")</f>
        <v>0</v>
      </c>
      <c r="F43">
        <f>COUNTIF(Matchups!$M$2:$M$136,Matchups!$R11)</f>
        <v>0</v>
      </c>
      <c r="G43">
        <f>COUNTIF(Matchups!$N$2:$N$136,Matchups!$R11)</f>
        <v>0</v>
      </c>
      <c r="H43">
        <f>E43-F43-G43</f>
        <v>0</v>
      </c>
      <c r="I43">
        <f>COUNTIFS(Matchups!$B$2:$B$136,Matchups!$R11,Matchups!$G$2:$G$136,"W")+COUNTIFS(Matchups!$C$2:$C$136,Matchups!$R11,Matchups!$J$2:$J$136,"W")</f>
        <v>0</v>
      </c>
      <c r="J43">
        <f>E43-I43</f>
        <v>0</v>
      </c>
      <c r="K43" s="8">
        <f>SUMIF(Matchups!$B$2:$B$136,Matchups!R11,Matchups!$I$2:$I$136)+SUMIF(Matchups!$C$2:$C$136,Matchups!R11,Matchups!$L$2:$L$136)</f>
        <v>0</v>
      </c>
    </row>
    <row r="44" spans="2:11" x14ac:dyDescent="0.2">
      <c r="B44" s="7">
        <v>2</v>
      </c>
      <c r="C44" t="str">
        <f>Matchups!R12</f>
        <v>Iron Heart</v>
      </c>
      <c r="D44">
        <f>2*COUNTIF(Matchups!$M$2:$M$136,Matchups!$R12)+2*COUNTIFS(Matchups!$B$2:$B$136,Matchups!$R12,Matchups!$G$2:$G$136,"W")+2*COUNTIFS(Matchups!$C$2:$C$136,Matchups!$R12,Matchups!$J$2:$J$136,"W")+COUNTIFS(Matchups!$B$2:$C$136,Matchups!R12,Matchups!$M$2:$N$136,"Tie")</f>
        <v>0</v>
      </c>
      <c r="E44">
        <f>5-COUNTIFS(Matchups!$B$2:$C$136,Matchups!R12,Matchups!$I$2:$J$136,"")</f>
        <v>0</v>
      </c>
      <c r="F44">
        <f>COUNTIF(Matchups!$M$2:$M$136,Matchups!$R12)</f>
        <v>0</v>
      </c>
      <c r="G44">
        <f>COUNTIF(Matchups!$N$2:$N$136,Matchups!$R12)</f>
        <v>0</v>
      </c>
      <c r="H44">
        <f t="shared" ref="H44:H48" si="8">E44-F44-G44</f>
        <v>0</v>
      </c>
      <c r="I44">
        <f>COUNTIFS(Matchups!$B$2:$B$136,Matchups!$R12,Matchups!$G$2:$G$136,"W")+COUNTIFS(Matchups!$C$2:$C$136,Matchups!$R12,Matchups!$J$2:$J$136,"W")</f>
        <v>0</v>
      </c>
      <c r="J44">
        <f t="shared" ref="J44:J48" si="9">E44-I44</f>
        <v>0</v>
      </c>
      <c r="K44" s="8">
        <f>SUMIF(Matchups!$B$2:$B$136,Matchups!R12,Matchups!$I$2:$I$136)+SUMIF(Matchups!$C$2:$C$136,Matchups!R12,Matchups!$L$2:$L$136)</f>
        <v>0</v>
      </c>
    </row>
    <row r="45" spans="2:11" x14ac:dyDescent="0.2">
      <c r="B45" s="7">
        <v>3</v>
      </c>
      <c r="C45" t="str">
        <f>Matchups!R13</f>
        <v>X-23</v>
      </c>
      <c r="D45">
        <f>2*COUNTIF(Matchups!$M$2:$M$136,Matchups!$R13)+2*COUNTIFS(Matchups!$B$2:$B$136,Matchups!$R13,Matchups!$G$2:$G$136,"W")+2*COUNTIFS(Matchups!$C$2:$C$136,Matchups!$R13,Matchups!$J$2:$J$136,"W")+COUNTIFS(Matchups!$B$2:$C$136,Matchups!R13,Matchups!$M$2:$N$136,"Tie")</f>
        <v>0</v>
      </c>
      <c r="E45">
        <f>5-COUNTIFS(Matchups!$B$2:$C$136,Matchups!R13,Matchups!$I$2:$J$136,"")</f>
        <v>0</v>
      </c>
      <c r="F45">
        <f>COUNTIF(Matchups!$M$2:$M$136,Matchups!$R13)</f>
        <v>0</v>
      </c>
      <c r="G45">
        <f>COUNTIF(Matchups!$N$2:$N$136,Matchups!$R13)</f>
        <v>0</v>
      </c>
      <c r="H45">
        <f t="shared" si="8"/>
        <v>0</v>
      </c>
      <c r="I45">
        <f>COUNTIFS(Matchups!$B$2:$B$136,Matchups!$R13,Matchups!$G$2:$G$136,"W")+COUNTIFS(Matchups!$C$2:$C$136,Matchups!$R13,Matchups!$J$2:$J$136,"W")</f>
        <v>0</v>
      </c>
      <c r="J45">
        <f t="shared" si="9"/>
        <v>0</v>
      </c>
      <c r="K45" s="8">
        <f>SUMIF(Matchups!$B$2:$B$136,Matchups!R13,Matchups!$I$2:$I$136)+SUMIF(Matchups!$C$2:$C$136,Matchups!R13,Matchups!$L$2:$L$136)</f>
        <v>0</v>
      </c>
    </row>
    <row r="46" spans="2:11" x14ac:dyDescent="0.2">
      <c r="B46" s="7">
        <v>4</v>
      </c>
      <c r="C46" t="str">
        <f>Matchups!R14</f>
        <v>Ghost Spider</v>
      </c>
      <c r="D46">
        <f>2*COUNTIF(Matchups!$M$2:$M$136,Matchups!$R14)+2*COUNTIFS(Matchups!$B$2:$B$136,Matchups!$R14,Matchups!$G$2:$G$136,"W")+2*COUNTIFS(Matchups!$C$2:$C$136,Matchups!$R14,Matchups!$J$2:$J$136,"W")+COUNTIFS(Matchups!$B$2:$C$136,Matchups!R14,Matchups!$M$2:$N$136,"Tie")</f>
        <v>0</v>
      </c>
      <c r="E46">
        <f>5-COUNTIFS(Matchups!$B$2:$C$136,Matchups!R14,Matchups!$I$2:$J$136,"")</f>
        <v>0</v>
      </c>
      <c r="F46">
        <f>COUNTIF(Matchups!$M$2:$M$136,Matchups!$R14)</f>
        <v>0</v>
      </c>
      <c r="G46">
        <f>COUNTIF(Matchups!$N$2:$N$136,Matchups!$R14)</f>
        <v>0</v>
      </c>
      <c r="H46">
        <f t="shared" si="8"/>
        <v>0</v>
      </c>
      <c r="I46">
        <f>COUNTIFS(Matchups!$B$2:$B$136,Matchups!$R14,Matchups!$G$2:$G$136,"W")+COUNTIFS(Matchups!$C$2:$C$136,Matchups!$R14,Matchups!$J$2:$J$136,"W")</f>
        <v>0</v>
      </c>
      <c r="J46">
        <f t="shared" si="9"/>
        <v>0</v>
      </c>
      <c r="K46" s="8">
        <f>SUMIF(Matchups!$B$2:$B$136,Matchups!R14,Matchups!$I$2:$I$136)+SUMIF(Matchups!$C$2:$C$136,Matchups!R14,Matchups!$L$2:$L$136)</f>
        <v>0</v>
      </c>
    </row>
    <row r="47" spans="2:11" x14ac:dyDescent="0.2">
      <c r="B47" s="7">
        <v>5</v>
      </c>
      <c r="C47" t="str">
        <f>Matchups!R15</f>
        <v>Wasp</v>
      </c>
      <c r="D47">
        <f>2*COUNTIF(Matchups!$M$2:$M$136,Matchups!$R15)+2*COUNTIFS(Matchups!$B$2:$B$136,Matchups!$R15,Matchups!$G$2:$G$136,"W")+2*COUNTIFS(Matchups!$C$2:$C$136,Matchups!$R15,Matchups!$J$2:$J$136,"W")+COUNTIFS(Matchups!$B$2:$C$136,Matchups!R15,Matchups!$M$2:$N$136,"Tie")</f>
        <v>0</v>
      </c>
      <c r="E47">
        <f>5-COUNTIFS(Matchups!$B$2:$C$136,Matchups!R15,Matchups!$I$2:$J$136,"")</f>
        <v>0</v>
      </c>
      <c r="F47">
        <f>COUNTIF(Matchups!$M$2:$M$136,Matchups!$R15)</f>
        <v>0</v>
      </c>
      <c r="G47">
        <f>COUNTIF(Matchups!$N$2:$N$136,Matchups!$R15)</f>
        <v>0</v>
      </c>
      <c r="H47">
        <f t="shared" si="8"/>
        <v>0</v>
      </c>
      <c r="I47">
        <f>COUNTIFS(Matchups!$B$2:$B$136,Matchups!$R15,Matchups!$G$2:$G$136,"W")+COUNTIFS(Matchups!$C$2:$C$136,Matchups!$R15,Matchups!$J$2:$J$136,"W")</f>
        <v>0</v>
      </c>
      <c r="J47">
        <f t="shared" si="9"/>
        <v>0</v>
      </c>
      <c r="K47" s="8">
        <f>SUMIF(Matchups!$B$2:$B$136,Matchups!R15,Matchups!$I$2:$I$136)+SUMIF(Matchups!$C$2:$C$136,Matchups!R15,Matchups!$L$2:$L$136)</f>
        <v>0</v>
      </c>
    </row>
    <row r="48" spans="2:11" ht="17" thickBot="1" x14ac:dyDescent="0.25">
      <c r="B48" s="9">
        <v>6</v>
      </c>
      <c r="C48" s="10" t="str">
        <f>Matchups!R16</f>
        <v>Hulk</v>
      </c>
      <c r="D48" s="10">
        <f>2*COUNTIF(Matchups!$M$2:$M$136,Matchups!$R16)+2*COUNTIFS(Matchups!$B$2:$B$136,Matchups!$R16,Matchups!$G$2:$G$136,"W")+2*COUNTIFS(Matchups!$C$2:$C$136,Matchups!$R16,Matchups!$J$2:$J$136,"W")+COUNTIFS(Matchups!$B$2:$C$136,Matchups!R16,Matchups!$M$2:$N$136,"Tie")</f>
        <v>0</v>
      </c>
      <c r="E48" s="10">
        <f>5-COUNTIFS(Matchups!$B$2:$C$136,Matchups!R16,Matchups!$I$2:$J$136,"")</f>
        <v>0</v>
      </c>
      <c r="F48" s="10">
        <f>COUNTIF(Matchups!$M$2:$M$136,Matchups!$R16)</f>
        <v>0</v>
      </c>
      <c r="G48" s="10">
        <f>COUNTIF(Matchups!$N$2:$N$136,Matchups!$R16)</f>
        <v>0</v>
      </c>
      <c r="H48" s="10">
        <f t="shared" si="8"/>
        <v>0</v>
      </c>
      <c r="I48" s="10">
        <f>COUNTIFS(Matchups!$B$2:$B$136,Matchups!$R16,Matchups!$G$2:$G$136,"W")+COUNTIFS(Matchups!$C$2:$C$136,Matchups!$R16,Matchups!$J$2:$J$136,"W")</f>
        <v>0</v>
      </c>
      <c r="J48" s="10">
        <f t="shared" si="9"/>
        <v>0</v>
      </c>
      <c r="K48" s="11">
        <f>SUMIF(Matchups!$B$2:$B$136,Matchups!R16,Matchups!$I$2:$I$136)+SUMIF(Matchups!$C$2:$C$136,Matchups!R16,Matchups!$L$2:$L$136)</f>
        <v>0</v>
      </c>
    </row>
    <row r="51" spans="2:11" ht="23" thickBot="1" x14ac:dyDescent="0.35">
      <c r="B51" s="2"/>
      <c r="C51" s="2"/>
      <c r="D51" s="1"/>
      <c r="E51" s="1"/>
      <c r="F51" s="3" t="s">
        <v>123</v>
      </c>
      <c r="G51" s="2"/>
      <c r="H51" s="2"/>
      <c r="I51" s="2"/>
      <c r="J51" s="2"/>
      <c r="K51" s="2"/>
    </row>
    <row r="52" spans="2:11" x14ac:dyDescent="0.2">
      <c r="B52" s="4" t="s">
        <v>110</v>
      </c>
      <c r="C52" s="5" t="s">
        <v>111</v>
      </c>
      <c r="D52" s="5" t="s">
        <v>112</v>
      </c>
      <c r="E52" s="5" t="s">
        <v>128</v>
      </c>
      <c r="F52" s="5" t="s">
        <v>113</v>
      </c>
      <c r="G52" s="5" t="s">
        <v>114</v>
      </c>
      <c r="H52" s="5" t="s">
        <v>115</v>
      </c>
      <c r="I52" s="5" t="s">
        <v>116</v>
      </c>
      <c r="J52" s="5" t="s">
        <v>117</v>
      </c>
      <c r="K52" s="6" t="s">
        <v>118</v>
      </c>
    </row>
    <row r="53" spans="2:11" x14ac:dyDescent="0.2">
      <c r="B53" s="7">
        <v>1</v>
      </c>
      <c r="C53" t="str">
        <f>Matchups!S11</f>
        <v>Angel</v>
      </c>
      <c r="D53">
        <f>2*COUNTIF(Matchups!$M$2:$M$136,Matchups!$S11)+2*COUNTIFS(Matchups!$B$2:$B$136,Matchups!$S11,Matchups!$G$2:$G$136,"W")+2*COUNTIFS(Matchups!$C$2:$C$136,Matchups!$S11,Matchups!$J$2:$J$136,"W")+COUNTIFS(Matchups!$B$2:$C$136,Matchups!S11,Matchups!$M$2:$N$136,"Tie")</f>
        <v>0</v>
      </c>
      <c r="E53">
        <f>5-COUNTIFS(Matchups!$B$2:$C$136,Matchups!S11,Matchups!$I$2:$J$136,"")</f>
        <v>0</v>
      </c>
      <c r="F53">
        <f>COUNTIF(Matchups!$M$2:$M$136,Matchups!$S11)</f>
        <v>0</v>
      </c>
      <c r="G53">
        <f>COUNTIF(Matchups!$N$2:$N$136,Matchups!$S11)</f>
        <v>0</v>
      </c>
      <c r="H53">
        <f>E53-F53-G53</f>
        <v>0</v>
      </c>
      <c r="I53">
        <f>COUNTIFS(Matchups!$B$2:$B$136,Matchups!$S11,Matchups!$G$2:$G$136,"W")+COUNTIFS(Matchups!$C$2:$C$136,Matchups!$S11,Matchups!$J$2:$J$136,"W")</f>
        <v>0</v>
      </c>
      <c r="J53">
        <f>E53-I53</f>
        <v>0</v>
      </c>
      <c r="K53" s="8">
        <f>SUMIF(Matchups!$B$2:$B$136,Matchups!S11,Matchups!$I$2:$I$136)+SUMIF(Matchups!$C$2:$C$136,Matchups!S11,Matchups!$L$2:$L$136)</f>
        <v>0</v>
      </c>
    </row>
    <row r="54" spans="2:11" x14ac:dyDescent="0.2">
      <c r="B54" s="7">
        <v>2</v>
      </c>
      <c r="C54" t="str">
        <f>Matchups!S12</f>
        <v>Psylocke</v>
      </c>
      <c r="D54">
        <f>2*COUNTIF(Matchups!$M$2:$M$136,Matchups!$S12)+2*COUNTIFS(Matchups!$B$2:$B$136,Matchups!$S12,Matchups!$G$2:$G$136,"W")+2*COUNTIFS(Matchups!$C$2:$C$136,Matchups!$S12,Matchups!$J$2:$J$136,"W")+COUNTIFS(Matchups!$B$2:$C$136,Matchups!S12,Matchups!$M$2:$N$136,"Tie")</f>
        <v>0</v>
      </c>
      <c r="E54">
        <f>5-COUNTIFS(Matchups!$B$2:$C$136,Matchups!S12,Matchups!$I$2:$J$136,"")</f>
        <v>0</v>
      </c>
      <c r="F54">
        <f>COUNTIF(Matchups!$M$2:$M$136,Matchups!$S12)</f>
        <v>0</v>
      </c>
      <c r="G54">
        <f>COUNTIF(Matchups!$N$2:$N$136,Matchups!$S12)</f>
        <v>0</v>
      </c>
      <c r="H54">
        <f t="shared" ref="H54:H58" si="10">E54-F54-G54</f>
        <v>0</v>
      </c>
      <c r="I54">
        <f>COUNTIFS(Matchups!$B$2:$B$136,Matchups!$S12,Matchups!$G$2:$G$136,"W")+COUNTIFS(Matchups!$C$2:$C$136,Matchups!$S12,Matchups!$J$2:$J$136,"W")</f>
        <v>0</v>
      </c>
      <c r="J54">
        <f t="shared" ref="J54:J58" si="11">E54-I54</f>
        <v>0</v>
      </c>
      <c r="K54" s="8">
        <f>SUMIF(Matchups!$B$2:$B$136,Matchups!S12,Matchups!$I$2:$I$136)+SUMIF(Matchups!$C$2:$C$136,Matchups!S12,Matchups!$L$2:$L$136)</f>
        <v>0</v>
      </c>
    </row>
    <row r="55" spans="2:11" x14ac:dyDescent="0.2">
      <c r="B55" s="7">
        <v>3</v>
      </c>
      <c r="C55" t="str">
        <f>Matchups!S13</f>
        <v>Nova</v>
      </c>
      <c r="D55">
        <f>2*COUNTIF(Matchups!$M$2:$M$136,Matchups!$S13)+2*COUNTIFS(Matchups!$B$2:$B$136,Matchups!$S13,Matchups!$G$2:$G$136,"W")+2*COUNTIFS(Matchups!$C$2:$C$136,Matchups!$S13,Matchups!$J$2:$J$136,"W")+COUNTIFS(Matchups!$B$2:$C$136,Matchups!S13,Matchups!$M$2:$N$136,"Tie")</f>
        <v>0</v>
      </c>
      <c r="E55">
        <f>5-COUNTIFS(Matchups!$B$2:$C$136,Matchups!S13,Matchups!$I$2:$J$136,"")</f>
        <v>0</v>
      </c>
      <c r="F55">
        <f>COUNTIF(Matchups!$M$2:$M$136,Matchups!$S13)</f>
        <v>0</v>
      </c>
      <c r="G55">
        <f>COUNTIF(Matchups!$N$2:$N$136,Matchups!$S13)</f>
        <v>0</v>
      </c>
      <c r="H55">
        <f t="shared" si="10"/>
        <v>0</v>
      </c>
      <c r="I55">
        <f>COUNTIFS(Matchups!$B$2:$B$136,Matchups!$S13,Matchups!$G$2:$G$136,"W")+COUNTIFS(Matchups!$C$2:$C$136,Matchups!$S13,Matchups!$J$2:$J$136,"W")</f>
        <v>0</v>
      </c>
      <c r="J55">
        <f t="shared" si="11"/>
        <v>0</v>
      </c>
      <c r="K55" s="8">
        <f>SUMIF(Matchups!$B$2:$B$136,Matchups!S13,Matchups!$I$2:$I$136)+SUMIF(Matchups!$C$2:$C$136,Matchups!S13,Matchups!$L$2:$L$136)</f>
        <v>0</v>
      </c>
    </row>
    <row r="56" spans="2:11" x14ac:dyDescent="0.2">
      <c r="B56" s="7">
        <v>4</v>
      </c>
      <c r="C56" t="str">
        <f>Matchups!S14</f>
        <v>Rogue</v>
      </c>
      <c r="D56">
        <f>2*COUNTIF(Matchups!$M$2:$M$136,Matchups!$S14)+2*COUNTIFS(Matchups!$B$2:$B$136,Matchups!$S14,Matchups!$G$2:$G$136,"W")+2*COUNTIFS(Matchups!$C$2:$C$136,Matchups!$S14,Matchups!$J$2:$J$136,"W")+COUNTIFS(Matchups!$B$2:$C$136,Matchups!S14,Matchups!$M$2:$N$136,"Tie")</f>
        <v>0</v>
      </c>
      <c r="E56">
        <f>5-COUNTIFS(Matchups!$B$2:$C$136,Matchups!S14,Matchups!$I$2:$J$136,"")</f>
        <v>0</v>
      </c>
      <c r="F56">
        <f>COUNTIF(Matchups!$M$2:$M$136,Matchups!$S14)</f>
        <v>0</v>
      </c>
      <c r="G56">
        <f>COUNTIF(Matchups!$N$2:$N$136,Matchups!$S14)</f>
        <v>0</v>
      </c>
      <c r="H56">
        <f t="shared" si="10"/>
        <v>0</v>
      </c>
      <c r="I56">
        <f>COUNTIFS(Matchups!$B$2:$B$136,Matchups!$S14,Matchups!$G$2:$G$136,"W")+COUNTIFS(Matchups!$C$2:$C$136,Matchups!$S14,Matchups!$J$2:$J$136,"W")</f>
        <v>0</v>
      </c>
      <c r="J56">
        <f t="shared" si="11"/>
        <v>0</v>
      </c>
      <c r="K56" s="8">
        <f>SUMIF(Matchups!$B$2:$B$136,Matchups!S14,Matchups!$I$2:$I$136)+SUMIF(Matchups!$C$2:$C$136,Matchups!S14,Matchups!$L$2:$L$136)</f>
        <v>0</v>
      </c>
    </row>
    <row r="57" spans="2:11" x14ac:dyDescent="0.2">
      <c r="B57" s="7">
        <v>5</v>
      </c>
      <c r="C57" t="str">
        <f>Matchups!S15</f>
        <v>Ms. Marvel</v>
      </c>
      <c r="D57">
        <f>2*COUNTIF(Matchups!$M$2:$M$136,Matchups!$S15)+2*COUNTIFS(Matchups!$B$2:$B$136,Matchups!$S15,Matchups!$G$2:$G$136,"W")+2*COUNTIFS(Matchups!$C$2:$C$136,Matchups!$S15,Matchups!$J$2:$J$136,"W")+COUNTIFS(Matchups!$B$2:$C$136,Matchups!S15,Matchups!$M$2:$N$136,"Tie")</f>
        <v>0</v>
      </c>
      <c r="E57">
        <f>5-COUNTIFS(Matchups!$B$2:$C$136,Matchups!S15,Matchups!$I$2:$J$136,"")</f>
        <v>0</v>
      </c>
      <c r="F57">
        <f>COUNTIF(Matchups!$M$2:$M$136,Matchups!$S15)</f>
        <v>0</v>
      </c>
      <c r="G57">
        <f>COUNTIF(Matchups!$N$2:$N$136,Matchups!$S15)</f>
        <v>0</v>
      </c>
      <c r="H57">
        <f t="shared" si="10"/>
        <v>0</v>
      </c>
      <c r="I57">
        <f>COUNTIFS(Matchups!$B$2:$B$136,Matchups!$S15,Matchups!$G$2:$G$136,"W")+COUNTIFS(Matchups!$C$2:$C$136,Matchups!$S15,Matchups!$J$2:$J$136,"W")</f>
        <v>0</v>
      </c>
      <c r="J57">
        <f t="shared" si="11"/>
        <v>0</v>
      </c>
      <c r="K57" s="8">
        <f>SUMIF(Matchups!$B$2:$B$136,Matchups!S15,Matchups!$I$2:$I$136)+SUMIF(Matchups!$C$2:$C$136,Matchups!S15,Matchups!$L$2:$L$136)</f>
        <v>0</v>
      </c>
    </row>
    <row r="58" spans="2:11" ht="17" thickBot="1" x14ac:dyDescent="0.25">
      <c r="B58" s="9">
        <v>6</v>
      </c>
      <c r="C58" s="10" t="str">
        <f>Matchups!S16</f>
        <v>Thor</v>
      </c>
      <c r="D58" s="10">
        <f>2*COUNTIF(Matchups!$M$2:$M$136,Matchups!$S16)+2*COUNTIFS(Matchups!$B$2:$B$136,Matchups!$S16,Matchups!$G$2:$G$136,"W")+2*COUNTIFS(Matchups!$C$2:$C$136,Matchups!$S16,Matchups!$J$2:$J$136,"W")+COUNTIFS(Matchups!$B$2:$C$136,Matchups!S16,Matchups!$M$2:$N$136,"Tie")</f>
        <v>0</v>
      </c>
      <c r="E58" s="10">
        <f>5-COUNTIFS(Matchups!$B$2:$C$136,Matchups!S16,Matchups!$I$2:$J$136,"")</f>
        <v>0</v>
      </c>
      <c r="F58" s="10">
        <f>COUNTIF(Matchups!$M$2:$M$136,Matchups!$S16)</f>
        <v>0</v>
      </c>
      <c r="G58" s="10">
        <f>COUNTIF(Matchups!$N$2:$N$136,Matchups!$S16)</f>
        <v>0</v>
      </c>
      <c r="H58" s="10">
        <f t="shared" si="10"/>
        <v>0</v>
      </c>
      <c r="I58" s="10">
        <f>COUNTIFS(Matchups!$B$2:$B$136,Matchups!$S16,Matchups!$G$2:$G$136,"W")+COUNTIFS(Matchups!$C$2:$C$136,Matchups!$S16,Matchups!$J$2:$J$136,"W")</f>
        <v>0</v>
      </c>
      <c r="J58" s="10">
        <f t="shared" si="11"/>
        <v>0</v>
      </c>
      <c r="K58" s="11">
        <f>SUMIF(Matchups!$B$2:$B$136,Matchups!S16,Matchups!$I$2:$I$136)+SUMIF(Matchups!$C$2:$C$136,Matchups!S16,Matchups!$L$2:$L$136)</f>
        <v>0</v>
      </c>
    </row>
    <row r="61" spans="2:11" ht="23" thickBot="1" x14ac:dyDescent="0.35">
      <c r="B61" s="2"/>
      <c r="C61" s="2"/>
      <c r="D61" s="1"/>
      <c r="E61" s="1"/>
      <c r="F61" s="3" t="s">
        <v>124</v>
      </c>
      <c r="G61" s="2"/>
      <c r="H61" s="2"/>
      <c r="I61" s="2"/>
      <c r="J61" s="2"/>
      <c r="K61" s="2"/>
    </row>
    <row r="62" spans="2:11" x14ac:dyDescent="0.2">
      <c r="B62" s="4" t="s">
        <v>110</v>
      </c>
      <c r="C62" s="5" t="s">
        <v>111</v>
      </c>
      <c r="D62" s="5" t="s">
        <v>112</v>
      </c>
      <c r="E62" s="5" t="s">
        <v>128</v>
      </c>
      <c r="F62" s="5" t="s">
        <v>113</v>
      </c>
      <c r="G62" s="5" t="s">
        <v>114</v>
      </c>
      <c r="H62" s="5" t="s">
        <v>115</v>
      </c>
      <c r="I62" s="5" t="s">
        <v>116</v>
      </c>
      <c r="J62" s="5" t="s">
        <v>117</v>
      </c>
      <c r="K62" s="6" t="s">
        <v>118</v>
      </c>
    </row>
    <row r="63" spans="2:11" x14ac:dyDescent="0.2">
      <c r="B63" s="7">
        <v>1</v>
      </c>
      <c r="C63" t="str">
        <f>Matchups!Q19</f>
        <v>Spider Man (Miles)</v>
      </c>
      <c r="D63">
        <f>2*COUNTIF(Matchups!$M$2:$M$136,Matchups!$Q19)+2*COUNTIFS(Matchups!$B$2:$B$136,Matchups!$Q19,Matchups!$G$2:$G$136,"W")+2*COUNTIFS(Matchups!$C$2:$C$136,Matchups!$Q19,Matchups!$J$2:$J$136,"W")+COUNTIFS(Matchups!$B$2:$C$136,Matchups!Q19,Matchups!$M$2:$N$136,"Tie")</f>
        <v>0</v>
      </c>
      <c r="E63">
        <f>5-COUNTIFS(Matchups!$B$2:$C$136,Matchups!Q19,Matchups!$I$2:$J$136,"")</f>
        <v>0</v>
      </c>
      <c r="F63">
        <f>COUNTIF(Matchups!$M$2:$M$136,Matchups!$Q19)</f>
        <v>0</v>
      </c>
      <c r="G63">
        <f>COUNTIF(Matchups!$N$2:$N$136,Matchups!$Q19)</f>
        <v>0</v>
      </c>
      <c r="H63">
        <f>E63-F63-G63</f>
        <v>0</v>
      </c>
      <c r="I63">
        <f>COUNTIFS(Matchups!$B$2:$B$136,Matchups!$Q19,Matchups!$G$2:$G$136,"W")+COUNTIFS(Matchups!$C$2:$C$136,Matchups!$Q19,Matchups!$J$2:$J$136,"W")</f>
        <v>0</v>
      </c>
      <c r="J63">
        <f>E63-I63</f>
        <v>0</v>
      </c>
      <c r="K63" s="8">
        <f>SUMIF(Matchups!$B$2:$B$136,Matchups!Q19,Matchups!$I$2:$I$136)+SUMIF(Matchups!$C$2:$C$136,Matchups!Q19,Matchups!$L$2:$L$136)</f>
        <v>0</v>
      </c>
    </row>
    <row r="64" spans="2:11" x14ac:dyDescent="0.2">
      <c r="B64" s="7">
        <v>2</v>
      </c>
      <c r="C64" t="str">
        <f>Matchups!Q20</f>
        <v>Shadow Cat</v>
      </c>
      <c r="D64">
        <f>2*COUNTIF(Matchups!$M$2:$M$136,Matchups!$Q20)+2*COUNTIFS(Matchups!$B$2:$B$136,Matchups!$Q20,Matchups!$G$2:$G$136,"W")+2*COUNTIFS(Matchups!$C$2:$C$136,Matchups!$Q20,Matchups!$J$2:$J$136,"W")+COUNTIFS(Matchups!$B$2:$C$136,Matchups!Q20,Matchups!$M$2:$N$136,"Tie")</f>
        <v>0</v>
      </c>
      <c r="E64">
        <f>5-COUNTIFS(Matchups!$B$2:$C$136,Matchups!Q20,Matchups!$I$2:$J$136,"")</f>
        <v>0</v>
      </c>
      <c r="F64">
        <f>COUNTIF(Matchups!$M$2:$M$136,Matchups!$Q20)</f>
        <v>0</v>
      </c>
      <c r="G64">
        <f>COUNTIF(Matchups!$N$2:$N$136,Matchups!$Q20)</f>
        <v>0</v>
      </c>
      <c r="H64">
        <f t="shared" ref="H64:H68" si="12">E64-F64-G64</f>
        <v>0</v>
      </c>
      <c r="I64">
        <f>COUNTIFS(Matchups!$B$2:$B$136,Matchups!$Q20,Matchups!$G$2:$G$136,"W")+COUNTIFS(Matchups!$C$2:$C$136,Matchups!$Q20,Matchups!$J$2:$J$136,"W")</f>
        <v>0</v>
      </c>
      <c r="J64">
        <f t="shared" ref="J64:J68" si="13">E64-I64</f>
        <v>0</v>
      </c>
      <c r="K64" s="8">
        <f>SUMIF(Matchups!$B$2:$B$136,Matchups!Q20,Matchups!$I$2:$I$136)+SUMIF(Matchups!$C$2:$C$136,Matchups!Q20,Matchups!$L$2:$L$136)</f>
        <v>0</v>
      </c>
    </row>
    <row r="65" spans="2:11" x14ac:dyDescent="0.2">
      <c r="B65" s="7">
        <v>3</v>
      </c>
      <c r="C65" t="str">
        <f>Matchups!Q21</f>
        <v>Iron Man</v>
      </c>
      <c r="D65">
        <f>2*COUNTIF(Matchups!$M$2:$M$136,Matchups!$Q21)+2*COUNTIFS(Matchups!$B$2:$B$136,Matchups!$Q21,Matchups!$G$2:$G$136,"W")+2*COUNTIFS(Matchups!$C$2:$C$136,Matchups!$Q21,Matchups!$J$2:$J$136,"W")+COUNTIFS(Matchups!$B$2:$C$136,Matchups!Q21,Matchups!$M$2:$N$136,"Tie")</f>
        <v>0</v>
      </c>
      <c r="E65">
        <f>5-COUNTIFS(Matchups!$B$2:$C$136,Matchups!Q21,Matchups!$I$2:$J$136,"")</f>
        <v>0</v>
      </c>
      <c r="F65">
        <f>COUNTIF(Matchups!$M$2:$M$136,Matchups!$Q21)</f>
        <v>0</v>
      </c>
      <c r="G65">
        <f>COUNTIF(Matchups!$N$2:$N$136,Matchups!$Q21)</f>
        <v>0</v>
      </c>
      <c r="H65">
        <f t="shared" si="12"/>
        <v>0</v>
      </c>
      <c r="I65">
        <f>COUNTIFS(Matchups!$B$2:$B$136,Matchups!$Q21,Matchups!$G$2:$G$136,"W")+COUNTIFS(Matchups!$C$2:$C$136,Matchups!$Q21,Matchups!$J$2:$J$136,"W")</f>
        <v>0</v>
      </c>
      <c r="J65">
        <f t="shared" si="13"/>
        <v>0</v>
      </c>
      <c r="K65" s="8">
        <f>SUMIF(Matchups!$B$2:$B$136,Matchups!Q21,Matchups!$I$2:$I$136)+SUMIF(Matchups!$C$2:$C$136,Matchups!Q21,Matchups!$L$2:$L$136)</f>
        <v>0</v>
      </c>
    </row>
    <row r="66" spans="2:11" x14ac:dyDescent="0.2">
      <c r="B66" s="7">
        <v>4</v>
      </c>
      <c r="C66" t="str">
        <f>Matchups!Q22</f>
        <v>Colossus</v>
      </c>
      <c r="D66">
        <f>2*COUNTIF(Matchups!$M$2:$M$136,Matchups!$Q22)+2*COUNTIFS(Matchups!$B$2:$B$136,Matchups!$Q22,Matchups!$G$2:$G$136,"W")+2*COUNTIFS(Matchups!$C$2:$C$136,Matchups!$Q22,Matchups!$J$2:$J$136,"W")+COUNTIFS(Matchups!$B$2:$C$136,Matchups!Q22,Matchups!$M$2:$N$136,"Tie")</f>
        <v>0</v>
      </c>
      <c r="E66">
        <f>5-COUNTIFS(Matchups!$B$2:$C$136,Matchups!Q22,Matchups!$I$2:$J$136,"")</f>
        <v>0</v>
      </c>
      <c r="F66">
        <f>COUNTIF(Matchups!$M$2:$M$136,Matchups!$Q22)</f>
        <v>0</v>
      </c>
      <c r="G66">
        <f>COUNTIF(Matchups!$N$2:$N$136,Matchups!$Q22)</f>
        <v>0</v>
      </c>
      <c r="H66">
        <f t="shared" si="12"/>
        <v>0</v>
      </c>
      <c r="I66">
        <f>COUNTIFS(Matchups!$B$2:$B$136,Matchups!$Q22,Matchups!$G$2:$G$136,"W")+COUNTIFS(Matchups!$C$2:$C$136,Matchups!$Q22,Matchups!$J$2:$J$136,"W")</f>
        <v>0</v>
      </c>
      <c r="J66">
        <f t="shared" si="13"/>
        <v>0</v>
      </c>
      <c r="K66" s="8">
        <f>SUMIF(Matchups!$B$2:$B$136,Matchups!Q22,Matchups!$I$2:$I$136)+SUMIF(Matchups!$C$2:$C$136,Matchups!Q22,Matchups!$L$2:$L$136)</f>
        <v>0</v>
      </c>
    </row>
    <row r="67" spans="2:11" x14ac:dyDescent="0.2">
      <c r="B67" s="7">
        <v>5</v>
      </c>
      <c r="C67" t="str">
        <f>Matchups!Q23</f>
        <v>Black Panther</v>
      </c>
      <c r="D67">
        <f>2*COUNTIF(Matchups!$M$2:$M$136,Matchups!$Q23)+2*COUNTIFS(Matchups!$B$2:$B$136,Matchups!$Q23,Matchups!$G$2:$G$136,"W")+2*COUNTIFS(Matchups!$C$2:$C$136,Matchups!$Q23,Matchups!$J$2:$J$136,"W")+COUNTIFS(Matchups!$B$2:$C$136,Matchups!Q23,Matchups!$M$2:$N$136,"Tie")</f>
        <v>0</v>
      </c>
      <c r="E67">
        <f>5-COUNTIFS(Matchups!$B$2:$C$136,Matchups!Q23,Matchups!$I$2:$J$136,"")</f>
        <v>0</v>
      </c>
      <c r="F67">
        <f>COUNTIF(Matchups!$M$2:$M$136,Matchups!$Q23)</f>
        <v>0</v>
      </c>
      <c r="G67">
        <f>COUNTIF(Matchups!$N$2:$N$136,Matchups!$Q23)</f>
        <v>0</v>
      </c>
      <c r="H67">
        <f t="shared" si="12"/>
        <v>0</v>
      </c>
      <c r="I67">
        <f>COUNTIFS(Matchups!$B$2:$B$136,Matchups!$Q23,Matchups!$G$2:$G$136,"W")+COUNTIFS(Matchups!$C$2:$C$136,Matchups!$Q23,Matchups!$J$2:$J$136,"W")</f>
        <v>0</v>
      </c>
      <c r="J67">
        <f t="shared" si="13"/>
        <v>0</v>
      </c>
      <c r="K67" s="8">
        <f>SUMIF(Matchups!$B$2:$B$136,Matchups!Q23,Matchups!$I$2:$I$136)+SUMIF(Matchups!$C$2:$C$136,Matchups!Q23,Matchups!$L$2:$L$136)</f>
        <v>0</v>
      </c>
    </row>
    <row r="68" spans="2:11" ht="17" thickBot="1" x14ac:dyDescent="0.25">
      <c r="B68" s="9">
        <v>6</v>
      </c>
      <c r="C68" s="10" t="str">
        <f>Matchups!Q24</f>
        <v>Black Widow</v>
      </c>
      <c r="D68" s="10">
        <f>2*COUNTIF(Matchups!$M$2:$M$136,Matchups!$Q24)+2*COUNTIFS(Matchups!$B$2:$B$136,Matchups!$Q24,Matchups!$G$2:$G$136,"W")+2*COUNTIFS(Matchups!$C$2:$C$136,Matchups!$Q24,Matchups!$J$2:$J$136,"W")+COUNTIFS(Matchups!$B$2:$C$136,Matchups!Q24,Matchups!$M$2:$N$136,"Tie")</f>
        <v>0</v>
      </c>
      <c r="E68" s="10">
        <f>5-COUNTIFS(Matchups!$B$2:$C$136,Matchups!Q24,Matchups!$I$2:$J$136,"")</f>
        <v>0</v>
      </c>
      <c r="F68" s="10">
        <f>COUNTIF(Matchups!$M$2:$M$136,Matchups!$Q24)</f>
        <v>0</v>
      </c>
      <c r="G68" s="10">
        <f>COUNTIF(Matchups!$N$2:$N$136,Matchups!$Q24)</f>
        <v>0</v>
      </c>
      <c r="H68" s="10">
        <f t="shared" si="12"/>
        <v>0</v>
      </c>
      <c r="I68" s="10">
        <f>COUNTIFS(Matchups!$B$2:$B$136,Matchups!$Q24,Matchups!$G$2:$G$136,"W")+COUNTIFS(Matchups!$C$2:$C$136,Matchups!$Q24,Matchups!$J$2:$J$136,"W")</f>
        <v>0</v>
      </c>
      <c r="J68" s="10">
        <f t="shared" si="13"/>
        <v>0</v>
      </c>
      <c r="K68" s="11">
        <f>SUMIF(Matchups!$B$2:$B$136,Matchups!Q24,Matchups!$I$2:$I$136)+SUMIF(Matchups!$C$2:$C$136,Matchups!Q24,Matchups!$L$2:$L$136)</f>
        <v>0</v>
      </c>
    </row>
    <row r="71" spans="2:11" ht="23" thickBot="1" x14ac:dyDescent="0.35">
      <c r="B71" s="2"/>
      <c r="C71" s="2"/>
      <c r="D71" s="1"/>
      <c r="E71" s="1"/>
      <c r="F71" s="3" t="s">
        <v>125</v>
      </c>
      <c r="G71" s="2"/>
      <c r="H71" s="2"/>
      <c r="I71" s="2"/>
      <c r="J71" s="2"/>
      <c r="K71" s="2"/>
    </row>
    <row r="72" spans="2:11" x14ac:dyDescent="0.2">
      <c r="B72" s="4" t="s">
        <v>110</v>
      </c>
      <c r="C72" s="5" t="s">
        <v>111</v>
      </c>
      <c r="D72" s="5" t="s">
        <v>112</v>
      </c>
      <c r="E72" s="5" t="s">
        <v>128</v>
      </c>
      <c r="F72" s="5" t="s">
        <v>113</v>
      </c>
      <c r="G72" s="5" t="s">
        <v>114</v>
      </c>
      <c r="H72" s="5" t="s">
        <v>115</v>
      </c>
      <c r="I72" s="5" t="s">
        <v>116</v>
      </c>
      <c r="J72" s="5" t="s">
        <v>117</v>
      </c>
      <c r="K72" s="6" t="s">
        <v>118</v>
      </c>
    </row>
    <row r="73" spans="2:11" x14ac:dyDescent="0.2">
      <c r="B73" s="7">
        <v>1</v>
      </c>
      <c r="C73" t="str">
        <f>Matchups!R19</f>
        <v>Scarlet Witch</v>
      </c>
      <c r="D73">
        <f>2*COUNTIF(Matchups!$M$2:$M$136,Matchups!$R19)+2*COUNTIFS(Matchups!$B$2:$B$136,Matchups!$R19,Matchups!$G$2:$G$136,"W")+2*COUNTIFS(Matchups!$C$2:$C$136,Matchups!$R19,Matchups!$J$2:$J$136,"W")+COUNTIFS(Matchups!$B$2:$C$136,Matchups!R19,Matchups!$M$2:$N$136,"Tie")</f>
        <v>0</v>
      </c>
      <c r="E73">
        <f>5-COUNTIFS(Matchups!$B$2:$C$136,Matchups!R19,Matchups!$I$2:$J$136,"")</f>
        <v>0</v>
      </c>
      <c r="F73">
        <f>COUNTIF(Matchups!$M$2:$M$136,Matchups!$R19)</f>
        <v>0</v>
      </c>
      <c r="G73">
        <f>COUNTIF(Matchups!$N$2:$N$136,Matchups!$R19)</f>
        <v>0</v>
      </c>
      <c r="H73">
        <f>E73-F73-G73</f>
        <v>0</v>
      </c>
      <c r="I73">
        <f>COUNTIFS(Matchups!$B$2:$B$136,Matchups!$R19,Matchups!$G$2:$G$136,"W")+COUNTIFS(Matchups!$C$2:$C$136,Matchups!$R19,Matchups!$J$2:$J$136,"W")</f>
        <v>0</v>
      </c>
      <c r="J73">
        <f>E73-I73</f>
        <v>0</v>
      </c>
      <c r="K73" s="8">
        <f>SUMIF(Matchups!$B$2:$B$136,Matchups!R19,Matchups!$I$2:$I$136)+SUMIF(Matchups!$C$2:$C$136,Matchups!R19,Matchups!$L$2:$L$136)</f>
        <v>0</v>
      </c>
    </row>
    <row r="74" spans="2:11" x14ac:dyDescent="0.2">
      <c r="B74" s="7">
        <v>2</v>
      </c>
      <c r="C74" t="str">
        <f>Matchups!R20</f>
        <v>Bishop</v>
      </c>
      <c r="D74">
        <f>2*COUNTIF(Matchups!$M$2:$M$136,Matchups!$R20)+2*COUNTIFS(Matchups!$B$2:$B$136,Matchups!$R20,Matchups!$G$2:$G$136,"W")+2*COUNTIFS(Matchups!$C$2:$C$136,Matchups!$R20,Matchups!$J$2:$J$136,"W")+COUNTIFS(Matchups!$B$2:$C$136,Matchups!R20,Matchups!$M$2:$N$136,"Tie")</f>
        <v>0</v>
      </c>
      <c r="E74">
        <f>5-COUNTIFS(Matchups!$B$2:$C$136,Matchups!R20,Matchups!$I$2:$J$136,"")</f>
        <v>0</v>
      </c>
      <c r="F74">
        <f>COUNTIF(Matchups!$M$2:$M$136,Matchups!$R20)</f>
        <v>0</v>
      </c>
      <c r="G74">
        <f>COUNTIF(Matchups!$N$2:$N$136,Matchups!$R20)</f>
        <v>0</v>
      </c>
      <c r="H74">
        <f t="shared" ref="H74:H78" si="14">E74-F74-G74</f>
        <v>0</v>
      </c>
      <c r="I74">
        <f>COUNTIFS(Matchups!$B$2:$B$136,Matchups!$R20,Matchups!$G$2:$G$136,"W")+COUNTIFS(Matchups!$C$2:$C$136,Matchups!$R20,Matchups!$J$2:$J$136,"W")</f>
        <v>0</v>
      </c>
      <c r="J74">
        <f t="shared" ref="J74:J78" si="15">E74-I74</f>
        <v>0</v>
      </c>
      <c r="K74" s="8">
        <f>SUMIF(Matchups!$B$2:$B$136,Matchups!R20,Matchups!$I$2:$I$136)+SUMIF(Matchups!$C$2:$C$136,Matchups!R20,Matchups!$L$2:$L$136)</f>
        <v>0</v>
      </c>
    </row>
    <row r="75" spans="2:11" x14ac:dyDescent="0.2">
      <c r="B75" s="7">
        <v>3</v>
      </c>
      <c r="C75" t="str">
        <f>Matchups!R21</f>
        <v>Deadpool</v>
      </c>
      <c r="D75">
        <f>2*COUNTIF(Matchups!$M$2:$M$136,Matchups!$R21)+2*COUNTIFS(Matchups!$B$2:$B$136,Matchups!$R21,Matchups!$G$2:$G$136,"W")+2*COUNTIFS(Matchups!$C$2:$C$136,Matchups!$R21,Matchups!$J$2:$J$136,"W")+COUNTIFS(Matchups!$B$2:$C$136,Matchups!R21,Matchups!$M$2:$N$136,"Tie")</f>
        <v>0</v>
      </c>
      <c r="E75">
        <f>5-COUNTIFS(Matchups!$B$2:$C$136,Matchups!R21,Matchups!$I$2:$J$136,"")</f>
        <v>0</v>
      </c>
      <c r="F75">
        <f>COUNTIF(Matchups!$M$2:$M$136,Matchups!$R21)</f>
        <v>0</v>
      </c>
      <c r="G75">
        <f>COUNTIF(Matchups!$N$2:$N$136,Matchups!$R21)</f>
        <v>0</v>
      </c>
      <c r="H75">
        <f t="shared" si="14"/>
        <v>0</v>
      </c>
      <c r="I75">
        <f>COUNTIFS(Matchups!$B$2:$B$136,Matchups!$R21,Matchups!$G$2:$G$136,"W")+COUNTIFS(Matchups!$C$2:$C$136,Matchups!$R21,Matchups!$J$2:$J$136,"W")</f>
        <v>0</v>
      </c>
      <c r="J75">
        <f t="shared" si="15"/>
        <v>0</v>
      </c>
      <c r="K75" s="8">
        <f>SUMIF(Matchups!$B$2:$B$136,Matchups!R21,Matchups!$I$2:$I$136)+SUMIF(Matchups!$C$2:$C$136,Matchups!R21,Matchups!$L$2:$L$136)</f>
        <v>0</v>
      </c>
    </row>
    <row r="76" spans="2:11" x14ac:dyDescent="0.2">
      <c r="B76" s="7">
        <v>4</v>
      </c>
      <c r="C76" t="str">
        <f>Matchups!R22</f>
        <v>Spider-Man (Peter)</v>
      </c>
      <c r="D76">
        <f>2*COUNTIF(Matchups!$M$2:$M$136,Matchups!$R22)+2*COUNTIFS(Matchups!$B$2:$B$136,Matchups!$R22,Matchups!$G$2:$G$136,"W")+2*COUNTIFS(Matchups!$C$2:$C$136,Matchups!$R22,Matchups!$J$2:$J$136,"W")+COUNTIFS(Matchups!$B$2:$C$136,Matchups!R22,Matchups!$M$2:$N$136,"Tie")</f>
        <v>0</v>
      </c>
      <c r="E76">
        <f>5-COUNTIFS(Matchups!$B$2:$C$136,Matchups!R22,Matchups!$I$2:$J$136,"")</f>
        <v>0</v>
      </c>
      <c r="F76">
        <f>COUNTIF(Matchups!$M$2:$M$136,Matchups!$R22)</f>
        <v>0</v>
      </c>
      <c r="G76">
        <f>COUNTIF(Matchups!$N$2:$N$136,Matchups!$R22)</f>
        <v>0</v>
      </c>
      <c r="H76">
        <f t="shared" si="14"/>
        <v>0</v>
      </c>
      <c r="I76">
        <f>COUNTIFS(Matchups!$B$2:$B$136,Matchups!$R22,Matchups!$G$2:$G$136,"W")+COUNTIFS(Matchups!$C$2:$C$136,Matchups!$R22,Matchups!$J$2:$J$136,"W")</f>
        <v>0</v>
      </c>
      <c r="J76">
        <f t="shared" si="15"/>
        <v>0</v>
      </c>
      <c r="K76" s="8">
        <f>SUMIF(Matchups!$B$2:$B$136,Matchups!R22,Matchups!$I$2:$I$136)+SUMIF(Matchups!$C$2:$C$136,Matchups!R22,Matchups!$L$2:$L$136)</f>
        <v>0</v>
      </c>
    </row>
    <row r="77" spans="2:11" x14ac:dyDescent="0.2">
      <c r="B77" s="7">
        <v>5</v>
      </c>
      <c r="C77" t="str">
        <f>Matchups!R23</f>
        <v>Nebula</v>
      </c>
      <c r="D77">
        <f>2*COUNTIF(Matchups!$M$2:$M$136,Matchups!$R23)+2*COUNTIFS(Matchups!$B$2:$B$136,Matchups!$R23,Matchups!$G$2:$G$136,"W")+2*COUNTIFS(Matchups!$C$2:$C$136,Matchups!$R23,Matchups!$J$2:$J$136,"W")+COUNTIFS(Matchups!$B$2:$C$136,Matchups!R23,Matchups!$M$2:$N$136,"Tie")</f>
        <v>0</v>
      </c>
      <c r="E77">
        <f>5-COUNTIFS(Matchups!$B$2:$C$136,Matchups!R23,Matchups!$I$2:$J$136,"")</f>
        <v>0</v>
      </c>
      <c r="F77">
        <f>COUNTIF(Matchups!$M$2:$M$136,Matchups!$R23)</f>
        <v>0</v>
      </c>
      <c r="G77">
        <f>COUNTIF(Matchups!$N$2:$N$136,Matchups!$R23)</f>
        <v>0</v>
      </c>
      <c r="H77">
        <f t="shared" si="14"/>
        <v>0</v>
      </c>
      <c r="I77">
        <f>COUNTIFS(Matchups!$B$2:$B$136,Matchups!$R23,Matchups!$G$2:$G$136,"W")+COUNTIFS(Matchups!$C$2:$C$136,Matchups!$R23,Matchups!$J$2:$J$136,"W")</f>
        <v>0</v>
      </c>
      <c r="J77">
        <f t="shared" si="15"/>
        <v>0</v>
      </c>
      <c r="K77" s="8">
        <f>SUMIF(Matchups!$B$2:$B$136,Matchups!R23,Matchups!$I$2:$I$136)+SUMIF(Matchups!$C$2:$C$136,Matchups!R23,Matchups!$L$2:$L$136)</f>
        <v>0</v>
      </c>
    </row>
    <row r="78" spans="2:11" ht="17" thickBot="1" x14ac:dyDescent="0.25">
      <c r="B78" s="9">
        <v>6</v>
      </c>
      <c r="C78" s="10" t="str">
        <f>Matchups!R24</f>
        <v>Drax</v>
      </c>
      <c r="D78" s="10">
        <f>2*COUNTIF(Matchups!$M$2:$M$136,Matchups!$R24)+2*COUNTIFS(Matchups!$B$2:$B$136,Matchups!$R24,Matchups!$G$2:$G$136,"W")+2*COUNTIFS(Matchups!$C$2:$C$136,Matchups!$R24,Matchups!$J$2:$J$136,"W")+COUNTIFS(Matchups!$B$2:$C$136,Matchups!R24,Matchups!$M$2:$N$136,"Tie")</f>
        <v>0</v>
      </c>
      <c r="E78" s="10">
        <f>5-COUNTIFS(Matchups!$B$2:$C$136,Matchups!R24,Matchups!$I$2:$J$136,"")</f>
        <v>0</v>
      </c>
      <c r="F78" s="10">
        <f>COUNTIF(Matchups!$M$2:$M$136,Matchups!$R24)</f>
        <v>0</v>
      </c>
      <c r="G78" s="10">
        <f>COUNTIF(Matchups!$N$2:$N$136,Matchups!$R24)</f>
        <v>0</v>
      </c>
      <c r="H78" s="10">
        <f t="shared" si="14"/>
        <v>0</v>
      </c>
      <c r="I78" s="10">
        <f>COUNTIFS(Matchups!$B$2:$B$136,Matchups!$R24,Matchups!$G$2:$G$136,"W")+COUNTIFS(Matchups!$C$2:$C$136,Matchups!$R24,Matchups!$J$2:$J$136,"W")</f>
        <v>0</v>
      </c>
      <c r="J78" s="10">
        <f t="shared" si="15"/>
        <v>0</v>
      </c>
      <c r="K78" s="11">
        <f>SUMIF(Matchups!$B$2:$B$136,Matchups!R24,Matchups!$I$2:$I$136)+SUMIF(Matchups!$C$2:$C$136,Matchups!R24,Matchups!$L$2:$L$136)</f>
        <v>0</v>
      </c>
    </row>
    <row r="81" spans="2:11" ht="23" thickBot="1" x14ac:dyDescent="0.35">
      <c r="B81" s="2"/>
      <c r="C81" s="2"/>
      <c r="D81" s="1"/>
      <c r="E81" s="1"/>
      <c r="F81" s="3" t="s">
        <v>126</v>
      </c>
      <c r="G81" s="2"/>
      <c r="H81" s="2"/>
      <c r="I81" s="2"/>
      <c r="J81" s="2"/>
      <c r="K81" s="2"/>
    </row>
    <row r="82" spans="2:11" x14ac:dyDescent="0.2">
      <c r="B82" s="4" t="s">
        <v>110</v>
      </c>
      <c r="C82" s="5" t="s">
        <v>111</v>
      </c>
      <c r="D82" s="5" t="s">
        <v>112</v>
      </c>
      <c r="E82" s="5" t="s">
        <v>128</v>
      </c>
      <c r="F82" s="5" t="s">
        <v>113</v>
      </c>
      <c r="G82" s="5" t="s">
        <v>114</v>
      </c>
      <c r="H82" s="5" t="s">
        <v>115</v>
      </c>
      <c r="I82" s="5" t="s">
        <v>116</v>
      </c>
      <c r="J82" s="5" t="s">
        <v>117</v>
      </c>
      <c r="K82" s="6" t="s">
        <v>118</v>
      </c>
    </row>
    <row r="83" spans="2:11" x14ac:dyDescent="0.2">
      <c r="B83" s="7">
        <v>1</v>
      </c>
      <c r="C83" t="str">
        <f>Matchups!S19</f>
        <v>Cyclops</v>
      </c>
      <c r="D83">
        <f>2*COUNTIF(Matchups!$M$2:$M$136,Matchups!$S19)+2*COUNTIFS(Matchups!$B$2:$B$136,Matchups!$S19,Matchups!$G$2:$G$136,"W")+2*COUNTIFS(Matchups!$C$2:$C$136,Matchups!$S19,Matchups!$J$2:$J$136,"W")+COUNTIFS(Matchups!$B$2:$C$136,Matchups!S19,Matchups!$M$2:$N$136,"Tie")</f>
        <v>0</v>
      </c>
      <c r="E83">
        <f>5-COUNTIFS(Matchups!$B$2:$C$136,Matchups!S19,Matchups!$I$2:$J$136,"")</f>
        <v>0</v>
      </c>
      <c r="F83">
        <f>COUNTIF(Matchups!$M$2:$M$136,Matchups!$S19)</f>
        <v>0</v>
      </c>
      <c r="G83">
        <f>COUNTIF(Matchups!$N$2:$N$136,Matchups!$S19)</f>
        <v>0</v>
      </c>
      <c r="H83">
        <f>E83-F83-G83</f>
        <v>0</v>
      </c>
      <c r="I83">
        <f>COUNTIFS(Matchups!$B$2:$B$136,Matchups!$S19,Matchups!$G$2:$G$136,"W")+COUNTIFS(Matchups!$C$2:$C$136,Matchups!$S19,Matchups!$J$2:$J$136,"W")</f>
        <v>0</v>
      </c>
      <c r="J83">
        <f>E83-I83</f>
        <v>0</v>
      </c>
      <c r="K83" s="8">
        <f>SUMIF(Matchups!$B$2:$B$136,Matchups!S19,Matchups!$I$2:$I$136)+SUMIF(Matchups!$C$2:$C$136,Matchups!S19,Matchups!$L$2:$L$136)</f>
        <v>0</v>
      </c>
    </row>
    <row r="84" spans="2:11" x14ac:dyDescent="0.2">
      <c r="B84" s="7">
        <v>2</v>
      </c>
      <c r="C84" t="str">
        <f>Matchups!S20</f>
        <v>Domino</v>
      </c>
      <c r="D84">
        <f>2*COUNTIF(Matchups!$M$2:$M$136,Matchups!$S20)+2*COUNTIFS(Matchups!$B$2:$B$136,Matchups!$S20,Matchups!$G$2:$G$136,"W")+2*COUNTIFS(Matchups!$C$2:$C$136,Matchups!$S20,Matchups!$J$2:$J$136,"W")+COUNTIFS(Matchups!$B$2:$C$136,Matchups!S20,Matchups!$M$2:$N$136,"Tie")</f>
        <v>0</v>
      </c>
      <c r="E84">
        <f>5-COUNTIFS(Matchups!$B$2:$C$136,Matchups!S20,Matchups!$I$2:$J$136,"")</f>
        <v>0</v>
      </c>
      <c r="F84">
        <f>COUNTIF(Matchups!$M$2:$M$136,Matchups!$S20)</f>
        <v>0</v>
      </c>
      <c r="G84">
        <f>COUNTIF(Matchups!$N$2:$N$136,Matchups!$S20)</f>
        <v>0</v>
      </c>
      <c r="H84">
        <f t="shared" ref="H84:H88" si="16">E84-F84-G84</f>
        <v>0</v>
      </c>
      <c r="I84">
        <f>COUNTIFS(Matchups!$B$2:$B$136,Matchups!$S20,Matchups!$G$2:$G$136,"W")+COUNTIFS(Matchups!$C$2:$C$136,Matchups!$S20,Matchups!$J$2:$J$136,"W")</f>
        <v>0</v>
      </c>
      <c r="J84">
        <f t="shared" ref="J84:J88" si="17">E84-I84</f>
        <v>0</v>
      </c>
      <c r="K84" s="8">
        <f>SUMIF(Matchups!$B$2:$B$136,Matchups!S20,Matchups!$I$2:$I$136)+SUMIF(Matchups!$C$2:$C$136,Matchups!S20,Matchups!$L$2:$L$136)</f>
        <v>0</v>
      </c>
    </row>
    <row r="85" spans="2:11" x14ac:dyDescent="0.2">
      <c r="B85" s="7">
        <v>3</v>
      </c>
      <c r="C85" t="str">
        <f>Matchups!S21</f>
        <v>SP//DR</v>
      </c>
      <c r="D85">
        <f>2*COUNTIF(Matchups!$M$2:$M$136,Matchups!$S21)+2*COUNTIFS(Matchups!$B$2:$B$136,Matchups!$S21,Matchups!$G$2:$G$136,"W")+2*COUNTIFS(Matchups!$C$2:$C$136,Matchups!$S21,Matchups!$J$2:$J$136,"W")+COUNTIFS(Matchups!$B$2:$C$136,Matchups!S21,Matchups!$M$2:$N$136,"Tie")</f>
        <v>0</v>
      </c>
      <c r="E85">
        <f>5-COUNTIFS(Matchups!$B$2:$C$136,Matchups!S21,Matchups!$I$2:$J$136,"")</f>
        <v>0</v>
      </c>
      <c r="F85">
        <f>COUNTIF(Matchups!$M$2:$M$136,Matchups!$S21)</f>
        <v>0</v>
      </c>
      <c r="G85">
        <f>COUNTIF(Matchups!$N$2:$N$136,Matchups!$S21)</f>
        <v>0</v>
      </c>
      <c r="H85">
        <f t="shared" si="16"/>
        <v>0</v>
      </c>
      <c r="I85">
        <f>COUNTIFS(Matchups!$B$2:$B$136,Matchups!$S21,Matchups!$G$2:$G$136,"W")+COUNTIFS(Matchups!$C$2:$C$136,Matchups!$S21,Matchups!$J$2:$J$136,"W")</f>
        <v>0</v>
      </c>
      <c r="J85">
        <f t="shared" si="17"/>
        <v>0</v>
      </c>
      <c r="K85" s="8">
        <f>SUMIF(Matchups!$B$2:$B$136,Matchups!S21,Matchups!$I$2:$I$136)+SUMIF(Matchups!$C$2:$C$136,Matchups!S21,Matchups!$L$2:$L$136)</f>
        <v>0</v>
      </c>
    </row>
    <row r="86" spans="2:11" x14ac:dyDescent="0.2">
      <c r="B86" s="7">
        <v>4</v>
      </c>
      <c r="C86" t="str">
        <f>Matchups!S22</f>
        <v>Gambit</v>
      </c>
      <c r="D86">
        <f>2*COUNTIF(Matchups!$M$2:$M$136,Matchups!$S22)+2*COUNTIFS(Matchups!$B$2:$B$136,Matchups!$S22,Matchups!$G$2:$G$136,"W")+2*COUNTIFS(Matchups!$C$2:$C$136,Matchups!$S22,Matchups!$J$2:$J$136,"W")+COUNTIFS(Matchups!$B$2:$C$136,Matchups!S22,Matchups!$M$2:$N$136,"Tie")</f>
        <v>0</v>
      </c>
      <c r="E86">
        <f>5-COUNTIFS(Matchups!$B$2:$C$136,Matchups!S22,Matchups!$I$2:$J$136,"")</f>
        <v>0</v>
      </c>
      <c r="F86">
        <f>COUNTIF(Matchups!$M$2:$M$136,Matchups!$S22)</f>
        <v>0</v>
      </c>
      <c r="G86">
        <f>COUNTIF(Matchups!$N$2:$N$136,Matchups!$S22)</f>
        <v>0</v>
      </c>
      <c r="H86">
        <f t="shared" si="16"/>
        <v>0</v>
      </c>
      <c r="I86">
        <f>COUNTIFS(Matchups!$B$2:$B$136,Matchups!$S22,Matchups!$G$2:$G$136,"W")+COUNTIFS(Matchups!$C$2:$C$136,Matchups!$S22,Matchups!$J$2:$J$136,"W")</f>
        <v>0</v>
      </c>
      <c r="J86">
        <f t="shared" si="17"/>
        <v>0</v>
      </c>
      <c r="K86" s="8">
        <f>SUMIF(Matchups!$B$2:$B$136,Matchups!S22,Matchups!$I$2:$I$136)+SUMIF(Matchups!$C$2:$C$136,Matchups!S22,Matchups!$L$2:$L$136)</f>
        <v>0</v>
      </c>
    </row>
    <row r="87" spans="2:11" x14ac:dyDescent="0.2">
      <c r="B87" s="7">
        <v>5</v>
      </c>
      <c r="C87" t="str">
        <f>Matchups!S23</f>
        <v>Star-Lord</v>
      </c>
      <c r="D87">
        <f>2*COUNTIF(Matchups!$M$2:$M$136,Matchups!$S23)+2*COUNTIFS(Matchups!$B$2:$B$136,Matchups!$S23,Matchups!$G$2:$G$136,"W")+2*COUNTIFS(Matchups!$C$2:$C$136,Matchups!$S23,Matchups!$J$2:$J$136,"W")+COUNTIFS(Matchups!$B$2:$C$136,Matchups!S23,Matchups!$M$2:$N$136,"Tie")</f>
        <v>0</v>
      </c>
      <c r="E87">
        <f>5-COUNTIFS(Matchups!$B$2:$C$136,Matchups!S23,Matchups!$I$2:$J$136,"")</f>
        <v>0</v>
      </c>
      <c r="F87">
        <f>COUNTIF(Matchups!$M$2:$M$136,Matchups!$S23)</f>
        <v>0</v>
      </c>
      <c r="G87">
        <f>COUNTIF(Matchups!$N$2:$N$136,Matchups!$S23)</f>
        <v>0</v>
      </c>
      <c r="H87">
        <f t="shared" si="16"/>
        <v>0</v>
      </c>
      <c r="I87">
        <f>COUNTIFS(Matchups!$B$2:$B$136,Matchups!$S23,Matchups!$G$2:$G$136,"W")+COUNTIFS(Matchups!$C$2:$C$136,Matchups!$S23,Matchups!$J$2:$J$136,"W")</f>
        <v>0</v>
      </c>
      <c r="J87">
        <f t="shared" si="17"/>
        <v>0</v>
      </c>
      <c r="K87" s="8">
        <f>SUMIF(Matchups!$B$2:$B$136,Matchups!S23,Matchups!$I$2:$I$136)+SUMIF(Matchups!$C$2:$C$136,Matchups!S23,Matchups!$L$2:$L$136)</f>
        <v>0</v>
      </c>
    </row>
    <row r="88" spans="2:11" ht="17" thickBot="1" x14ac:dyDescent="0.25">
      <c r="B88" s="9">
        <v>6</v>
      </c>
      <c r="C88" s="10" t="str">
        <f>Matchups!S24</f>
        <v>Valkyrie</v>
      </c>
      <c r="D88" s="10">
        <f>2*COUNTIF(Matchups!$M$2:$M$136,Matchups!$S24)+2*COUNTIFS(Matchups!$B$2:$B$136,Matchups!$S24,Matchups!$G$2:$G$136,"W")+2*COUNTIFS(Matchups!$C$2:$C$136,Matchups!$S24,Matchups!$J$2:$J$136,"W")+COUNTIFS(Matchups!$B$2:$C$136,Matchups!S24,Matchups!$M$2:$N$136,"Tie")</f>
        <v>0</v>
      </c>
      <c r="E88" s="10">
        <f>5-COUNTIFS(Matchups!$B$2:$C$136,Matchups!S24,Matchups!$I$2:$J$136,"")</f>
        <v>0</v>
      </c>
      <c r="F88" s="10">
        <f>COUNTIF(Matchups!$M$2:$M$136,Matchups!$S24)</f>
        <v>0</v>
      </c>
      <c r="G88" s="10">
        <f>COUNTIF(Matchups!$N$2:$N$136,Matchups!$S24)</f>
        <v>0</v>
      </c>
      <c r="H88" s="10">
        <f t="shared" si="16"/>
        <v>0</v>
      </c>
      <c r="I88" s="10">
        <f>COUNTIFS(Matchups!$B$2:$B$136,Matchups!$S24,Matchups!$G$2:$G$136,"W")+COUNTIFS(Matchups!$C$2:$C$136,Matchups!$S24,Matchups!$J$2:$J$136,"W")</f>
        <v>0</v>
      </c>
      <c r="J88" s="10">
        <f t="shared" si="17"/>
        <v>0</v>
      </c>
      <c r="K88" s="11">
        <f>SUMIF(Matchups!$B$2:$B$136,Matchups!S24,Matchups!$I$2:$I$136)+SUMIF(Matchups!$C$2:$C$136,Matchups!S24,Matchups!$L$2:$L$136)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Matchups</vt:lpstr>
      <vt:lpstr>Standings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Heck</dc:creator>
  <cp:lastModifiedBy>Adam Heck</cp:lastModifiedBy>
  <dcterms:created xsi:type="dcterms:W3CDTF">2024-05-12T11:21:45Z</dcterms:created>
  <dcterms:modified xsi:type="dcterms:W3CDTF">2024-05-29T02:39:22Z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188ad8-4875-42e6-925c-bd11f6824504_Enabled">
    <vt:lpwstr>true</vt:lpwstr>
  </property>
  <property fmtid="{D5CDD505-2E9C-101B-9397-08002B2CF9AE}" pid="3" name="MSIP_Label_33188ad8-4875-42e6-925c-bd11f6824504_SetDate">
    <vt:lpwstr>2024-05-13T22:08:57Z</vt:lpwstr>
  </property>
  <property fmtid="{D5CDD505-2E9C-101B-9397-08002B2CF9AE}" pid="4" name="MSIP_Label_33188ad8-4875-42e6-925c-bd11f6824504_Method">
    <vt:lpwstr>Standard</vt:lpwstr>
  </property>
  <property fmtid="{D5CDD505-2E9C-101B-9397-08002B2CF9AE}" pid="5" name="MSIP_Label_33188ad8-4875-42e6-925c-bd11f6824504_Name">
    <vt:lpwstr>defa4170-0d19-0005-0004-bc88714345d2</vt:lpwstr>
  </property>
  <property fmtid="{D5CDD505-2E9C-101B-9397-08002B2CF9AE}" pid="6" name="MSIP_Label_33188ad8-4875-42e6-925c-bd11f6824504_SiteId">
    <vt:lpwstr>8143a300-2c64-4dd4-bb14-bcd3f04c1963</vt:lpwstr>
  </property>
  <property fmtid="{D5CDD505-2E9C-101B-9397-08002B2CF9AE}" pid="7" name="MSIP_Label_33188ad8-4875-42e6-925c-bd11f6824504_ActionId">
    <vt:lpwstr>8f36a318-8329-48b0-9e73-8004d812ec2f</vt:lpwstr>
  </property>
  <property fmtid="{D5CDD505-2E9C-101B-9397-08002B2CF9AE}" pid="8" name="MSIP_Label_33188ad8-4875-42e6-925c-bd11f6824504_ContentBits">
    <vt:lpwstr>0</vt:lpwstr>
  </property>
</Properties>
</file>