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.A LEC\Applied Statics\"/>
    </mc:Choice>
  </mc:AlternateContent>
  <xr:revisionPtr revIDLastSave="0" documentId="13_ncr:1_{5F85E600-8B41-4FFD-9349-0F4FCAF9B6CE}" xr6:coauthVersionLast="45" xr6:coauthVersionMax="45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Dataset" sheetId="1" r:id="rId1"/>
    <sheet name="Sort and Find" sheetId="2" r:id="rId2"/>
    <sheet name="Using QUARTILE Function" sheetId="3" r:id="rId3"/>
    <sheet name="Mean And Standard Deviation" sheetId="4" r:id="rId4"/>
    <sheet name="Using Z-Score" sheetId="5" r:id="rId5"/>
    <sheet name="Using Large &amp; Small Function" sheetId="6" r:id="rId6"/>
  </sheets>
  <definedNames>
    <definedName name="_xlnm._FilterDatabase" localSheetId="2" hidden="1">'Using QUARTILE Function'!$J$4:$L$16</definedName>
    <definedName name="_xlchart.v1.0" hidden="1">Dataset!$C$5:$C$16</definedName>
    <definedName name="_xlchart.v1.1" hidden="1">'Sort and Find'!$H$5:$H$16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5" l="1"/>
  <c r="O7" i="5"/>
  <c r="O8" i="5"/>
  <c r="O9" i="5"/>
  <c r="O10" i="5"/>
  <c r="O11" i="5"/>
  <c r="O12" i="5"/>
  <c r="O13" i="5"/>
  <c r="O14" i="5"/>
  <c r="O15" i="5"/>
  <c r="O16" i="5"/>
  <c r="O5" i="5"/>
  <c r="N6" i="5"/>
  <c r="N7" i="5"/>
  <c r="N8" i="5"/>
  <c r="N9" i="5"/>
  <c r="N10" i="5"/>
  <c r="N11" i="5"/>
  <c r="N12" i="5"/>
  <c r="N13" i="5"/>
  <c r="N14" i="5"/>
  <c r="N15" i="5"/>
  <c r="N16" i="5"/>
  <c r="N5" i="5"/>
  <c r="R6" i="5"/>
  <c r="R5" i="5"/>
  <c r="L6" i="4"/>
  <c r="L7" i="4"/>
  <c r="L8" i="4"/>
  <c r="L9" i="4"/>
  <c r="L10" i="4"/>
  <c r="L11" i="4"/>
  <c r="L12" i="4"/>
  <c r="L13" i="4"/>
  <c r="L14" i="4"/>
  <c r="L15" i="4"/>
  <c r="L16" i="4"/>
  <c r="L5" i="4"/>
  <c r="O8" i="4"/>
  <c r="O7" i="4"/>
  <c r="O6" i="4"/>
  <c r="O5" i="4"/>
  <c r="L6" i="3"/>
  <c r="L7" i="3"/>
  <c r="L8" i="3"/>
  <c r="L9" i="3"/>
  <c r="L10" i="3"/>
  <c r="L11" i="3"/>
  <c r="L12" i="3"/>
  <c r="L13" i="3"/>
  <c r="L14" i="3"/>
  <c r="L15" i="3"/>
  <c r="L16" i="3"/>
  <c r="L5" i="3"/>
  <c r="O8" i="3"/>
  <c r="O7" i="3"/>
  <c r="O6" i="3"/>
  <c r="O5" i="3"/>
  <c r="O4" i="3"/>
  <c r="O9" i="6"/>
  <c r="M9" i="6"/>
  <c r="G9" i="6"/>
  <c r="E9" i="6"/>
  <c r="O8" i="6"/>
  <c r="M8" i="6"/>
  <c r="G8" i="6"/>
  <c r="E8" i="6"/>
  <c r="O7" i="6"/>
  <c r="M7" i="6"/>
  <c r="G7" i="6"/>
  <c r="E7" i="6"/>
  <c r="O6" i="6"/>
  <c r="M6" i="6"/>
  <c r="G6" i="6"/>
  <c r="E6" i="6"/>
  <c r="O5" i="6"/>
  <c r="M5" i="6"/>
  <c r="G5" i="6"/>
  <c r="E5" i="6"/>
  <c r="I6" i="5"/>
  <c r="I5" i="5"/>
  <c r="E15" i="5" s="1"/>
  <c r="G6" i="4"/>
  <c r="G7" i="4" s="1"/>
  <c r="G5" i="4"/>
  <c r="G16" i="3"/>
  <c r="G15" i="3"/>
  <c r="G5" i="3"/>
  <c r="G6" i="3" s="1"/>
  <c r="G4" i="3"/>
  <c r="G8" i="3" s="1"/>
  <c r="D11" i="3" l="1"/>
  <c r="D8" i="3"/>
  <c r="D14" i="3"/>
  <c r="D10" i="3"/>
  <c r="D16" i="3"/>
  <c r="D9" i="3"/>
  <c r="D7" i="3"/>
  <c r="D5" i="3"/>
  <c r="G7" i="3"/>
  <c r="D12" i="3" s="1"/>
  <c r="G17" i="3"/>
  <c r="G19" i="3" s="1"/>
  <c r="E7" i="5"/>
  <c r="G8" i="4"/>
  <c r="D13" i="4" s="1"/>
  <c r="D9" i="5"/>
  <c r="F9" i="5" s="1"/>
  <c r="E10" i="5"/>
  <c r="D13" i="5"/>
  <c r="F13" i="5" s="1"/>
  <c r="E14" i="5"/>
  <c r="D8" i="5"/>
  <c r="F8" i="5" s="1"/>
  <c r="E9" i="5"/>
  <c r="D12" i="5"/>
  <c r="F12" i="5" s="1"/>
  <c r="E13" i="5"/>
  <c r="D16" i="5"/>
  <c r="F16" i="5" s="1"/>
  <c r="D5" i="5"/>
  <c r="F5" i="5" s="1"/>
  <c r="D6" i="5"/>
  <c r="F6" i="5" s="1"/>
  <c r="D7" i="5"/>
  <c r="F7" i="5" s="1"/>
  <c r="E8" i="5"/>
  <c r="D11" i="5"/>
  <c r="F11" i="5" s="1"/>
  <c r="E12" i="5"/>
  <c r="D15" i="5"/>
  <c r="F15" i="5" s="1"/>
  <c r="E16" i="5"/>
  <c r="E5" i="5"/>
  <c r="E6" i="5"/>
  <c r="D10" i="5"/>
  <c r="F10" i="5" s="1"/>
  <c r="E11" i="5"/>
  <c r="D14" i="5"/>
  <c r="F14" i="5" s="1"/>
  <c r="D12" i="4" l="1"/>
  <c r="D11" i="4"/>
  <c r="D8" i="4"/>
  <c r="D15" i="3"/>
  <c r="D16" i="4"/>
  <c r="D15" i="4"/>
  <c r="D10" i="4"/>
  <c r="D13" i="3"/>
  <c r="D6" i="3"/>
  <c r="D5" i="4"/>
  <c r="D9" i="4"/>
  <c r="D14" i="4"/>
  <c r="D6" i="4"/>
  <c r="D7" i="4"/>
  <c r="G18" i="3"/>
</calcChain>
</file>

<file path=xl/sharedStrings.xml><?xml version="1.0" encoding="utf-8"?>
<sst xmlns="http://schemas.openxmlformats.org/spreadsheetml/2006/main" count="209" uniqueCount="32">
  <si>
    <t>Dataset</t>
  </si>
  <si>
    <t>Name</t>
  </si>
  <si>
    <t>Daily Income</t>
  </si>
  <si>
    <t>John</t>
  </si>
  <si>
    <t>Borris</t>
  </si>
  <si>
    <t>Agatha</t>
  </si>
  <si>
    <t>Alain</t>
  </si>
  <si>
    <t>Nathan</t>
  </si>
  <si>
    <t>Susane</t>
  </si>
  <si>
    <t>Robin</t>
  </si>
  <si>
    <t>Chris</t>
  </si>
  <si>
    <t>Emma</t>
  </si>
  <si>
    <t>Ronald</t>
  </si>
  <si>
    <t>Arnold</t>
  </si>
  <si>
    <t>Megan</t>
  </si>
  <si>
    <t>Use Sort &amp; Filter</t>
  </si>
  <si>
    <t>&gt;&gt;&gt; Try Yourself &gt;&gt;&gt;</t>
  </si>
  <si>
    <t>Apply QUARTILE Function</t>
  </si>
  <si>
    <t>Outlier</t>
  </si>
  <si>
    <t>Q1</t>
  </si>
  <si>
    <t>Q3</t>
  </si>
  <si>
    <t>IQR</t>
  </si>
  <si>
    <t>Upper Limit</t>
  </si>
  <si>
    <t>Lower Limit</t>
  </si>
  <si>
    <t>Use Mean &amp; Standard Deviation</t>
  </si>
  <si>
    <t>Mean</t>
  </si>
  <si>
    <t>Standard Deviation</t>
  </si>
  <si>
    <t>Calculate Z-Score</t>
  </si>
  <si>
    <t>Z-Score</t>
  </si>
  <si>
    <t>Apply LARGE &amp; SMALL Functions</t>
  </si>
  <si>
    <t>Largest</t>
  </si>
  <si>
    <t>Smallest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</si>
</sst>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>
    <font>
      <sz val="11"/>
      <color theme="1"/>
      <name val="Calibri"/>
      <scheme val="minor"/>
    </font>
    <font>
      <sz val="12"/>
      <color theme="1"/>
      <name val="Comic Sans MS"/>
    </font>
    <font>
      <b/>
      <sz val="12"/>
      <color theme="0"/>
      <name val="Comic Sans MS"/>
    </font>
    <font>
      <sz val="11"/>
      <name val="Calibri"/>
    </font>
    <font>
      <sz val="11"/>
      <color theme="1"/>
      <name val="Calibri"/>
    </font>
    <font>
      <b/>
      <sz val="11"/>
      <color theme="0"/>
      <name val="Comic Sans MS"/>
    </font>
    <font>
      <sz val="12"/>
      <color theme="1"/>
      <name val="Calibri"/>
    </font>
    <font>
      <b/>
      <sz val="12"/>
      <color theme="1"/>
      <name val="Comic Sans MS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2F5496"/>
        <bgColor rgb="FF2F5496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9"/>
      </top>
      <bottom style="thin">
        <color rgb="FF000000"/>
      </bottom>
      <diagonal/>
    </border>
    <border>
      <left style="medium">
        <color theme="9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6" fillId="0" borderId="0" xfId="0" applyFont="1"/>
    <xf numFmtId="0" fontId="1" fillId="0" borderId="3" xfId="0" applyFont="1" applyBorder="1"/>
    <xf numFmtId="164" fontId="1" fillId="0" borderId="3" xfId="0" applyNumberFormat="1" applyFont="1" applyBorder="1"/>
    <xf numFmtId="0" fontId="1" fillId="0" borderId="0" xfId="0" applyFont="1"/>
    <xf numFmtId="0" fontId="7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7" fillId="4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164" fontId="1" fillId="0" borderId="0" xfId="0" applyNumberFormat="1" applyFont="1"/>
    <xf numFmtId="165" fontId="1" fillId="0" borderId="3" xfId="0" applyNumberFormat="1" applyFont="1" applyBorder="1" applyAlignment="1">
      <alignment vertical="center"/>
    </xf>
    <xf numFmtId="164" fontId="1" fillId="5" borderId="3" xfId="0" applyNumberFormat="1" applyFont="1" applyFill="1" applyBorder="1" applyAlignment="1">
      <alignment vertical="center"/>
    </xf>
    <xf numFmtId="2" fontId="1" fillId="0" borderId="3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5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BBDF31B1-83F2-4FE9-B650-32F3FAD1B88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2F6F0EB4-8ED2-4128-B2C7-87D57941153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57151</xdr:rowOff>
    </xdr:from>
    <xdr:to>
      <xdr:col>15</xdr:col>
      <xdr:colOff>447675</xdr:colOff>
      <xdr:row>16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C0B9BEC-D5D6-423C-B9BE-89406B48D7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552451"/>
              <a:ext cx="5543550" cy="3533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0</xdr:rowOff>
    </xdr:from>
    <xdr:to>
      <xdr:col>16</xdr:col>
      <xdr:colOff>419100</xdr:colOff>
      <xdr:row>14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F979BF5-D355-4A97-8A5E-3C21E33BCA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9050" y="247650"/>
              <a:ext cx="4572000" cy="3409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R10" sqref="R10"/>
    </sheetView>
  </sheetViews>
  <sheetFormatPr defaultColWidth="14.42578125" defaultRowHeight="15" customHeight="1"/>
  <cols>
    <col min="1" max="1" width="4.7109375" customWidth="1"/>
    <col min="2" max="2" width="14.28515625" customWidth="1"/>
    <col min="3" max="3" width="15.5703125" customWidth="1"/>
    <col min="4" max="4" width="5" customWidth="1"/>
    <col min="5" max="6" width="9.140625" customWidth="1"/>
    <col min="7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3" t="s">
        <v>0</v>
      </c>
      <c r="C2" s="2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3" t="s">
        <v>1</v>
      </c>
      <c r="C4" s="4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5" t="s">
        <v>4</v>
      </c>
      <c r="C5" s="6">
        <v>780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5" t="s">
        <v>7</v>
      </c>
      <c r="C6" s="7">
        <v>725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5" t="s">
        <v>14</v>
      </c>
      <c r="C7" s="7">
        <v>365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5" t="s">
        <v>11</v>
      </c>
      <c r="C8" s="7">
        <v>360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" t="s">
        <v>5</v>
      </c>
      <c r="C9" s="7">
        <v>358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5" t="s">
        <v>9</v>
      </c>
      <c r="C10" s="7">
        <v>355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5" t="s">
        <v>13</v>
      </c>
      <c r="C11" s="7">
        <v>352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" t="s">
        <v>3</v>
      </c>
      <c r="C12" s="7">
        <v>350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5" t="s">
        <v>8</v>
      </c>
      <c r="C13" s="7">
        <v>348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" t="s">
        <v>6</v>
      </c>
      <c r="C14" s="7">
        <v>345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5" t="s">
        <v>12</v>
      </c>
      <c r="C15" s="7">
        <v>125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5" t="s">
        <v>10</v>
      </c>
      <c r="C16" s="7">
        <v>110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ortState xmlns:xlrd2="http://schemas.microsoft.com/office/spreadsheetml/2017/richdata2" ref="B5:C16">
    <sortCondition descending="1" ref="C5:C16"/>
  </sortState>
  <mergeCells count="1">
    <mergeCell ref="B2:C2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00"/>
  <sheetViews>
    <sheetView workbookViewId="0">
      <selection activeCell="H5" sqref="H5:H16"/>
    </sheetView>
  </sheetViews>
  <sheetFormatPr defaultColWidth="14.42578125" defaultRowHeight="15" customHeight="1"/>
  <cols>
    <col min="1" max="1" width="5.140625" customWidth="1"/>
    <col min="2" max="2" width="24.140625" customWidth="1"/>
    <col min="3" max="3" width="21.28515625" customWidth="1"/>
    <col min="4" max="4" width="7.28515625" customWidth="1"/>
    <col min="5" max="6" width="8.7109375" customWidth="1"/>
    <col min="7" max="7" width="16.28515625" customWidth="1"/>
    <col min="8" max="8" width="15.5703125" customWidth="1"/>
    <col min="9" max="26" width="8.7109375" customWidth="1"/>
  </cols>
  <sheetData>
    <row r="1" spans="2:8" ht="19.5" customHeight="1"/>
    <row r="2" spans="2:8" ht="19.5" customHeight="1">
      <c r="B2" s="25" t="s">
        <v>15</v>
      </c>
      <c r="C2" s="24"/>
      <c r="G2" s="23" t="s">
        <v>16</v>
      </c>
      <c r="H2" s="24"/>
    </row>
    <row r="3" spans="2:8" ht="19.5" customHeight="1">
      <c r="G3" s="8"/>
      <c r="H3" s="8"/>
    </row>
    <row r="4" spans="2:8" ht="19.5" customHeight="1">
      <c r="B4" s="3" t="s">
        <v>1</v>
      </c>
      <c r="C4" s="3" t="s">
        <v>2</v>
      </c>
      <c r="G4" s="3" t="s">
        <v>1</v>
      </c>
      <c r="H4" s="3" t="s">
        <v>2</v>
      </c>
    </row>
    <row r="5" spans="2:8" ht="19.5" customHeight="1">
      <c r="B5" s="5" t="s">
        <v>4</v>
      </c>
      <c r="C5" s="7">
        <v>780</v>
      </c>
      <c r="G5" s="5" t="s">
        <v>4</v>
      </c>
      <c r="H5" s="7">
        <v>780</v>
      </c>
    </row>
    <row r="6" spans="2:8" ht="19.5" customHeight="1">
      <c r="B6" s="5" t="s">
        <v>7</v>
      </c>
      <c r="C6" s="7">
        <v>725</v>
      </c>
      <c r="G6" s="5" t="s">
        <v>7</v>
      </c>
      <c r="H6" s="7">
        <v>725</v>
      </c>
    </row>
    <row r="7" spans="2:8" ht="19.5" customHeight="1">
      <c r="B7" s="9" t="s">
        <v>14</v>
      </c>
      <c r="C7" s="10">
        <v>365</v>
      </c>
      <c r="G7" s="9" t="s">
        <v>14</v>
      </c>
      <c r="H7" s="10">
        <v>365</v>
      </c>
    </row>
    <row r="8" spans="2:8" ht="19.5" customHeight="1">
      <c r="B8" s="5" t="s">
        <v>11</v>
      </c>
      <c r="C8" s="7">
        <v>360</v>
      </c>
      <c r="G8" s="5" t="s">
        <v>11</v>
      </c>
      <c r="H8" s="7">
        <v>360</v>
      </c>
    </row>
    <row r="9" spans="2:8" ht="19.5" customHeight="1">
      <c r="B9" s="5" t="s">
        <v>5</v>
      </c>
      <c r="C9" s="7">
        <v>358</v>
      </c>
      <c r="G9" s="5" t="s">
        <v>5</v>
      </c>
      <c r="H9" s="7">
        <v>358</v>
      </c>
    </row>
    <row r="10" spans="2:8" ht="19.5" customHeight="1">
      <c r="B10" s="5" t="s">
        <v>9</v>
      </c>
      <c r="C10" s="7">
        <v>355</v>
      </c>
      <c r="G10" s="5" t="s">
        <v>9</v>
      </c>
      <c r="H10" s="7">
        <v>355</v>
      </c>
    </row>
    <row r="11" spans="2:8" ht="19.5" customHeight="1">
      <c r="B11" s="5" t="s">
        <v>13</v>
      </c>
      <c r="C11" s="7">
        <v>352</v>
      </c>
      <c r="G11" s="5" t="s">
        <v>13</v>
      </c>
      <c r="H11" s="7">
        <v>352</v>
      </c>
    </row>
    <row r="12" spans="2:8" ht="19.5" customHeight="1">
      <c r="B12" s="5" t="s">
        <v>3</v>
      </c>
      <c r="C12" s="7">
        <v>350</v>
      </c>
      <c r="G12" s="5" t="s">
        <v>3</v>
      </c>
      <c r="H12" s="7">
        <v>350</v>
      </c>
    </row>
    <row r="13" spans="2:8" ht="19.5" customHeight="1">
      <c r="B13" s="5" t="s">
        <v>8</v>
      </c>
      <c r="C13" s="7">
        <v>348</v>
      </c>
      <c r="G13" s="5" t="s">
        <v>8</v>
      </c>
      <c r="H13" s="7">
        <v>348</v>
      </c>
    </row>
    <row r="14" spans="2:8" ht="19.5" customHeight="1">
      <c r="B14" s="5" t="s">
        <v>6</v>
      </c>
      <c r="C14" s="7">
        <v>345</v>
      </c>
      <c r="G14" s="5" t="s">
        <v>6</v>
      </c>
      <c r="H14" s="7">
        <v>345</v>
      </c>
    </row>
    <row r="15" spans="2:8" ht="19.5" customHeight="1">
      <c r="B15" s="5" t="s">
        <v>12</v>
      </c>
      <c r="C15" s="7">
        <v>125</v>
      </c>
      <c r="G15" s="5" t="s">
        <v>12</v>
      </c>
      <c r="H15" s="7">
        <v>125</v>
      </c>
    </row>
    <row r="16" spans="2:8" ht="19.5" customHeight="1">
      <c r="B16" s="5" t="s">
        <v>10</v>
      </c>
      <c r="C16" s="7">
        <v>110</v>
      </c>
      <c r="G16" s="5" t="s">
        <v>10</v>
      </c>
      <c r="H16" s="7">
        <v>110</v>
      </c>
    </row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sortState xmlns:xlrd2="http://schemas.microsoft.com/office/spreadsheetml/2017/richdata2" ref="H5:H16">
    <sortCondition descending="1" ref="H5:H16"/>
  </sortState>
  <mergeCells count="2">
    <mergeCell ref="B2:C2"/>
    <mergeCell ref="G2:H2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13" workbookViewId="0">
      <selection activeCell="G22" sqref="G22:G25"/>
    </sheetView>
  </sheetViews>
  <sheetFormatPr defaultColWidth="14.42578125" defaultRowHeight="15" customHeight="1"/>
  <cols>
    <col min="1" max="1" width="5.140625" customWidth="1"/>
    <col min="2" max="2" width="9.140625" customWidth="1"/>
    <col min="3" max="3" width="15.5703125" customWidth="1"/>
    <col min="4" max="5" width="9.140625" customWidth="1"/>
    <col min="6" max="6" width="14.42578125" customWidth="1"/>
    <col min="7" max="7" width="11.140625" customWidth="1"/>
    <col min="8" max="8" width="11.28515625" customWidth="1"/>
    <col min="9" max="10" width="9.140625" customWidth="1"/>
    <col min="11" max="11" width="15.5703125" customWidth="1"/>
    <col min="12" max="13" width="9.140625" customWidth="1"/>
    <col min="14" max="14" width="14.42578125" customWidth="1"/>
    <col min="15" max="15" width="9.85546875" bestFit="1" customWidth="1"/>
    <col min="16" max="16" width="9.140625" customWidth="1"/>
    <col min="17" max="26" width="8.710937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6" t="s">
        <v>17</v>
      </c>
      <c r="C2" s="27"/>
      <c r="D2" s="27"/>
      <c r="E2" s="27"/>
      <c r="F2" s="27"/>
      <c r="G2" s="28"/>
      <c r="H2" s="11"/>
      <c r="I2" s="11"/>
      <c r="J2" s="26" t="s">
        <v>16</v>
      </c>
      <c r="K2" s="27"/>
      <c r="L2" s="27"/>
      <c r="M2" s="27"/>
      <c r="N2" s="27"/>
      <c r="O2" s="2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"/>
      <c r="C3" s="1"/>
      <c r="D3" s="1"/>
      <c r="E3" s="11"/>
      <c r="F3" s="11"/>
      <c r="G3" s="11"/>
      <c r="H3" s="11"/>
      <c r="I3" s="11"/>
      <c r="J3" s="1"/>
      <c r="K3" s="1"/>
      <c r="L3" s="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18</v>
      </c>
      <c r="E4" s="11"/>
      <c r="F4" s="12" t="s">
        <v>19</v>
      </c>
      <c r="G4" s="13">
        <f>QUARTILE($C$5:$C$16,1)</f>
        <v>347.25</v>
      </c>
      <c r="H4" s="11"/>
      <c r="I4" s="11"/>
      <c r="J4" s="3" t="s">
        <v>1</v>
      </c>
      <c r="K4" s="3" t="s">
        <v>2</v>
      </c>
      <c r="L4" s="3" t="s">
        <v>18</v>
      </c>
      <c r="M4" s="11"/>
      <c r="N4" s="12" t="s">
        <v>19</v>
      </c>
      <c r="O4" s="13">
        <f>QUARTILE(K5:K16,1)</f>
        <v>347.25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5" t="b">
        <f t="shared" ref="D5:D16" si="0">OR(C5&lt;$G$8,C5&gt;$G$7)</f>
        <v>0</v>
      </c>
      <c r="E5" s="11"/>
      <c r="F5" s="14" t="s">
        <v>20</v>
      </c>
      <c r="G5" s="15">
        <f>QUARTILE($C$5:$C$16,3)</f>
        <v>361.25</v>
      </c>
      <c r="H5" s="11"/>
      <c r="I5" s="11"/>
      <c r="J5" s="5" t="s">
        <v>4</v>
      </c>
      <c r="K5" s="7">
        <v>780</v>
      </c>
      <c r="L5" s="5" t="b">
        <f>OR(K5&lt;$O$8,K5&gt;$O$7)</f>
        <v>1</v>
      </c>
      <c r="M5" s="11"/>
      <c r="N5" s="14" t="s">
        <v>20</v>
      </c>
      <c r="O5" s="15">
        <f>QUARTILE(K5:K16,3)</f>
        <v>361.25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5" t="b">
        <f t="shared" si="0"/>
        <v>1</v>
      </c>
      <c r="E6" s="11"/>
      <c r="F6" s="14" t="s">
        <v>21</v>
      </c>
      <c r="G6" s="15">
        <f>G5-G4</f>
        <v>14</v>
      </c>
      <c r="H6" s="11"/>
      <c r="I6" s="11"/>
      <c r="J6" s="5" t="s">
        <v>7</v>
      </c>
      <c r="K6" s="7">
        <v>725</v>
      </c>
      <c r="L6" s="5" t="b">
        <f t="shared" ref="L6:L16" si="1">OR(K6&lt;$O$8,K6&gt;$O$7)</f>
        <v>1</v>
      </c>
      <c r="M6" s="11"/>
      <c r="N6" s="14" t="s">
        <v>21</v>
      </c>
      <c r="O6" s="15">
        <f>O5-O4</f>
        <v>14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5" t="b">
        <f t="shared" si="0"/>
        <v>0</v>
      </c>
      <c r="E7" s="11"/>
      <c r="F7" s="14" t="s">
        <v>22</v>
      </c>
      <c r="G7" s="15">
        <f>G5+(1.5*G6)</f>
        <v>382.25</v>
      </c>
      <c r="H7" s="11"/>
      <c r="I7" s="11"/>
      <c r="J7" s="9" t="s">
        <v>14</v>
      </c>
      <c r="K7" s="10">
        <v>365</v>
      </c>
      <c r="L7" s="5" t="b">
        <f t="shared" si="1"/>
        <v>0</v>
      </c>
      <c r="M7" s="11"/>
      <c r="N7" s="14" t="s">
        <v>22</v>
      </c>
      <c r="O7" s="15">
        <f>O5+(1.5*O6)</f>
        <v>382.25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5" t="b">
        <f t="shared" si="0"/>
        <v>0</v>
      </c>
      <c r="E8" s="11"/>
      <c r="F8" s="16" t="s">
        <v>23</v>
      </c>
      <c r="G8" s="17">
        <f>G4-(1.5*G6)</f>
        <v>326.25</v>
      </c>
      <c r="H8" s="11"/>
      <c r="I8" s="11"/>
      <c r="J8" s="5" t="s">
        <v>11</v>
      </c>
      <c r="K8" s="7">
        <v>360</v>
      </c>
      <c r="L8" s="5" t="b">
        <f t="shared" si="1"/>
        <v>0</v>
      </c>
      <c r="M8" s="11"/>
      <c r="N8" s="16" t="s">
        <v>23</v>
      </c>
      <c r="O8" s="17">
        <f>O4-(1.5*O6)</f>
        <v>326.25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5</v>
      </c>
      <c r="K9" s="7">
        <v>358</v>
      </c>
      <c r="L9" s="5" t="b">
        <f t="shared" si="1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5" t="b">
        <f t="shared" si="0"/>
        <v>0</v>
      </c>
      <c r="E10" s="11"/>
      <c r="F10" s="14" t="s">
        <v>22</v>
      </c>
      <c r="G10" s="11"/>
      <c r="H10" s="11"/>
      <c r="I10" s="11"/>
      <c r="J10" s="5" t="s">
        <v>9</v>
      </c>
      <c r="K10" s="7">
        <v>355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5" t="b">
        <f t="shared" si="0"/>
        <v>0</v>
      </c>
      <c r="E11" s="11"/>
      <c r="F11" s="16" t="s">
        <v>23</v>
      </c>
      <c r="G11" s="11"/>
      <c r="H11" s="11"/>
      <c r="I11" s="11"/>
      <c r="J11" s="5" t="s">
        <v>13</v>
      </c>
      <c r="K11" s="7">
        <v>352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5" t="b">
        <f t="shared" si="0"/>
        <v>1</v>
      </c>
      <c r="E12" s="11"/>
      <c r="F12" s="11"/>
      <c r="G12" s="11"/>
      <c r="H12" s="11"/>
      <c r="I12" s="11"/>
      <c r="J12" s="5" t="s">
        <v>3</v>
      </c>
      <c r="K12" s="7">
        <v>350</v>
      </c>
      <c r="L12" s="5" t="b">
        <f t="shared" si="1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/>
      <c r="G13" s="11"/>
      <c r="H13" s="11"/>
      <c r="I13" s="11"/>
      <c r="J13" s="5" t="s">
        <v>8</v>
      </c>
      <c r="K13" s="7">
        <v>348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6</v>
      </c>
      <c r="K14" s="7">
        <v>345</v>
      </c>
      <c r="L14" s="5" t="b">
        <f t="shared" si="1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5" t="b">
        <f t="shared" si="0"/>
        <v>0</v>
      </c>
      <c r="E15" s="11"/>
      <c r="F15" s="12" t="s">
        <v>19</v>
      </c>
      <c r="G15" s="11">
        <f>QUARTILE(C5:C16,1)</f>
        <v>347.25</v>
      </c>
      <c r="H15" s="11"/>
      <c r="I15" s="11"/>
      <c r="J15" s="5" t="s">
        <v>12</v>
      </c>
      <c r="K15" s="7">
        <v>125</v>
      </c>
      <c r="L15" s="5" t="b">
        <f t="shared" si="1"/>
        <v>1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5" t="b">
        <f t="shared" si="0"/>
        <v>0</v>
      </c>
      <c r="E16" s="11"/>
      <c r="F16" s="14" t="s">
        <v>20</v>
      </c>
      <c r="G16" s="11">
        <f>QUARTILE(C5:C16,3)</f>
        <v>361.25</v>
      </c>
      <c r="H16" s="11"/>
      <c r="I16" s="11"/>
      <c r="J16" s="5" t="s">
        <v>10</v>
      </c>
      <c r="K16" s="7">
        <v>110</v>
      </c>
      <c r="L16" s="5" t="b">
        <f t="shared" si="1"/>
        <v>1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4" t="s">
        <v>21</v>
      </c>
      <c r="G17" s="11">
        <f>G16-G15</f>
        <v>14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4" t="s">
        <v>22</v>
      </c>
      <c r="G18" s="11">
        <f>G16+(1.5*G17)</f>
        <v>382.25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6" t="s">
        <v>23</v>
      </c>
      <c r="G19" s="11">
        <f>G15-(1.5*G17)</f>
        <v>326.25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G2"/>
    <mergeCell ref="J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D4" workbookViewId="0">
      <selection activeCell="H5" sqref="H5:H8"/>
    </sheetView>
  </sheetViews>
  <sheetFormatPr defaultColWidth="14.42578125" defaultRowHeight="15" customHeight="1"/>
  <cols>
    <col min="1" max="1" width="8.140625" customWidth="1"/>
    <col min="2" max="2" width="12.140625" customWidth="1"/>
    <col min="3" max="3" width="15.5703125" customWidth="1"/>
    <col min="4" max="4" width="13.7109375" customWidth="1"/>
    <col min="5" max="5" width="7.140625" customWidth="1"/>
    <col min="6" max="6" width="22" customWidth="1"/>
    <col min="7" max="7" width="11.5703125" customWidth="1"/>
    <col min="8" max="8" width="10.5703125" customWidth="1"/>
    <col min="9" max="10" width="9.140625" customWidth="1"/>
    <col min="11" max="11" width="15.5703125" customWidth="1"/>
    <col min="12" max="13" width="9.140625" customWidth="1"/>
    <col min="14" max="14" width="22.85546875" customWidth="1"/>
    <col min="15" max="15" width="17.140625" customWidth="1"/>
    <col min="16" max="26" width="8.710937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6" t="s">
        <v>24</v>
      </c>
      <c r="C2" s="27"/>
      <c r="D2" s="27"/>
      <c r="E2" s="27"/>
      <c r="F2" s="27"/>
      <c r="G2" s="28"/>
      <c r="H2" s="11"/>
      <c r="I2" s="11"/>
      <c r="J2" s="26" t="s">
        <v>16</v>
      </c>
      <c r="K2" s="27"/>
      <c r="L2" s="27"/>
      <c r="M2" s="27"/>
      <c r="N2" s="27"/>
      <c r="O2" s="2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18</v>
      </c>
      <c r="E4" s="11"/>
      <c r="F4" s="11"/>
      <c r="G4" s="11"/>
      <c r="H4" s="11"/>
      <c r="I4" s="11"/>
      <c r="J4" s="3" t="s">
        <v>1</v>
      </c>
      <c r="K4" s="3" t="s">
        <v>2</v>
      </c>
      <c r="L4" s="3" t="s">
        <v>18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5" t="b">
        <f t="shared" ref="D5:D16" si="0">OR(C5&lt;$G$7,C5&gt;$G$8)</f>
        <v>0</v>
      </c>
      <c r="E5" s="11"/>
      <c r="F5" s="18" t="s">
        <v>25</v>
      </c>
      <c r="G5" s="7">
        <f>AVERAGE(C5:C16)</f>
        <v>381.08333333333331</v>
      </c>
      <c r="H5" s="19"/>
      <c r="I5" s="11"/>
      <c r="J5" s="5" t="s">
        <v>4</v>
      </c>
      <c r="K5" s="7">
        <v>780</v>
      </c>
      <c r="L5" s="5" t="b">
        <f>OR(K5&lt;$O$7,K5&gt;$O$8)</f>
        <v>1</v>
      </c>
      <c r="M5" s="11"/>
      <c r="N5" s="18" t="s">
        <v>25</v>
      </c>
      <c r="O5" s="7">
        <f>AVERAGE(K5:K16)</f>
        <v>381.08333333333331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5" t="b">
        <f t="shared" si="0"/>
        <v>1</v>
      </c>
      <c r="E6" s="11"/>
      <c r="F6" s="18" t="s">
        <v>26</v>
      </c>
      <c r="G6" s="5">
        <f>_xlfn.STDEV.P(C5:C16)</f>
        <v>187.66168954323686</v>
      </c>
      <c r="H6" s="11"/>
      <c r="I6" s="11"/>
      <c r="J6" s="5" t="s">
        <v>7</v>
      </c>
      <c r="K6" s="7">
        <v>725</v>
      </c>
      <c r="L6" s="5" t="b">
        <f t="shared" ref="L6:L16" si="1">OR(K6&lt;$O$7,K6&gt;$O$8)</f>
        <v>1</v>
      </c>
      <c r="M6" s="11"/>
      <c r="N6" s="18" t="s">
        <v>26</v>
      </c>
      <c r="O6" s="20">
        <f>_xlfn.STDEV.P(K5:K16)</f>
        <v>187.66168954323686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5" t="b">
        <f t="shared" si="0"/>
        <v>0</v>
      </c>
      <c r="E7" s="11"/>
      <c r="F7" s="18" t="s">
        <v>23</v>
      </c>
      <c r="G7" s="21">
        <f>G5-(1.25*G6)</f>
        <v>146.50622140428723</v>
      </c>
      <c r="H7" s="19"/>
      <c r="I7" s="11"/>
      <c r="J7" s="9" t="s">
        <v>14</v>
      </c>
      <c r="K7" s="10">
        <v>365</v>
      </c>
      <c r="L7" s="5" t="b">
        <f t="shared" si="1"/>
        <v>0</v>
      </c>
      <c r="M7" s="11"/>
      <c r="N7" s="18" t="s">
        <v>23</v>
      </c>
      <c r="O7" s="21">
        <f>O5-(1.25*O6)</f>
        <v>146.50622140428723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5" t="b">
        <f t="shared" si="0"/>
        <v>0</v>
      </c>
      <c r="E8" s="11"/>
      <c r="F8" s="18" t="s">
        <v>22</v>
      </c>
      <c r="G8" s="21">
        <f t="shared" ref="G8:H8" si="2">G5+(1.25*G6)</f>
        <v>615.66044526237943</v>
      </c>
      <c r="H8" s="19"/>
      <c r="I8" s="11"/>
      <c r="J8" s="5" t="s">
        <v>11</v>
      </c>
      <c r="K8" s="7">
        <v>360</v>
      </c>
      <c r="L8" s="5" t="b">
        <f t="shared" si="1"/>
        <v>0</v>
      </c>
      <c r="M8" s="11"/>
      <c r="N8" s="18" t="s">
        <v>22</v>
      </c>
      <c r="O8" s="21">
        <f>O5+(1.25*O6)</f>
        <v>615.66044526237943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5</v>
      </c>
      <c r="K9" s="7">
        <v>358</v>
      </c>
      <c r="L9" s="5" t="b">
        <f t="shared" si="1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5" t="b">
        <f t="shared" si="0"/>
        <v>0</v>
      </c>
      <c r="E10" s="11"/>
      <c r="F10" s="11"/>
      <c r="G10" s="11"/>
      <c r="H10" s="11"/>
      <c r="I10" s="11"/>
      <c r="J10" s="5" t="s">
        <v>9</v>
      </c>
      <c r="K10" s="7">
        <v>355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5" t="b">
        <f t="shared" si="0"/>
        <v>0</v>
      </c>
      <c r="E11" s="11"/>
      <c r="F11" s="18" t="s">
        <v>23</v>
      </c>
      <c r="G11" s="11"/>
      <c r="H11" s="11"/>
      <c r="I11" s="11"/>
      <c r="J11" s="5" t="s">
        <v>13</v>
      </c>
      <c r="K11" s="7">
        <v>352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5" t="b">
        <f t="shared" si="0"/>
        <v>1</v>
      </c>
      <c r="E12" s="11"/>
      <c r="F12" s="18" t="s">
        <v>22</v>
      </c>
      <c r="G12" s="11"/>
      <c r="H12" s="11"/>
      <c r="I12" s="11"/>
      <c r="J12" s="5" t="s">
        <v>3</v>
      </c>
      <c r="K12" s="7">
        <v>350</v>
      </c>
      <c r="L12" s="5" t="b">
        <f t="shared" si="1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/>
      <c r="G13" s="11"/>
      <c r="H13" s="11"/>
      <c r="I13" s="11"/>
      <c r="J13" s="5" t="s">
        <v>8</v>
      </c>
      <c r="K13" s="7">
        <v>348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6</v>
      </c>
      <c r="K14" s="7">
        <v>345</v>
      </c>
      <c r="L14" s="5" t="b">
        <f t="shared" si="1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5" t="b">
        <f t="shared" si="0"/>
        <v>0</v>
      </c>
      <c r="E15" s="11"/>
      <c r="F15" s="11"/>
      <c r="G15" s="11"/>
      <c r="H15" s="11"/>
      <c r="I15" s="11"/>
      <c r="J15" s="5" t="s">
        <v>12</v>
      </c>
      <c r="K15" s="7">
        <v>125</v>
      </c>
      <c r="L15" s="5" t="b">
        <f t="shared" si="1"/>
        <v>1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5" t="b">
        <f t="shared" si="0"/>
        <v>0</v>
      </c>
      <c r="E16" s="11"/>
      <c r="F16" s="11"/>
      <c r="G16" s="11"/>
      <c r="H16" s="11"/>
      <c r="I16" s="11"/>
      <c r="J16" s="5" t="s">
        <v>10</v>
      </c>
      <c r="K16" s="7">
        <v>110</v>
      </c>
      <c r="L16" s="5" t="b">
        <f t="shared" si="1"/>
        <v>1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G2"/>
    <mergeCell ref="J2:O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D1" workbookViewId="0">
      <selection activeCell="I21" sqref="I21:I23"/>
    </sheetView>
  </sheetViews>
  <sheetFormatPr defaultColWidth="14.42578125" defaultRowHeight="15" customHeight="1"/>
  <cols>
    <col min="1" max="1" width="5.140625" customWidth="1"/>
    <col min="2" max="2" width="10" customWidth="1"/>
    <col min="3" max="3" width="18.140625" customWidth="1"/>
    <col min="4" max="5" width="10.5703125" customWidth="1"/>
    <col min="6" max="6" width="9.140625" customWidth="1"/>
    <col min="7" max="7" width="8.140625" customWidth="1"/>
    <col min="8" max="8" width="22" customWidth="1"/>
    <col min="9" max="9" width="10.42578125" customWidth="1"/>
    <col min="10" max="10" width="10.7109375" customWidth="1"/>
    <col min="11" max="12" width="9.140625" customWidth="1"/>
    <col min="13" max="13" width="15.5703125" customWidth="1"/>
    <col min="14" max="14" width="10.5703125" customWidth="1"/>
    <col min="15" max="16" width="9.140625" customWidth="1"/>
    <col min="17" max="17" width="22.85546875" customWidth="1"/>
    <col min="18" max="18" width="17.140625" customWidth="1"/>
    <col min="19" max="26" width="8.710937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6" t="s">
        <v>27</v>
      </c>
      <c r="C2" s="27"/>
      <c r="D2" s="27"/>
      <c r="E2" s="27"/>
      <c r="F2" s="27"/>
      <c r="G2" s="27"/>
      <c r="H2" s="27"/>
      <c r="I2" s="28"/>
      <c r="J2" s="11"/>
      <c r="K2" s="11"/>
      <c r="L2" s="26" t="s">
        <v>16</v>
      </c>
      <c r="M2" s="27"/>
      <c r="N2" s="27"/>
      <c r="O2" s="27"/>
      <c r="P2" s="27"/>
      <c r="Q2" s="27"/>
      <c r="R2" s="28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28</v>
      </c>
      <c r="E4" s="3" t="s">
        <v>28</v>
      </c>
      <c r="F4" s="3" t="s">
        <v>18</v>
      </c>
      <c r="G4" s="11"/>
      <c r="H4" s="11"/>
      <c r="I4" s="11"/>
      <c r="J4" s="11"/>
      <c r="K4" s="11"/>
      <c r="L4" s="3" t="s">
        <v>1</v>
      </c>
      <c r="M4" s="3" t="s">
        <v>2</v>
      </c>
      <c r="N4" s="3" t="s">
        <v>28</v>
      </c>
      <c r="O4" s="3" t="s">
        <v>18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7">
        <f t="shared" ref="D5:D16" si="0">(C5-$I$5)/$I$6</f>
        <v>-0.16563494343991708</v>
      </c>
      <c r="E5" s="7">
        <f t="shared" ref="E5:E16" si="1">(C5-$I$5)/$I$6</f>
        <v>-0.16563494343991708</v>
      </c>
      <c r="F5" s="5" t="b">
        <f t="shared" ref="F5:F16" si="2">OR((D5&lt;-1.2),(D5&gt;1.8))</f>
        <v>0</v>
      </c>
      <c r="G5" s="11"/>
      <c r="H5" s="18" t="s">
        <v>25</v>
      </c>
      <c r="I5" s="7">
        <f>AVERAGE(C5:C16)</f>
        <v>381.08333333333331</v>
      </c>
      <c r="J5" s="11"/>
      <c r="K5" s="11"/>
      <c r="L5" s="5" t="s">
        <v>3</v>
      </c>
      <c r="M5" s="7">
        <v>350</v>
      </c>
      <c r="N5" s="7">
        <f>(M5-$R$5)/$R$6</f>
        <v>-0.16563494343991708</v>
      </c>
      <c r="O5" s="5" t="b">
        <f>OR((N5&lt;-1.1),(N5&gt;1.25))</f>
        <v>0</v>
      </c>
      <c r="P5" s="11"/>
      <c r="Q5" s="18" t="s">
        <v>25</v>
      </c>
      <c r="R5" s="7">
        <f>AVERAGE(M5:M16)</f>
        <v>381.08333333333331</v>
      </c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7">
        <f t="shared" si="0"/>
        <v>2.1257224510640311</v>
      </c>
      <c r="E6" s="7">
        <f t="shared" si="1"/>
        <v>2.1257224510640311</v>
      </c>
      <c r="F6" s="5" t="b">
        <f t="shared" si="2"/>
        <v>1</v>
      </c>
      <c r="G6" s="11"/>
      <c r="H6" s="18" t="s">
        <v>26</v>
      </c>
      <c r="I6" s="5">
        <f>_xlfn.STDEV.P(C5:C16)</f>
        <v>187.66168954323686</v>
      </c>
      <c r="J6" s="11"/>
      <c r="K6" s="11"/>
      <c r="L6" s="5" t="s">
        <v>4</v>
      </c>
      <c r="M6" s="7">
        <v>780</v>
      </c>
      <c r="N6" s="7">
        <f t="shared" ref="N6:N16" si="3">(M6-$R$5)/$R$6</f>
        <v>2.1257224510640311</v>
      </c>
      <c r="O6" s="5" t="b">
        <f t="shared" ref="O6:O16" si="4">OR((N6&lt;-1.1),(N6&gt;1.25))</f>
        <v>1</v>
      </c>
      <c r="P6" s="11"/>
      <c r="Q6" s="18" t="s">
        <v>26</v>
      </c>
      <c r="R6" s="22">
        <f>_xlfn.STDEV.P(M5:M16)</f>
        <v>187.66168954323686</v>
      </c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7">
        <f t="shared" si="0"/>
        <v>-0.12300503842589013</v>
      </c>
      <c r="E7" s="7">
        <f t="shared" si="1"/>
        <v>-0.12300503842589013</v>
      </c>
      <c r="F7" s="5" t="b">
        <f t="shared" si="2"/>
        <v>0</v>
      </c>
      <c r="G7" s="11"/>
      <c r="H7" s="11"/>
      <c r="I7" s="11"/>
      <c r="J7" s="11"/>
      <c r="K7" s="11"/>
      <c r="L7" s="5" t="s">
        <v>5</v>
      </c>
      <c r="M7" s="7">
        <v>358</v>
      </c>
      <c r="N7" s="7">
        <f t="shared" si="3"/>
        <v>-0.12300503842589013</v>
      </c>
      <c r="O7" s="5" t="b">
        <f t="shared" si="4"/>
        <v>0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7">
        <f t="shared" si="0"/>
        <v>-0.1922786340736839</v>
      </c>
      <c r="E8" s="7">
        <f t="shared" si="1"/>
        <v>-0.1922786340736839</v>
      </c>
      <c r="F8" s="5" t="b">
        <f t="shared" si="2"/>
        <v>0</v>
      </c>
      <c r="G8" s="11"/>
      <c r="H8" s="11"/>
      <c r="I8" s="11"/>
      <c r="J8" s="11"/>
      <c r="K8" s="11"/>
      <c r="L8" s="5" t="s">
        <v>6</v>
      </c>
      <c r="M8" s="7">
        <v>345</v>
      </c>
      <c r="N8" s="7">
        <f t="shared" si="3"/>
        <v>-0.1922786340736839</v>
      </c>
      <c r="O8" s="5" t="b">
        <f t="shared" si="4"/>
        <v>0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7">
        <f t="shared" si="0"/>
        <v>1.8326418540925957</v>
      </c>
      <c r="E9" s="7">
        <f t="shared" si="1"/>
        <v>1.8326418540925957</v>
      </c>
      <c r="F9" s="5" t="b">
        <f t="shared" si="2"/>
        <v>1</v>
      </c>
      <c r="G9" s="11"/>
      <c r="H9" s="11"/>
      <c r="I9" s="11"/>
      <c r="J9" s="11"/>
      <c r="K9" s="11"/>
      <c r="L9" s="5" t="s">
        <v>7</v>
      </c>
      <c r="M9" s="7">
        <v>725</v>
      </c>
      <c r="N9" s="7">
        <f t="shared" si="3"/>
        <v>1.8326418540925957</v>
      </c>
      <c r="O9" s="5" t="b">
        <f t="shared" si="4"/>
        <v>1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7">
        <f t="shared" si="0"/>
        <v>-0.1762924196934238</v>
      </c>
      <c r="E10" s="7">
        <f t="shared" si="1"/>
        <v>-0.1762924196934238</v>
      </c>
      <c r="F10" s="5" t="b">
        <f t="shared" si="2"/>
        <v>0</v>
      </c>
      <c r="G10" s="11"/>
      <c r="H10" s="11"/>
      <c r="I10" s="11"/>
      <c r="J10" s="11"/>
      <c r="K10" s="11"/>
      <c r="L10" s="5" t="s">
        <v>8</v>
      </c>
      <c r="M10" s="7">
        <v>348</v>
      </c>
      <c r="N10" s="7">
        <f t="shared" si="3"/>
        <v>-0.1762924196934238</v>
      </c>
      <c r="O10" s="5" t="b">
        <f t="shared" si="4"/>
        <v>0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7">
        <f t="shared" si="0"/>
        <v>-0.13899125280615024</v>
      </c>
      <c r="E11" s="7">
        <f t="shared" si="1"/>
        <v>-0.13899125280615024</v>
      </c>
      <c r="F11" s="5" t="b">
        <f t="shared" si="2"/>
        <v>0</v>
      </c>
      <c r="G11" s="11"/>
      <c r="H11" s="11"/>
      <c r="I11" s="11"/>
      <c r="J11" s="11"/>
      <c r="K11" s="11"/>
      <c r="L11" s="5" t="s">
        <v>9</v>
      </c>
      <c r="M11" s="7">
        <v>355</v>
      </c>
      <c r="N11" s="7">
        <f t="shared" si="3"/>
        <v>-0.13899125280615024</v>
      </c>
      <c r="O11" s="5" t="b">
        <f t="shared" si="4"/>
        <v>0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7">
        <f t="shared" si="0"/>
        <v>-1.4445320938607253</v>
      </c>
      <c r="E12" s="7">
        <f t="shared" si="1"/>
        <v>-1.4445320938607253</v>
      </c>
      <c r="F12" s="5" t="b">
        <f t="shared" si="2"/>
        <v>1</v>
      </c>
      <c r="G12" s="11"/>
      <c r="H12" s="11"/>
      <c r="I12" s="11"/>
      <c r="J12" s="11"/>
      <c r="K12" s="11"/>
      <c r="L12" s="5" t="s">
        <v>10</v>
      </c>
      <c r="M12" s="7">
        <v>110</v>
      </c>
      <c r="N12" s="7">
        <f t="shared" si="3"/>
        <v>-1.4445320938607253</v>
      </c>
      <c r="O12" s="5" t="b">
        <f t="shared" si="4"/>
        <v>1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7">
        <f t="shared" si="0"/>
        <v>-0.1123475621723834</v>
      </c>
      <c r="E13" s="7">
        <f t="shared" si="1"/>
        <v>-0.1123475621723834</v>
      </c>
      <c r="F13" s="5" t="b">
        <f t="shared" si="2"/>
        <v>0</v>
      </c>
      <c r="G13" s="11"/>
      <c r="H13" s="11"/>
      <c r="I13" s="11"/>
      <c r="J13" s="11"/>
      <c r="K13" s="11"/>
      <c r="L13" s="5" t="s">
        <v>11</v>
      </c>
      <c r="M13" s="7">
        <v>360</v>
      </c>
      <c r="N13" s="7">
        <f t="shared" si="3"/>
        <v>-0.1123475621723834</v>
      </c>
      <c r="O13" s="5" t="b">
        <f t="shared" si="4"/>
        <v>0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7">
        <f t="shared" si="0"/>
        <v>-1.3646010219594247</v>
      </c>
      <c r="E14" s="7">
        <f t="shared" si="1"/>
        <v>-1.3646010219594247</v>
      </c>
      <c r="F14" s="5" t="b">
        <f t="shared" si="2"/>
        <v>1</v>
      </c>
      <c r="G14" s="11"/>
      <c r="H14" s="11"/>
      <c r="I14" s="11"/>
      <c r="J14" s="11"/>
      <c r="K14" s="11"/>
      <c r="L14" s="5" t="s">
        <v>12</v>
      </c>
      <c r="M14" s="7">
        <v>125</v>
      </c>
      <c r="N14" s="7">
        <f t="shared" si="3"/>
        <v>-1.3646010219594247</v>
      </c>
      <c r="O14" s="5" t="b">
        <f t="shared" si="4"/>
        <v>1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7">
        <f t="shared" si="0"/>
        <v>-0.15497746718641034</v>
      </c>
      <c r="E15" s="7">
        <f t="shared" si="1"/>
        <v>-0.15497746718641034</v>
      </c>
      <c r="F15" s="5" t="b">
        <f t="shared" si="2"/>
        <v>0</v>
      </c>
      <c r="G15" s="11"/>
      <c r="H15" s="11"/>
      <c r="I15" s="11"/>
      <c r="J15" s="11"/>
      <c r="K15" s="11"/>
      <c r="L15" s="5" t="s">
        <v>13</v>
      </c>
      <c r="M15" s="7">
        <v>352</v>
      </c>
      <c r="N15" s="7">
        <f t="shared" si="3"/>
        <v>-0.15497746718641034</v>
      </c>
      <c r="O15" s="5" t="b">
        <f t="shared" si="4"/>
        <v>0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7">
        <f t="shared" si="0"/>
        <v>-8.5703871538616555E-2</v>
      </c>
      <c r="E16" s="7">
        <f t="shared" si="1"/>
        <v>-8.5703871538616555E-2</v>
      </c>
      <c r="F16" s="5" t="b">
        <f t="shared" si="2"/>
        <v>0</v>
      </c>
      <c r="G16" s="11"/>
      <c r="H16" s="11"/>
      <c r="I16" s="11"/>
      <c r="J16" s="11"/>
      <c r="K16" s="11"/>
      <c r="L16" s="9" t="s">
        <v>14</v>
      </c>
      <c r="M16" s="10">
        <v>365</v>
      </c>
      <c r="N16" s="7">
        <f t="shared" si="3"/>
        <v>-8.5703871538616555E-2</v>
      </c>
      <c r="O16" s="5" t="b">
        <f t="shared" si="4"/>
        <v>0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I2"/>
    <mergeCell ref="L2:R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tabSelected="1" workbookViewId="0"/>
  </sheetViews>
  <sheetFormatPr defaultColWidth="14.42578125" defaultRowHeight="15" customHeight="1"/>
  <cols>
    <col min="1" max="1" width="5.42578125" customWidth="1"/>
    <col min="2" max="2" width="23.140625" customWidth="1"/>
    <col min="3" max="3" width="19.28515625" customWidth="1"/>
    <col min="4" max="4" width="9.28515625" customWidth="1"/>
    <col min="5" max="5" width="11.140625" customWidth="1"/>
    <col min="6" max="6" width="9.140625" customWidth="1"/>
    <col min="7" max="7" width="9.5703125" customWidth="1"/>
    <col min="8" max="8" width="136.42578125" customWidth="1"/>
    <col min="9" max="9" width="143.28515625" customWidth="1"/>
    <col min="10" max="10" width="14.85546875" customWidth="1"/>
    <col min="11" max="11" width="15.5703125" customWidth="1"/>
    <col min="12" max="12" width="9.140625" customWidth="1"/>
    <col min="13" max="13" width="10.42578125" customWidth="1"/>
    <col min="14" max="14" width="9.140625" customWidth="1"/>
    <col min="15" max="15" width="11.42578125" customWidth="1"/>
    <col min="16" max="26" width="8.710937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9" t="s">
        <v>29</v>
      </c>
      <c r="C2" s="27"/>
      <c r="D2" s="27"/>
      <c r="E2" s="27"/>
      <c r="F2" s="27"/>
      <c r="G2" s="28"/>
      <c r="H2" s="11"/>
      <c r="I2" s="11"/>
      <c r="J2" s="29" t="s">
        <v>16</v>
      </c>
      <c r="K2" s="27"/>
      <c r="L2" s="27"/>
      <c r="M2" s="27"/>
      <c r="N2" s="27"/>
      <c r="O2" s="2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8"/>
      <c r="C3" s="8"/>
      <c r="D3" s="11"/>
      <c r="E3" s="11"/>
      <c r="F3" s="11"/>
      <c r="G3" s="11"/>
      <c r="H3" s="11"/>
      <c r="I3" s="11"/>
      <c r="J3" s="8"/>
      <c r="K3" s="8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11"/>
      <c r="E4" s="18" t="s">
        <v>30</v>
      </c>
      <c r="F4" s="11"/>
      <c r="G4" s="18" t="s">
        <v>31</v>
      </c>
      <c r="H4" s="11"/>
      <c r="I4" s="11"/>
      <c r="J4" s="3" t="s">
        <v>1</v>
      </c>
      <c r="K4" s="3" t="s">
        <v>2</v>
      </c>
      <c r="L4" s="11"/>
      <c r="M4" s="18" t="s">
        <v>30</v>
      </c>
      <c r="N4" s="11"/>
      <c r="O4" s="18" t="s">
        <v>31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11"/>
      <c r="E5" s="9">
        <f>LARGE($C$5:$C$16,1)</f>
        <v>780</v>
      </c>
      <c r="F5" s="11"/>
      <c r="G5" s="9">
        <f>SMALL($C$5:$C$16,1)</f>
        <v>110</v>
      </c>
      <c r="H5" s="11"/>
      <c r="I5" s="11"/>
      <c r="J5" s="5" t="s">
        <v>3</v>
      </c>
      <c r="K5" s="7">
        <v>350</v>
      </c>
      <c r="L5" s="11"/>
      <c r="M5" s="9">
        <f t="shared" ref="M5:M6" si="0">LARGE($C$5:$C$16,2)</f>
        <v>725</v>
      </c>
      <c r="N5" s="11"/>
      <c r="O5" s="9">
        <f>SMALL($C$5:$C$16,1)</f>
        <v>110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11"/>
      <c r="E6" s="9">
        <f>LARGE($C$5:$C$16,2)</f>
        <v>725</v>
      </c>
      <c r="F6" s="11"/>
      <c r="G6" s="9">
        <f>SMALL($C$5:$C$16,2)</f>
        <v>125</v>
      </c>
      <c r="H6" s="11"/>
      <c r="I6" s="11"/>
      <c r="J6" s="5" t="s">
        <v>4</v>
      </c>
      <c r="K6" s="7">
        <v>780</v>
      </c>
      <c r="L6" s="11"/>
      <c r="M6" s="9">
        <f t="shared" si="0"/>
        <v>725</v>
      </c>
      <c r="N6" s="11"/>
      <c r="O6" s="9">
        <f>SMALL($C$5:$C$16,2)</f>
        <v>125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11"/>
      <c r="E7" s="9">
        <f>LARGE($C$5:$C$16,3)</f>
        <v>365</v>
      </c>
      <c r="F7" s="11"/>
      <c r="G7" s="9">
        <f>SMALL($C$5:$C$16,3)</f>
        <v>345</v>
      </c>
      <c r="H7" s="11"/>
      <c r="I7" s="11"/>
      <c r="J7" s="5" t="s">
        <v>5</v>
      </c>
      <c r="K7" s="7">
        <v>358</v>
      </c>
      <c r="L7" s="11"/>
      <c r="M7" s="9">
        <f>LARGE($C$5:$C$16,3)</f>
        <v>365</v>
      </c>
      <c r="N7" s="11"/>
      <c r="O7" s="9">
        <f>SMALL($C$5:$C$16,3)</f>
        <v>345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11"/>
      <c r="E8" s="9">
        <f>LARGE($C$5:$C$16,4)</f>
        <v>360</v>
      </c>
      <c r="F8" s="11"/>
      <c r="G8" s="9">
        <f>SMALL($C$5:$C$16,4)</f>
        <v>348</v>
      </c>
      <c r="H8" s="11"/>
      <c r="I8" s="11"/>
      <c r="J8" s="5" t="s">
        <v>6</v>
      </c>
      <c r="K8" s="7">
        <v>345</v>
      </c>
      <c r="L8" s="11"/>
      <c r="M8" s="9">
        <f>LARGE($C$5:$C$16,4)</f>
        <v>360</v>
      </c>
      <c r="N8" s="11"/>
      <c r="O8" s="9">
        <f>SMALL($C$5:$C$16,4)</f>
        <v>348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11"/>
      <c r="E9" s="9">
        <f>LARGE($C$5:$C$16,5)</f>
        <v>358</v>
      </c>
      <c r="F9" s="11"/>
      <c r="G9" s="9">
        <f>SMALL($C$5:$C$16,5)</f>
        <v>350</v>
      </c>
      <c r="H9" s="11"/>
      <c r="I9" s="11"/>
      <c r="J9" s="5" t="s">
        <v>7</v>
      </c>
      <c r="K9" s="7">
        <v>725</v>
      </c>
      <c r="L9" s="11"/>
      <c r="M9" s="9">
        <f>LARGE($C$5:$C$16,5)</f>
        <v>358</v>
      </c>
      <c r="N9" s="11"/>
      <c r="O9" s="9">
        <f>SMALL($C$5:$C$16,5)</f>
        <v>350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11"/>
      <c r="E10" s="11"/>
      <c r="F10" s="11"/>
      <c r="G10" s="11"/>
      <c r="H10" s="11"/>
      <c r="I10" s="11"/>
      <c r="J10" s="5" t="s">
        <v>8</v>
      </c>
      <c r="K10" s="7">
        <v>348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11"/>
      <c r="E11" s="11"/>
      <c r="F11" s="11"/>
      <c r="G11" s="11"/>
      <c r="H11" s="11"/>
      <c r="I11" s="11"/>
      <c r="J11" s="5" t="s">
        <v>9</v>
      </c>
      <c r="K11" s="7">
        <v>355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11"/>
      <c r="E12" s="11"/>
      <c r="F12" s="11"/>
      <c r="G12" s="11"/>
      <c r="H12" s="11"/>
      <c r="I12" s="11"/>
      <c r="J12" s="5" t="s">
        <v>10</v>
      </c>
      <c r="K12" s="7">
        <v>110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11"/>
      <c r="E13" s="11"/>
      <c r="F13" s="11"/>
      <c r="G13" s="11"/>
      <c r="H13" s="11"/>
      <c r="I13" s="11"/>
      <c r="J13" s="5" t="s">
        <v>11</v>
      </c>
      <c r="K13" s="7">
        <v>360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11"/>
      <c r="E14" s="11"/>
      <c r="F14" s="11"/>
      <c r="G14" s="11"/>
      <c r="H14" s="11"/>
      <c r="I14" s="11"/>
      <c r="J14" s="5" t="s">
        <v>12</v>
      </c>
      <c r="K14" s="7">
        <v>125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11"/>
      <c r="E15" s="11"/>
      <c r="F15" s="11"/>
      <c r="G15" s="11"/>
      <c r="H15" s="11"/>
      <c r="I15" s="11"/>
      <c r="J15" s="5" t="s">
        <v>13</v>
      </c>
      <c r="K15" s="7">
        <v>352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11"/>
      <c r="E16" s="11"/>
      <c r="F16" s="11"/>
      <c r="G16" s="11"/>
      <c r="H16" s="11"/>
      <c r="I16" s="11"/>
      <c r="J16" s="9" t="s">
        <v>14</v>
      </c>
      <c r="K16" s="10">
        <v>365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G2"/>
    <mergeCell ref="J2:O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Sort and Find</vt:lpstr>
      <vt:lpstr>Using QUARTILE Function</vt:lpstr>
      <vt:lpstr>Mean And Standard Deviation</vt:lpstr>
      <vt:lpstr>Using Z-Score</vt:lpstr>
      <vt:lpstr>Using Large &amp; Small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Pratik</cp:lastModifiedBy>
  <dcterms:modified xsi:type="dcterms:W3CDTF">2024-02-22T16:36:07Z</dcterms:modified>
</cp:coreProperties>
</file>