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COLLEGE 2024\LAMBTON COLLEGE\Second Semestar\Project Management Analytics\"/>
    </mc:Choice>
  </mc:AlternateContent>
  <xr:revisionPtr revIDLastSave="0" documentId="13_ncr:1_{99033081-130B-4578-A130-69E6D86C697E}" xr6:coauthVersionLast="47" xr6:coauthVersionMax="47" xr10:uidLastSave="{00000000-0000-0000-0000-000000000000}"/>
  <bookViews>
    <workbookView xWindow="-120" yWindow="-120" windowWidth="29040" windowHeight="15720" activeTab="4" xr2:uid="{912F9A74-F992-41AE-9ADF-1D73795F421A}"/>
  </bookViews>
  <sheets>
    <sheet name="Project Budget (Assign Part 1)" sheetId="1" r:id="rId1"/>
    <sheet name="Categories (Assign Part 1)" sheetId="2" r:id="rId2"/>
    <sheet name="Sales Data (Assign Part 2)" sheetId="6" r:id="rId3"/>
    <sheet name="Pivot_Table" sheetId="7" r:id="rId4"/>
    <sheet name="Sales Dashboard" sheetId="8" r:id="rId5"/>
  </sheets>
  <definedNames>
    <definedName name="_xlchart.v5.0" hidden="1">Pivot_Table!$C$76</definedName>
    <definedName name="_xlchart.v5.1" hidden="1">Pivot_Table!$C$77:$C$86</definedName>
    <definedName name="_xlchart.v5.2" hidden="1">Pivot_Table!$D$76</definedName>
    <definedName name="_xlchart.v5.3" hidden="1">Pivot_Table!$D$77:$D$86</definedName>
    <definedName name="Slicer_Category">#N/A</definedName>
    <definedName name="Slicer_Years__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8" l="1"/>
  <c r="H11" i="8"/>
  <c r="H12" i="8"/>
  <c r="H13" i="8"/>
  <c r="H14" i="8"/>
  <c r="H15" i="8"/>
  <c r="H16" i="8"/>
  <c r="H17" i="8"/>
  <c r="H18" i="8"/>
  <c r="H19" i="8"/>
  <c r="J10" i="8"/>
  <c r="J11" i="8"/>
  <c r="J12" i="8"/>
  <c r="J13" i="8"/>
  <c r="J14" i="8"/>
  <c r="J15" i="8"/>
  <c r="J16" i="8"/>
  <c r="J17" i="8"/>
  <c r="J18" i="8"/>
  <c r="J19" i="8"/>
  <c r="J20" i="8"/>
  <c r="H20" i="8"/>
  <c r="E11" i="8"/>
  <c r="E12" i="8"/>
  <c r="E13" i="8"/>
  <c r="E14" i="8"/>
  <c r="E15" i="8"/>
  <c r="E16" i="8"/>
  <c r="E17" i="8"/>
  <c r="E18" i="8"/>
  <c r="E19" i="8"/>
  <c r="E20" i="8"/>
  <c r="E10" i="8"/>
  <c r="C10" i="8"/>
  <c r="C11" i="8"/>
  <c r="C12" i="8"/>
  <c r="C13" i="8"/>
  <c r="C14" i="8"/>
  <c r="C15" i="8"/>
  <c r="C16" i="8"/>
  <c r="C17" i="8"/>
  <c r="C18" i="8"/>
  <c r="C19" i="8"/>
  <c r="C20" i="8"/>
  <c r="C78" i="7" l="1"/>
  <c r="D78" i="7"/>
  <c r="C79" i="7"/>
  <c r="D79" i="7"/>
  <c r="C80" i="7"/>
  <c r="D80" i="7"/>
  <c r="C81" i="7"/>
  <c r="D81" i="7"/>
  <c r="C82" i="7"/>
  <c r="D82" i="7"/>
  <c r="C83" i="7"/>
  <c r="D83" i="7"/>
  <c r="C84" i="7"/>
  <c r="D84" i="7"/>
  <c r="C85" i="7"/>
  <c r="D85" i="7"/>
  <c r="C86" i="7"/>
  <c r="D86" i="7"/>
  <c r="D77" i="7"/>
  <c r="C77" i="7"/>
  <c r="I62" i="6" l="1"/>
  <c r="G13" i="6"/>
  <c r="G58" i="6"/>
  <c r="G88" i="6"/>
  <c r="G41" i="6"/>
  <c r="G11" i="6"/>
  <c r="G81" i="6"/>
  <c r="G47" i="6"/>
  <c r="G48" i="6"/>
  <c r="G40" i="6"/>
  <c r="G87" i="6"/>
  <c r="G74" i="6"/>
  <c r="G57" i="6"/>
  <c r="G75" i="6"/>
  <c r="G38" i="6"/>
  <c r="G97" i="6"/>
  <c r="G8" i="6"/>
  <c r="I8" i="6" s="1"/>
  <c r="G86" i="6"/>
  <c r="G45" i="6"/>
  <c r="G42" i="6"/>
  <c r="G43" i="6"/>
  <c r="G84" i="6"/>
  <c r="G95" i="6"/>
  <c r="G30" i="6"/>
  <c r="G35" i="6"/>
  <c r="G33" i="6"/>
  <c r="G76" i="6"/>
  <c r="G100" i="6"/>
  <c r="G61" i="6"/>
  <c r="I61" i="6" s="1"/>
  <c r="G59" i="6"/>
  <c r="G16" i="6"/>
  <c r="G77" i="6"/>
  <c r="G89" i="6"/>
  <c r="G93" i="6"/>
  <c r="G37" i="6"/>
  <c r="G90" i="6"/>
  <c r="G72" i="6"/>
  <c r="G52" i="6"/>
  <c r="G34" i="6"/>
  <c r="G60" i="6"/>
  <c r="G5" i="6"/>
  <c r="I5" i="6" s="1"/>
  <c r="G92" i="6"/>
  <c r="G24" i="6"/>
  <c r="G79" i="6"/>
  <c r="G27" i="6"/>
  <c r="G6" i="6"/>
  <c r="G101" i="6"/>
  <c r="G4" i="6"/>
  <c r="G53" i="6"/>
  <c r="G67" i="6"/>
  <c r="G2" i="6"/>
  <c r="G10" i="6"/>
  <c r="G99" i="6"/>
  <c r="G9" i="6"/>
  <c r="G62" i="6"/>
  <c r="G56" i="6"/>
  <c r="G18" i="6"/>
  <c r="G91" i="6"/>
  <c r="G12" i="6"/>
  <c r="G23" i="6"/>
  <c r="G55" i="6"/>
  <c r="G21" i="6"/>
  <c r="G29" i="6"/>
  <c r="G17" i="6"/>
  <c r="G39" i="6"/>
  <c r="I39" i="6" s="1"/>
  <c r="G15" i="6"/>
  <c r="G26" i="6"/>
  <c r="G68" i="6"/>
  <c r="G49" i="6"/>
  <c r="G51" i="6"/>
  <c r="G64" i="6"/>
  <c r="G85" i="6"/>
  <c r="G80" i="6"/>
  <c r="G96" i="6"/>
  <c r="G63" i="6"/>
  <c r="G71" i="6"/>
  <c r="G46" i="6"/>
  <c r="I46" i="6" s="1"/>
  <c r="G78" i="6"/>
  <c r="G20" i="6"/>
  <c r="G7" i="6"/>
  <c r="G36" i="6"/>
  <c r="G94" i="6"/>
  <c r="G44" i="6"/>
  <c r="G83" i="6"/>
  <c r="G70" i="6"/>
  <c r="G19" i="6"/>
  <c r="G82" i="6"/>
  <c r="G28" i="6"/>
  <c r="G69" i="6"/>
  <c r="I69" i="6" s="1"/>
  <c r="G14" i="6"/>
  <c r="G54" i="6"/>
  <c r="G25" i="6"/>
  <c r="G73" i="6"/>
  <c r="G98" i="6"/>
  <c r="G66" i="6"/>
  <c r="G22" i="6"/>
  <c r="G32" i="6"/>
  <c r="G31" i="6"/>
  <c r="G65" i="6"/>
  <c r="G50" i="6"/>
  <c r="G3" i="6"/>
  <c r="I3" i="6" s="1"/>
  <c r="H13" i="6"/>
  <c r="H58" i="6"/>
  <c r="H88" i="6"/>
  <c r="H41" i="6"/>
  <c r="H11" i="6"/>
  <c r="I11" i="6" s="1"/>
  <c r="H81" i="6"/>
  <c r="H47" i="6"/>
  <c r="H48" i="6"/>
  <c r="H40" i="6"/>
  <c r="I40" i="6" s="1"/>
  <c r="H87" i="6"/>
  <c r="I87" i="6" s="1"/>
  <c r="H74" i="6"/>
  <c r="I74" i="6" s="1"/>
  <c r="H57" i="6"/>
  <c r="I57" i="6" s="1"/>
  <c r="H75" i="6"/>
  <c r="H38" i="6"/>
  <c r="H97" i="6"/>
  <c r="H8" i="6"/>
  <c r="H86" i="6"/>
  <c r="I86" i="6" s="1"/>
  <c r="H45" i="6"/>
  <c r="H42" i="6"/>
  <c r="H43" i="6"/>
  <c r="H84" i="6"/>
  <c r="I84" i="6" s="1"/>
  <c r="H95" i="6"/>
  <c r="I95" i="6" s="1"/>
  <c r="H30" i="6"/>
  <c r="I30" i="6" s="1"/>
  <c r="H35" i="6"/>
  <c r="I35" i="6" s="1"/>
  <c r="H33" i="6"/>
  <c r="H76" i="6"/>
  <c r="H100" i="6"/>
  <c r="H61" i="6"/>
  <c r="H59" i="6"/>
  <c r="I59" i="6" s="1"/>
  <c r="H16" i="6"/>
  <c r="H77" i="6"/>
  <c r="H89" i="6"/>
  <c r="H93" i="6"/>
  <c r="I93" i="6" s="1"/>
  <c r="H37" i="6"/>
  <c r="I37" i="6" s="1"/>
  <c r="H90" i="6"/>
  <c r="I90" i="6" s="1"/>
  <c r="H72" i="6"/>
  <c r="I72" i="6" s="1"/>
  <c r="H52" i="6"/>
  <c r="H34" i="6"/>
  <c r="H60" i="6"/>
  <c r="H5" i="6"/>
  <c r="H92" i="6"/>
  <c r="I92" i="6" s="1"/>
  <c r="H24" i="6"/>
  <c r="H79" i="6"/>
  <c r="H27" i="6"/>
  <c r="H6" i="6"/>
  <c r="I6" i="6" s="1"/>
  <c r="H101" i="6"/>
  <c r="I101" i="6" s="1"/>
  <c r="H4" i="6"/>
  <c r="I4" i="6" s="1"/>
  <c r="H53" i="6"/>
  <c r="I53" i="6" s="1"/>
  <c r="H67" i="6"/>
  <c r="H2" i="6"/>
  <c r="H10" i="6"/>
  <c r="H99" i="6"/>
  <c r="H9" i="6"/>
  <c r="I9" i="6" s="1"/>
  <c r="H62" i="6"/>
  <c r="H56" i="6"/>
  <c r="H18" i="6"/>
  <c r="I18" i="6" s="1"/>
  <c r="H91" i="6"/>
  <c r="I91" i="6" s="1"/>
  <c r="H12" i="6"/>
  <c r="I12" i="6" s="1"/>
  <c r="H23" i="6"/>
  <c r="I23" i="6" s="1"/>
  <c r="H55" i="6"/>
  <c r="I55" i="6" s="1"/>
  <c r="H21" i="6"/>
  <c r="H29" i="6"/>
  <c r="H17" i="6"/>
  <c r="H39" i="6"/>
  <c r="H15" i="6"/>
  <c r="I15" i="6" s="1"/>
  <c r="H26" i="6"/>
  <c r="H68" i="6"/>
  <c r="H49" i="6"/>
  <c r="H51" i="6"/>
  <c r="I51" i="6" s="1"/>
  <c r="H64" i="6"/>
  <c r="I64" i="6" s="1"/>
  <c r="H85" i="6"/>
  <c r="I85" i="6" s="1"/>
  <c r="H80" i="6"/>
  <c r="I80" i="6" s="1"/>
  <c r="H96" i="6"/>
  <c r="H63" i="6"/>
  <c r="H71" i="6"/>
  <c r="H46" i="6"/>
  <c r="H78" i="6"/>
  <c r="I78" i="6" s="1"/>
  <c r="H20" i="6"/>
  <c r="H7" i="6"/>
  <c r="H36" i="6"/>
  <c r="I36" i="6" s="1"/>
  <c r="H94" i="6"/>
  <c r="I94" i="6" s="1"/>
  <c r="H44" i="6"/>
  <c r="I44" i="6" s="1"/>
  <c r="H83" i="6"/>
  <c r="I83" i="6" s="1"/>
  <c r="H70" i="6"/>
  <c r="I70" i="6" s="1"/>
  <c r="H19" i="6"/>
  <c r="H82" i="6"/>
  <c r="H28" i="6"/>
  <c r="H69" i="6"/>
  <c r="H14" i="6"/>
  <c r="I14" i="6" s="1"/>
  <c r="H54" i="6"/>
  <c r="H25" i="6"/>
  <c r="H73" i="6"/>
  <c r="I73" i="6" s="1"/>
  <c r="H98" i="6"/>
  <c r="I98" i="6" s="1"/>
  <c r="H66" i="6"/>
  <c r="I66" i="6" s="1"/>
  <c r="H22" i="6"/>
  <c r="I22" i="6" s="1"/>
  <c r="H32" i="6"/>
  <c r="I32" i="6" s="1"/>
  <c r="H31" i="6"/>
  <c r="H65" i="6"/>
  <c r="H50" i="6"/>
  <c r="H3" i="6"/>
  <c r="I15" i="1"/>
  <c r="I16" i="1"/>
  <c r="I18" i="1"/>
  <c r="I19" i="1"/>
  <c r="I20" i="1"/>
  <c r="I27" i="1"/>
  <c r="I28" i="1"/>
  <c r="I29" i="1"/>
  <c r="I30" i="1"/>
  <c r="I31" i="1"/>
  <c r="I32" i="1"/>
  <c r="I39" i="1"/>
  <c r="I40" i="1"/>
  <c r="I42" i="1"/>
  <c r="I43" i="1"/>
  <c r="H9" i="1"/>
  <c r="I9" i="1" s="1"/>
  <c r="H10" i="1"/>
  <c r="I10" i="1" s="1"/>
  <c r="H11" i="1"/>
  <c r="I11" i="1" s="1"/>
  <c r="H12" i="1"/>
  <c r="I12" i="1" s="1"/>
  <c r="H13" i="1"/>
  <c r="I13" i="1" s="1"/>
  <c r="H14" i="1"/>
  <c r="I14" i="1" s="1"/>
  <c r="H15" i="1"/>
  <c r="H16" i="1"/>
  <c r="H17" i="1"/>
  <c r="I17" i="1" s="1"/>
  <c r="H18" i="1"/>
  <c r="H19" i="1"/>
  <c r="H20" i="1"/>
  <c r="H21" i="1"/>
  <c r="I21" i="1" s="1"/>
  <c r="H22" i="1"/>
  <c r="I22" i="1" s="1"/>
  <c r="H23" i="1"/>
  <c r="I23" i="1" s="1"/>
  <c r="H24" i="1"/>
  <c r="I24" i="1" s="1"/>
  <c r="H25" i="1"/>
  <c r="I25" i="1" s="1"/>
  <c r="H26" i="1"/>
  <c r="I26" i="1" s="1"/>
  <c r="H27" i="1"/>
  <c r="H28" i="1"/>
  <c r="H29" i="1"/>
  <c r="H30" i="1"/>
  <c r="H31" i="1"/>
  <c r="H32" i="1"/>
  <c r="H33" i="1"/>
  <c r="I33" i="1" s="1"/>
  <c r="H34" i="1"/>
  <c r="I34" i="1" s="1"/>
  <c r="H35" i="1"/>
  <c r="I35" i="1" s="1"/>
  <c r="H36" i="1"/>
  <c r="I36" i="1" s="1"/>
  <c r="H37" i="1"/>
  <c r="I37" i="1" s="1"/>
  <c r="H38" i="1"/>
  <c r="I38" i="1" s="1"/>
  <c r="H39" i="1"/>
  <c r="H40" i="1"/>
  <c r="H41" i="1"/>
  <c r="I41" i="1" s="1"/>
  <c r="H42" i="1"/>
  <c r="H43" i="1"/>
  <c r="H8" i="1"/>
  <c r="I89" i="6" l="1"/>
  <c r="I48" i="6"/>
  <c r="I7" i="6"/>
  <c r="I56" i="6"/>
  <c r="I77" i="6"/>
  <c r="I42" i="6"/>
  <c r="I54" i="6"/>
  <c r="I20" i="6"/>
  <c r="I26" i="6"/>
  <c r="I24" i="6"/>
  <c r="I16" i="6"/>
  <c r="I45" i="6"/>
  <c r="I88" i="6"/>
  <c r="I49" i="6"/>
  <c r="I27" i="6"/>
  <c r="I43" i="6"/>
  <c r="I25" i="6"/>
  <c r="I68" i="6"/>
  <c r="I79" i="6"/>
  <c r="I47" i="6"/>
  <c r="I50" i="6"/>
  <c r="I28" i="6"/>
  <c r="I71" i="6"/>
  <c r="I17" i="6"/>
  <c r="I10" i="6"/>
  <c r="I60" i="6"/>
  <c r="I100" i="6"/>
  <c r="I97" i="6"/>
  <c r="I81" i="6"/>
  <c r="I99" i="6"/>
  <c r="I41" i="6"/>
  <c r="I82" i="6"/>
  <c r="I29" i="6"/>
  <c r="I34" i="6"/>
  <c r="I76" i="6"/>
  <c r="I38" i="6"/>
  <c r="I58" i="6"/>
  <c r="I65" i="6"/>
  <c r="I63" i="6"/>
  <c r="I2" i="6"/>
  <c r="I31" i="6"/>
  <c r="I19" i="6"/>
  <c r="I96" i="6"/>
  <c r="I21" i="6"/>
  <c r="I67" i="6"/>
  <c r="I52" i="6"/>
  <c r="I33" i="6"/>
  <c r="I75" i="6"/>
  <c r="I13" i="6"/>
  <c r="I8" i="1" l="1"/>
  <c r="H44" i="1" l="1"/>
</calcChain>
</file>

<file path=xl/sharedStrings.xml><?xml version="1.0" encoding="utf-8"?>
<sst xmlns="http://schemas.openxmlformats.org/spreadsheetml/2006/main" count="797" uniqueCount="437">
  <si>
    <t>Task/Line Item</t>
  </si>
  <si>
    <t>Category</t>
  </si>
  <si>
    <t>One-time Cost</t>
  </si>
  <si>
    <t>Variable Cost</t>
  </si>
  <si>
    <t>Transportation</t>
  </si>
  <si>
    <t>Miscellaneous Expense</t>
  </si>
  <si>
    <t>Total Cost</t>
  </si>
  <si>
    <t>Market Research</t>
  </si>
  <si>
    <t>Concept Art Design</t>
  </si>
  <si>
    <t>Storyboarding</t>
  </si>
  <si>
    <t>Game Design Document Creation</t>
  </si>
  <si>
    <t>Project Management Software</t>
  </si>
  <si>
    <t>Software Development</t>
  </si>
  <si>
    <t>VR Hardware Procurement</t>
  </si>
  <si>
    <t>Asset Creation</t>
  </si>
  <si>
    <t>Sound Design</t>
  </si>
  <si>
    <t>Voice Acting</t>
  </si>
  <si>
    <t>Programming</t>
  </si>
  <si>
    <t>Animation</t>
  </si>
  <si>
    <t>Level Design</t>
  </si>
  <si>
    <t>User Interface (UI) Design</t>
  </si>
  <si>
    <t>Game Engine Licensing</t>
  </si>
  <si>
    <t>Alpha Testing</t>
  </si>
  <si>
    <t>Beta Testing</t>
  </si>
  <si>
    <t>Usability Testing</t>
  </si>
  <si>
    <t>Bug Fixes</t>
  </si>
  <si>
    <t>Performance Optimization</t>
  </si>
  <si>
    <t>Quality Assurance (QA) Team</t>
  </si>
  <si>
    <t>Marketing Campaign</t>
  </si>
  <si>
    <t>Social Media Promotion</t>
  </si>
  <si>
    <t>Press Releases</t>
  </si>
  <si>
    <t>Distribution</t>
  </si>
  <si>
    <t>Post-launch Support</t>
  </si>
  <si>
    <t>Server Hosting</t>
  </si>
  <si>
    <t>Online Community Management</t>
  </si>
  <si>
    <t>Office Supplies</t>
  </si>
  <si>
    <t>Team Training</t>
  </si>
  <si>
    <t>Legal Fees</t>
  </si>
  <si>
    <t>Insurance</t>
  </si>
  <si>
    <t>Contingency Fund</t>
  </si>
  <si>
    <t>Travel for Market Research</t>
  </si>
  <si>
    <t>Travel for Conferences</t>
  </si>
  <si>
    <t>Travel for Promotional Events</t>
  </si>
  <si>
    <t>One-time cost</t>
  </si>
  <si>
    <t>Variable cost</t>
  </si>
  <si>
    <t xml:space="preserve">Miscellaneous expense	</t>
  </si>
  <si>
    <t>Total</t>
  </si>
  <si>
    <t>Categories</t>
  </si>
  <si>
    <t>Budget Status</t>
  </si>
  <si>
    <t>$0</t>
  </si>
  <si>
    <t>Mean</t>
  </si>
  <si>
    <t>Standard Error</t>
  </si>
  <si>
    <t>Median</t>
  </si>
  <si>
    <t>Mode</t>
  </si>
  <si>
    <t>Standard Deviation</t>
  </si>
  <si>
    <t>Sample Variance</t>
  </si>
  <si>
    <t>Kurtosis</t>
  </si>
  <si>
    <t>Skewness</t>
  </si>
  <si>
    <t>Range</t>
  </si>
  <si>
    <t>Minimum</t>
  </si>
  <si>
    <t>Maximum</t>
  </si>
  <si>
    <t>Sum</t>
  </si>
  <si>
    <t>Count</t>
  </si>
  <si>
    <t>Total Cost Data Analysys</t>
  </si>
  <si>
    <t>Date</t>
  </si>
  <si>
    <t>Product</t>
  </si>
  <si>
    <t>Quantity</t>
  </si>
  <si>
    <t>Cost per unit</t>
  </si>
  <si>
    <t>Price per unit</t>
  </si>
  <si>
    <t>Salesperson</t>
  </si>
  <si>
    <t>Customer Name</t>
  </si>
  <si>
    <t>State</t>
  </si>
  <si>
    <t>Laptop</t>
  </si>
  <si>
    <t>Electronics</t>
  </si>
  <si>
    <t>Daniel Sandoval</t>
  </si>
  <si>
    <t>Tina Charles</t>
  </si>
  <si>
    <t>Illinois</t>
  </si>
  <si>
    <t>Smartphone</t>
  </si>
  <si>
    <t>Raymond Rivas</t>
  </si>
  <si>
    <t>Jennifer Mcintyre</t>
  </si>
  <si>
    <t>New Hampshire</t>
  </si>
  <si>
    <t>Headphones</t>
  </si>
  <si>
    <t>Cathy Holland</t>
  </si>
  <si>
    <t>Andrew Klein</t>
  </si>
  <si>
    <t>T-shirt</t>
  </si>
  <si>
    <t>Apparel</t>
  </si>
  <si>
    <t>Nicole Peters</t>
  </si>
  <si>
    <t>April Hall</t>
  </si>
  <si>
    <t>Maryland</t>
  </si>
  <si>
    <t>Watch</t>
  </si>
  <si>
    <t>Accessories</t>
  </si>
  <si>
    <t>Andrew Rogers</t>
  </si>
  <si>
    <t>Robert Serrano</t>
  </si>
  <si>
    <t>Hawaii</t>
  </si>
  <si>
    <t>Tablet</t>
  </si>
  <si>
    <t>Jacqueline Walker</t>
  </si>
  <si>
    <t>Joshua Trujillo</t>
  </si>
  <si>
    <t>Kansas</t>
  </si>
  <si>
    <t>Backpack</t>
  </si>
  <si>
    <t>Paul Johnson</t>
  </si>
  <si>
    <t>Kimberly Waters</t>
  </si>
  <si>
    <t>Louisiana</t>
  </si>
  <si>
    <t>Sunglasses</t>
  </si>
  <si>
    <t>Jacqueline Martinez</t>
  </si>
  <si>
    <t>Michelle Jackson</t>
  </si>
  <si>
    <t>Utah</t>
  </si>
  <si>
    <t>Jacket</t>
  </si>
  <si>
    <t>Abigail Jackson</t>
  </si>
  <si>
    <t>Harold Walker</t>
  </si>
  <si>
    <t>New Mexico</t>
  </si>
  <si>
    <t>Speaker</t>
  </si>
  <si>
    <t>Laura Johnson</t>
  </si>
  <si>
    <t>Jessica Stein</t>
  </si>
  <si>
    <t>Montana</t>
  </si>
  <si>
    <t>Keyboard</t>
  </si>
  <si>
    <t>Richard Colon MD</t>
  </si>
  <si>
    <t>Gary Collier</t>
  </si>
  <si>
    <t>Ohio</t>
  </si>
  <si>
    <t>Mouse</t>
  </si>
  <si>
    <t>Stephanie Moreno</t>
  </si>
  <si>
    <t>Joseph Gonzalez</t>
  </si>
  <si>
    <t>Oklahoma</t>
  </si>
  <si>
    <t>Monitor</t>
  </si>
  <si>
    <t>Donna Brady</t>
  </si>
  <si>
    <t>Chad Olson</t>
  </si>
  <si>
    <t>Nevada</t>
  </si>
  <si>
    <t>Camera</t>
  </si>
  <si>
    <t>George Taylor</t>
  </si>
  <si>
    <t>Stephen Miller</t>
  </si>
  <si>
    <t>Desk</t>
  </si>
  <si>
    <t>Furniture</t>
  </si>
  <si>
    <t>Robert Bryant</t>
  </si>
  <si>
    <t>Charles Hardy</t>
  </si>
  <si>
    <t>Chair</t>
  </si>
  <si>
    <t>John Robinson</t>
  </si>
  <si>
    <t>Brianna Massey</t>
  </si>
  <si>
    <t>Printer</t>
  </si>
  <si>
    <t>Angela Barton</t>
  </si>
  <si>
    <t>Dennis Newton</t>
  </si>
  <si>
    <t>Router</t>
  </si>
  <si>
    <t>Patrick Bailey</t>
  </si>
  <si>
    <t>Albert Gomez</t>
  </si>
  <si>
    <t>Earbuds</t>
  </si>
  <si>
    <t>Alicia Johnson</t>
  </si>
  <si>
    <t>Charles Porter</t>
  </si>
  <si>
    <t>Tennessee</t>
  </si>
  <si>
    <t>Power Bank</t>
  </si>
  <si>
    <t>Donald Howard</t>
  </si>
  <si>
    <t>Timothy Byrd</t>
  </si>
  <si>
    <t>TV</t>
  </si>
  <si>
    <t>Daniel Flores</t>
  </si>
  <si>
    <t>Timothy Shelton Jr.</t>
  </si>
  <si>
    <t>South Carolina</t>
  </si>
  <si>
    <t>Game Console</t>
  </si>
  <si>
    <t>Karen Chase</t>
  </si>
  <si>
    <t>Edwin Myers</t>
  </si>
  <si>
    <t>Connecticut</t>
  </si>
  <si>
    <t>Blender</t>
  </si>
  <si>
    <t>Kitchen Appliances</t>
  </si>
  <si>
    <t>Julia Ali</t>
  </si>
  <si>
    <t>Kimberly Rice</t>
  </si>
  <si>
    <t>Vermont</t>
  </si>
  <si>
    <t>Microwave</t>
  </si>
  <si>
    <t>Nicholas Martinez</t>
  </si>
  <si>
    <t>Carlos Reynolds</t>
  </si>
  <si>
    <t>Coffee Maker</t>
  </si>
  <si>
    <t>Misty Petty</t>
  </si>
  <si>
    <t>Monica Watkins</t>
  </si>
  <si>
    <t>North Dakota</t>
  </si>
  <si>
    <t>Toaster</t>
  </si>
  <si>
    <t>Kathleen Richmond</t>
  </si>
  <si>
    <t>Linda Harris</t>
  </si>
  <si>
    <t>Wisconsin</t>
  </si>
  <si>
    <t>Oven</t>
  </si>
  <si>
    <t>Jose Robles</t>
  </si>
  <si>
    <t>Brian Mills</t>
  </si>
  <si>
    <t>Mixer</t>
  </si>
  <si>
    <t>Anna Cox</t>
  </si>
  <si>
    <t>John Rogers</t>
  </si>
  <si>
    <t>Colorado</t>
  </si>
  <si>
    <t>Refrigerator</t>
  </si>
  <si>
    <t>Colleen Herrera</t>
  </si>
  <si>
    <t>Kevin Scott</t>
  </si>
  <si>
    <t>Alabama</t>
  </si>
  <si>
    <t>Washing Machine</t>
  </si>
  <si>
    <t>Home Appliances</t>
  </si>
  <si>
    <t>Karen Vaughn</t>
  </si>
  <si>
    <t>Christina Roberts</t>
  </si>
  <si>
    <t>Florida</t>
  </si>
  <si>
    <t>Dryer</t>
  </si>
  <si>
    <t>Jane Martinez</t>
  </si>
  <si>
    <t>Mr. Steve Jones</t>
  </si>
  <si>
    <t>Nebraska</t>
  </si>
  <si>
    <t>Dishwasher</t>
  </si>
  <si>
    <t>Christina Lopez PhD</t>
  </si>
  <si>
    <t>Melissa Thompson</t>
  </si>
  <si>
    <t>Pennsylvania</t>
  </si>
  <si>
    <t>Vacuum Cleaner</t>
  </si>
  <si>
    <t>Rebecca Ho</t>
  </si>
  <si>
    <t>Victoria Smith</t>
  </si>
  <si>
    <t>Iowa</t>
  </si>
  <si>
    <t>Iron</t>
  </si>
  <si>
    <t>Keith Cooley</t>
  </si>
  <si>
    <t>Rebecca Smith MD</t>
  </si>
  <si>
    <t>Mississippi</t>
  </si>
  <si>
    <t>Hair Dryer</t>
  </si>
  <si>
    <t>Personal Care</t>
  </si>
  <si>
    <t>Rhonda Cox DDS</t>
  </si>
  <si>
    <t>Nancy Shepard</t>
  </si>
  <si>
    <t>Curling Iron</t>
  </si>
  <si>
    <t>Tracy Powell</t>
  </si>
  <si>
    <t>James King</t>
  </si>
  <si>
    <t>Indiana</t>
  </si>
  <si>
    <t>Straightener</t>
  </si>
  <si>
    <t>Eric Clark</t>
  </si>
  <si>
    <t>Joshua Williams</t>
  </si>
  <si>
    <t>Washington</t>
  </si>
  <si>
    <t>Air Purifier</t>
  </si>
  <si>
    <t>Misty Montgomery</t>
  </si>
  <si>
    <t>Regina Aguirre</t>
  </si>
  <si>
    <t>Humidifier</t>
  </si>
  <si>
    <t>James Ford</t>
  </si>
  <si>
    <t>Michael Taylor</t>
  </si>
  <si>
    <t>Arkansas</t>
  </si>
  <si>
    <t>Dehumidifier</t>
  </si>
  <si>
    <t>Steven Simon</t>
  </si>
  <si>
    <t>Alyssa Miller</t>
  </si>
  <si>
    <t>North Carolina</t>
  </si>
  <si>
    <t>Fan</t>
  </si>
  <si>
    <t>Valerie Cruz DVM</t>
  </si>
  <si>
    <t>Colleen Ball</t>
  </si>
  <si>
    <t>Idaho</t>
  </si>
  <si>
    <t>Heater</t>
  </si>
  <si>
    <t>Kimberly Deleon</t>
  </si>
  <si>
    <t>Joseph Gentry</t>
  </si>
  <si>
    <t>Air Conditioner</t>
  </si>
  <si>
    <t>Grant Rivera</t>
  </si>
  <si>
    <t>Adam Morrison</t>
  </si>
  <si>
    <t>Bicycle</t>
  </si>
  <si>
    <t>Sports</t>
  </si>
  <si>
    <t>Jennifer Kelly</t>
  </si>
  <si>
    <t>Kathy White</t>
  </si>
  <si>
    <t>Skateboard</t>
  </si>
  <si>
    <t>Jeremy Kelly</t>
  </si>
  <si>
    <t>Erin Roth</t>
  </si>
  <si>
    <t>Massachusetts</t>
  </si>
  <si>
    <t>Scooter</t>
  </si>
  <si>
    <t>Jennifer Smith</t>
  </si>
  <si>
    <t>Robert Bray</t>
  </si>
  <si>
    <t>Hoverboard</t>
  </si>
  <si>
    <t>Virginia Adams</t>
  </si>
  <si>
    <t>Jack Smith</t>
  </si>
  <si>
    <t>Helmet</t>
  </si>
  <si>
    <t>Elizabeth Trujillo</t>
  </si>
  <si>
    <t>Katherine Stanley</t>
  </si>
  <si>
    <t>Tent</t>
  </si>
  <si>
    <t>Outdoor</t>
  </si>
  <si>
    <t>Erika Parker</t>
  </si>
  <si>
    <t>Randy Ford</t>
  </si>
  <si>
    <t>Sleeping Bag</t>
  </si>
  <si>
    <t>Sean Brown DDS</t>
  </si>
  <si>
    <t>Emily Miller</t>
  </si>
  <si>
    <t>Backpacking Pack</t>
  </si>
  <si>
    <t>Susan Schultz</t>
  </si>
  <si>
    <t>Donald Owens</t>
  </si>
  <si>
    <t>Kentucky</t>
  </si>
  <si>
    <t>Hiking Boots</t>
  </si>
  <si>
    <t>Travis Montgomery</t>
  </si>
  <si>
    <t>Frank Reeves</t>
  </si>
  <si>
    <t>Running Shoes</t>
  </si>
  <si>
    <t>Maria Hall</t>
  </si>
  <si>
    <t>Priscilla Hall</t>
  </si>
  <si>
    <t>Basketball</t>
  </si>
  <si>
    <t>Julie Gray</t>
  </si>
  <si>
    <t>Kimberly Reyes</t>
  </si>
  <si>
    <t>Oregon</t>
  </si>
  <si>
    <t>Soccer Ball</t>
  </si>
  <si>
    <t>Gabriel Harvey</t>
  </si>
  <si>
    <t>Martin Smith</t>
  </si>
  <si>
    <t>Michigan</t>
  </si>
  <si>
    <t>Football</t>
  </si>
  <si>
    <t>Gwendolyn Martin</t>
  </si>
  <si>
    <t>Sarah Lawson</t>
  </si>
  <si>
    <t>Baseball</t>
  </si>
  <si>
    <t>Dr. Morgan Jones DDS</t>
  </si>
  <si>
    <t>Lauren Martinez</t>
  </si>
  <si>
    <t>New York</t>
  </si>
  <si>
    <t>Tennis Racket</t>
  </si>
  <si>
    <t>Steven Blake</t>
  </si>
  <si>
    <t>Ebony Long</t>
  </si>
  <si>
    <t>Arizona</t>
  </si>
  <si>
    <t>Golf Clubs</t>
  </si>
  <si>
    <t>Ellen Jacobs</t>
  </si>
  <si>
    <t>Eric Buckley</t>
  </si>
  <si>
    <t>Delaware</t>
  </si>
  <si>
    <t>Fishing Rod</t>
  </si>
  <si>
    <t>Lori Lee</t>
  </si>
  <si>
    <t>Maria Roberson</t>
  </si>
  <si>
    <t>Kayak</t>
  </si>
  <si>
    <t>Ashley Orozco</t>
  </si>
  <si>
    <t>William Reese</t>
  </si>
  <si>
    <t>Canoe</t>
  </si>
  <si>
    <t>Benjamin Kelly</t>
  </si>
  <si>
    <t>Michael Murphy</t>
  </si>
  <si>
    <t>West Virginia</t>
  </si>
  <si>
    <t>Paddleboard</t>
  </si>
  <si>
    <t>Paul Rodriguez</t>
  </si>
  <si>
    <t>Jasmine Richards</t>
  </si>
  <si>
    <t>Snorkel</t>
  </si>
  <si>
    <t>Michael Duarte</t>
  </si>
  <si>
    <t>Cheryl Watts</t>
  </si>
  <si>
    <t>Texas</t>
  </si>
  <si>
    <t>Diving Mask</t>
  </si>
  <si>
    <t>Brian Black</t>
  </si>
  <si>
    <t>Brittany Davis</t>
  </si>
  <si>
    <t>Wetsuit</t>
  </si>
  <si>
    <t>Benjamin Mcmillan</t>
  </si>
  <si>
    <t>Dylan Torres</t>
  </si>
  <si>
    <t>Surfboard</t>
  </si>
  <si>
    <t>Patricia Love</t>
  </si>
  <si>
    <t>Karen Gonzales</t>
  </si>
  <si>
    <t>Snowboard</t>
  </si>
  <si>
    <t>Kaitlyn Gibson</t>
  </si>
  <si>
    <t>Jeffrey Thompson DVM</t>
  </si>
  <si>
    <t>Ski</t>
  </si>
  <si>
    <t>Monica Wood</t>
  </si>
  <si>
    <t>Snowshoes</t>
  </si>
  <si>
    <t>Sandra Patterson</t>
  </si>
  <si>
    <t>Megan Williams</t>
  </si>
  <si>
    <t>Ice Skates</t>
  </si>
  <si>
    <t>William Gutierrez</t>
  </si>
  <si>
    <t>Eric Garcia</t>
  </si>
  <si>
    <t>California</t>
  </si>
  <si>
    <t>Hockey Stick</t>
  </si>
  <si>
    <t>Fitness</t>
  </si>
  <si>
    <t>Jesus Cherry</t>
  </si>
  <si>
    <t>Sean Young</t>
  </si>
  <si>
    <t>Gym Equipment</t>
  </si>
  <si>
    <t>Michael Walton</t>
  </si>
  <si>
    <t>Roger Anderson</t>
  </si>
  <si>
    <t>Yoga Mat</t>
  </si>
  <si>
    <t>Emma Klein</t>
  </si>
  <si>
    <t>Dorothy Davenport</t>
  </si>
  <si>
    <t>Exercise Ball</t>
  </si>
  <si>
    <t>Garrett Martin</t>
  </si>
  <si>
    <t>Lisa Morales</t>
  </si>
  <si>
    <t>Dumbbells</t>
  </si>
  <si>
    <t>Julie Villarreal</t>
  </si>
  <si>
    <t>Melissa Coleman</t>
  </si>
  <si>
    <t>Kettlebell</t>
  </si>
  <si>
    <t>Desiree Willis</t>
  </si>
  <si>
    <t>Curtis Soto</t>
  </si>
  <si>
    <t>Resistance Bands</t>
  </si>
  <si>
    <t>Patricia Fox</t>
  </si>
  <si>
    <t>Claire Heath</t>
  </si>
  <si>
    <t>Jump Rope</t>
  </si>
  <si>
    <t>Timothy Patton</t>
  </si>
  <si>
    <t>Krystal Romero</t>
  </si>
  <si>
    <t>Virginia</t>
  </si>
  <si>
    <t>Weight Bench</t>
  </si>
  <si>
    <t>Kayla Hansen</t>
  </si>
  <si>
    <t>Sara Williams</t>
  </si>
  <si>
    <t>Punching Bag</t>
  </si>
  <si>
    <t>Emily Gould</t>
  </si>
  <si>
    <t>Joseph Mason</t>
  </si>
  <si>
    <t>Boxing Gloves</t>
  </si>
  <si>
    <t>Cheryl Lin</t>
  </si>
  <si>
    <t>Carl Good</t>
  </si>
  <si>
    <t>Martial Arts Gi</t>
  </si>
  <si>
    <t>Heather Russell</t>
  </si>
  <si>
    <t>Joshua Simpson</t>
  </si>
  <si>
    <t>South Dakota</t>
  </si>
  <si>
    <t>Tennis Shoes</t>
  </si>
  <si>
    <t>Julie Hamilton</t>
  </si>
  <si>
    <t>Sandra Perez</t>
  </si>
  <si>
    <t>Swimming Goggles</t>
  </si>
  <si>
    <t>Stephanie Pierce</t>
  </si>
  <si>
    <t>Victoria White</t>
  </si>
  <si>
    <t>Swim Cap</t>
  </si>
  <si>
    <t>Heather Martin</t>
  </si>
  <si>
    <t>Jessica Villanueva</t>
  </si>
  <si>
    <t>Swim Fins</t>
  </si>
  <si>
    <t>Jennifer Hoffman</t>
  </si>
  <si>
    <t>Jeanne Boyer</t>
  </si>
  <si>
    <t>Pool Float</t>
  </si>
  <si>
    <t>Sarah Warner</t>
  </si>
  <si>
    <t>Jesse Roy</t>
  </si>
  <si>
    <t>Pool Noodle</t>
  </si>
  <si>
    <t>Noah Davis</t>
  </si>
  <si>
    <t>Alec Bridges</t>
  </si>
  <si>
    <t>Water Bottle</t>
  </si>
  <si>
    <t>Dylan Sims</t>
  </si>
  <si>
    <t>Wendy Carney</t>
  </si>
  <si>
    <t>Georgia</t>
  </si>
  <si>
    <t>Roy Brooks</t>
  </si>
  <si>
    <t>Daniel Brown</t>
  </si>
  <si>
    <t>Gym Bag</t>
  </si>
  <si>
    <t>Jeffrey Grant</t>
  </si>
  <si>
    <t>Joanna Adkins</t>
  </si>
  <si>
    <t>Tennis Bag</t>
  </si>
  <si>
    <t>Kyle Jones</t>
  </si>
  <si>
    <t>Debbie Campbell</t>
  </si>
  <si>
    <t>Golf Bag</t>
  </si>
  <si>
    <t>Thomas Johnson</t>
  </si>
  <si>
    <t>Christopher Murphy</t>
  </si>
  <si>
    <t>Duffle Bag</t>
  </si>
  <si>
    <t>Dominique Crosby</t>
  </si>
  <si>
    <t>Phyllis Berry</t>
  </si>
  <si>
    <t>Suitcase</t>
  </si>
  <si>
    <t>Samuel Rodriguez</t>
  </si>
  <si>
    <t>Julian Young</t>
  </si>
  <si>
    <t>Sean Juarez</t>
  </si>
  <si>
    <t>Mary Gutierrez</t>
  </si>
  <si>
    <t>Messenger Bag</t>
  </si>
  <si>
    <t>Melissa Phillips</t>
  </si>
  <si>
    <t>Ann Brown</t>
  </si>
  <si>
    <t>Tote Bag</t>
  </si>
  <si>
    <t>Brittney Schmitt</t>
  </si>
  <si>
    <t>Charles Stout</t>
  </si>
  <si>
    <t>Laptop Bag</t>
  </si>
  <si>
    <t>Mackenzie Rodriguez DVM</t>
  </si>
  <si>
    <t>Sophia Smith</t>
  </si>
  <si>
    <t>Total Sales</t>
  </si>
  <si>
    <t>Profit</t>
  </si>
  <si>
    <t>Grand Total</t>
  </si>
  <si>
    <t>2023</t>
  </si>
  <si>
    <t>Sum of Profit</t>
  </si>
  <si>
    <t>Year</t>
  </si>
  <si>
    <t>Sum of Total Sales</t>
  </si>
  <si>
    <t>Average of Total Sales</t>
  </si>
  <si>
    <t>Sales Person</t>
  </si>
  <si>
    <t>Products</t>
  </si>
  <si>
    <t>Average of Total Cost</t>
  </si>
  <si>
    <t>Average of Profit</t>
  </si>
  <si>
    <t>Average of Price per unit</t>
  </si>
  <si>
    <t>Sales</t>
  </si>
  <si>
    <t>Last Update Date June 10,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</si>
</sst>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yyyy\-mm\-dd"/>
  </numFmts>
  <fonts count="8" x14ac:knownFonts="1">
    <font>
      <sz val="14"/>
      <color theme="1"/>
      <name val="Aptos Narrow"/>
      <family val="2"/>
      <scheme val="minor"/>
    </font>
    <font>
      <b/>
      <sz val="14"/>
      <color theme="1"/>
      <name val="Aptos Narrow"/>
      <family val="2"/>
      <scheme val="minor"/>
    </font>
    <font>
      <b/>
      <sz val="16"/>
      <color theme="0"/>
      <name val="Aptos Narrow"/>
      <family val="2"/>
      <scheme val="minor"/>
    </font>
    <font>
      <i/>
      <sz val="14"/>
      <color theme="1"/>
      <name val="Aptos Narrow"/>
      <family val="2"/>
      <scheme val="minor"/>
    </font>
    <font>
      <sz val="12"/>
      <color theme="1"/>
      <name val="Aptos Narrow"/>
      <family val="2"/>
      <scheme val="minor"/>
    </font>
    <font>
      <b/>
      <sz val="14"/>
      <color theme="0"/>
      <name val="Calibri"/>
      <family val="2"/>
    </font>
    <font>
      <b/>
      <sz val="14"/>
      <color theme="0"/>
      <name val="Aptos Narrow"/>
      <family val="2"/>
      <scheme val="minor"/>
    </font>
    <font>
      <sz val="14"/>
      <color theme="0"/>
      <name val="Aptos Narrow"/>
      <family val="2"/>
      <scheme val="minor"/>
    </font>
  </fonts>
  <fills count="5">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theme="6" tint="-0.249977111117893"/>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0">
    <xf numFmtId="0" fontId="0" fillId="0" borderId="0" xfId="0"/>
    <xf numFmtId="0" fontId="0" fillId="0" borderId="0" xfId="0" applyAlignment="1">
      <alignment horizontal="left" wrapText="1"/>
    </xf>
    <xf numFmtId="0" fontId="0" fillId="2" borderId="0" xfId="0" applyFill="1"/>
    <xf numFmtId="164" fontId="0" fillId="0" borderId="0" xfId="0" applyNumberFormat="1"/>
    <xf numFmtId="164" fontId="0" fillId="2" borderId="0" xfId="0" applyNumberFormat="1" applyFill="1"/>
    <xf numFmtId="0" fontId="2" fillId="3" borderId="1" xfId="0" applyFont="1" applyFill="1" applyBorder="1"/>
    <xf numFmtId="0" fontId="2" fillId="3" borderId="2" xfId="0" applyFont="1" applyFill="1" applyBorder="1"/>
    <xf numFmtId="164" fontId="2" fillId="3" borderId="2" xfId="0" applyNumberFormat="1" applyFont="1" applyFill="1" applyBorder="1"/>
    <xf numFmtId="164" fontId="2" fillId="3" borderId="3" xfId="0" applyNumberFormat="1" applyFont="1" applyFill="1" applyBorder="1"/>
    <xf numFmtId="0" fontId="0" fillId="0" borderId="1" xfId="0" applyBorder="1" applyAlignment="1">
      <alignment vertical="center" wrapText="1"/>
    </xf>
    <xf numFmtId="164" fontId="0" fillId="0" borderId="1" xfId="0" applyNumberFormat="1" applyBorder="1"/>
    <xf numFmtId="0" fontId="0" fillId="0" borderId="1" xfId="0" applyBorder="1"/>
    <xf numFmtId="164" fontId="0" fillId="0" borderId="4" xfId="0" applyNumberFormat="1" applyBorder="1"/>
    <xf numFmtId="164" fontId="0" fillId="0" borderId="7" xfId="0" applyNumberFormat="1" applyBorder="1"/>
    <xf numFmtId="164" fontId="0" fillId="0" borderId="1" xfId="0" applyNumberFormat="1" applyBorder="1" applyAlignment="1">
      <alignment horizontal="right"/>
    </xf>
    <xf numFmtId="0" fontId="0" fillId="0" borderId="8" xfId="0" applyBorder="1"/>
    <xf numFmtId="0" fontId="0" fillId="0" borderId="9" xfId="0" applyBorder="1"/>
    <xf numFmtId="165" fontId="0" fillId="0" borderId="9" xfId="0" applyNumberFormat="1" applyBorder="1"/>
    <xf numFmtId="0" fontId="0" fillId="0" borderId="10" xfId="0" applyBorder="1"/>
    <xf numFmtId="165" fontId="0" fillId="0" borderId="11" xfId="0" applyNumberFormat="1" applyBorder="1"/>
    <xf numFmtId="0" fontId="4" fillId="0" borderId="0" xfId="0" applyFont="1"/>
    <xf numFmtId="164" fontId="4" fillId="0" borderId="0" xfId="0" applyNumberFormat="1" applyFont="1"/>
    <xf numFmtId="0" fontId="5" fillId="3" borderId="12" xfId="0" applyFont="1" applyFill="1" applyBorder="1" applyAlignment="1">
      <alignment horizontal="center" vertical="top"/>
    </xf>
    <xf numFmtId="164" fontId="5" fillId="3" borderId="12" xfId="0" applyNumberFormat="1" applyFont="1" applyFill="1" applyBorder="1" applyAlignment="1">
      <alignment horizontal="center" vertical="top"/>
    </xf>
    <xf numFmtId="0" fontId="1" fillId="0" borderId="13" xfId="0" applyFont="1" applyBorder="1"/>
    <xf numFmtId="0" fontId="0" fillId="0" borderId="14" xfId="0" applyBorder="1" applyAlignment="1">
      <alignment vertical="center" wrapText="1"/>
    </xf>
    <xf numFmtId="0" fontId="0" fillId="0" borderId="14" xfId="0" applyBorder="1"/>
    <xf numFmtId="0" fontId="0" fillId="0" borderId="12" xfId="0" applyBorder="1" applyAlignment="1">
      <alignment vertical="center" wrapText="1"/>
    </xf>
    <xf numFmtId="14" fontId="5" fillId="3" borderId="12" xfId="0" applyNumberFormat="1" applyFont="1" applyFill="1" applyBorder="1" applyAlignment="1">
      <alignment horizontal="center" vertical="top"/>
    </xf>
    <xf numFmtId="14" fontId="4" fillId="0" borderId="0" xfId="0" applyNumberFormat="1" applyFon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4" borderId="0" xfId="0" applyFill="1"/>
    <xf numFmtId="2" fontId="0" fillId="0" borderId="0" xfId="0" applyNumberFormat="1"/>
    <xf numFmtId="1" fontId="0" fillId="0" borderId="0" xfId="0" applyNumberFormat="1"/>
    <xf numFmtId="0" fontId="6" fillId="3" borderId="0" xfId="0" applyFont="1" applyFill="1"/>
    <xf numFmtId="0" fontId="7" fillId="0" borderId="0" xfId="0" applyFont="1"/>
    <xf numFmtId="0" fontId="6" fillId="4" borderId="0" xfId="0" applyFont="1" applyFill="1"/>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3" fillId="0" borderId="4" xfId="0" applyFont="1" applyBorder="1" applyAlignment="1">
      <alignment horizontal="center"/>
    </xf>
    <xf numFmtId="0" fontId="3" fillId="0" borderId="6" xfId="0" applyFont="1" applyBorder="1" applyAlignment="1">
      <alignment horizontal="center"/>
    </xf>
    <xf numFmtId="1" fontId="6" fillId="3" borderId="0" xfId="0" applyNumberFormat="1" applyFont="1" applyFill="1"/>
    <xf numFmtId="0" fontId="6" fillId="3" borderId="0" xfId="0" applyFont="1" applyFill="1"/>
    <xf numFmtId="0" fontId="0" fillId="0" borderId="0" xfId="0"/>
    <xf numFmtId="1" fontId="0" fillId="0" borderId="0" xfId="0" applyNumberFormat="1"/>
    <xf numFmtId="0" fontId="0" fillId="0" borderId="0" xfId="0" applyNumberFormat="1"/>
  </cellXfs>
  <cellStyles count="1">
    <cellStyle name="Normal" xfId="0" builtinId="0"/>
  </cellStyles>
  <dxfs count="106">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font>
        <color rgb="FF9C0006"/>
      </font>
      <fill>
        <patternFill>
          <bgColor rgb="FFFFC7CE"/>
        </patternFill>
      </fill>
    </dxf>
    <dxf>
      <font>
        <color rgb="FF9C0006"/>
      </font>
      <fill>
        <patternFill>
          <bgColor rgb="FFFFC7CE"/>
        </patternFill>
      </fill>
    </dxf>
    <dxf>
      <numFmt numFmtId="2" formatCode="0.00"/>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64" formatCode="&quot;$&quot;#,##0"/>
    </dxf>
    <dxf>
      <font>
        <b val="0"/>
        <i val="0"/>
        <strike val="0"/>
        <condense val="0"/>
        <extend val="0"/>
        <outline val="0"/>
        <shadow val="0"/>
        <u val="none"/>
        <vertAlign val="baseline"/>
        <sz val="12"/>
        <color theme="1"/>
        <name val="Aptos Narrow"/>
        <family val="2"/>
        <scheme val="minor"/>
      </font>
      <numFmt numFmtId="164" formatCode="&quot;$&quot;#,##0"/>
    </dxf>
    <dxf>
      <font>
        <b val="0"/>
        <i val="0"/>
        <strike val="0"/>
        <condense val="0"/>
        <extend val="0"/>
        <outline val="0"/>
        <shadow val="0"/>
        <u val="none"/>
        <vertAlign val="baseline"/>
        <sz val="12"/>
        <color theme="1"/>
        <name val="Aptos Narrow"/>
        <family val="2"/>
        <scheme val="minor"/>
      </font>
      <numFmt numFmtId="164" formatCode="&quot;$&quot;#,##0"/>
    </dxf>
    <dxf>
      <font>
        <b val="0"/>
        <i val="0"/>
        <strike val="0"/>
        <condense val="0"/>
        <extend val="0"/>
        <outline val="0"/>
        <shadow val="0"/>
        <u val="none"/>
        <vertAlign val="baseline"/>
        <sz val="12"/>
        <color theme="1"/>
        <name val="Aptos Narrow"/>
        <family val="2"/>
        <scheme val="minor"/>
      </font>
      <numFmt numFmtId="164" formatCode="&quot;$&quot;#,##0"/>
    </dxf>
    <dxf>
      <font>
        <b val="0"/>
        <i val="0"/>
        <strike val="0"/>
        <condense val="0"/>
        <extend val="0"/>
        <outline val="0"/>
        <shadow val="0"/>
        <u val="none"/>
        <vertAlign val="baseline"/>
        <sz val="12"/>
        <color theme="1"/>
        <name val="Aptos Narrow"/>
        <family val="2"/>
        <scheme val="minor"/>
      </font>
      <numFmt numFmtId="164" formatCode="&quot;$&quot;#,##0"/>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numFmt numFmtId="19" formatCode="m/d/yyyy"/>
    </dxf>
    <dxf>
      <border outline="0">
        <top style="thin">
          <color auto="1"/>
        </top>
      </border>
    </dxf>
    <dxf>
      <font>
        <b val="0"/>
        <i val="0"/>
        <strike val="0"/>
        <condense val="0"/>
        <extend val="0"/>
        <outline val="0"/>
        <shadow val="0"/>
        <u val="none"/>
        <vertAlign val="baseline"/>
        <sz val="12"/>
        <color theme="1"/>
        <name val="Aptos Narrow"/>
        <family val="2"/>
        <scheme val="minor"/>
      </font>
    </dxf>
    <dxf>
      <border outline="0">
        <bottom style="thin">
          <color auto="1"/>
        </bottom>
      </border>
    </dxf>
    <dxf>
      <font>
        <b/>
        <i val="0"/>
        <strike val="0"/>
        <condense val="0"/>
        <extend val="0"/>
        <outline val="0"/>
        <shadow val="0"/>
        <u val="none"/>
        <vertAlign val="baseline"/>
        <sz val="14"/>
        <color theme="0"/>
        <name val="Calibri"/>
        <family val="2"/>
        <scheme val="none"/>
      </font>
      <fill>
        <patternFill patternType="solid">
          <fgColor indexed="64"/>
          <bgColor theme="9" tint="-0.249977111117893"/>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551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[VR_game_devlopment_and_sales_dashboard_assignment.xlsx]Pivot_Table!PivotTable3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dPt>
          <c:cat>
            <c:strRef>
              <c:f>Pivot_Table!$A$4:$A$5</c:f>
              <c:strCache>
                <c:ptCount val="1"/>
                <c:pt idx="0">
                  <c:v>2023</c:v>
                </c:pt>
              </c:strCache>
            </c:strRef>
          </c:cat>
          <c:val>
            <c:numRef>
              <c:f>Pivot_Table!$B$4:$B$5</c:f>
              <c:numCache>
                <c:formatCode>0.00%</c:formatCode>
                <c:ptCount val="1"/>
                <c:pt idx="0">
                  <c:v>1</c:v>
                </c:pt>
              </c:numCache>
            </c:numRef>
          </c:val>
          <c:extLst>
            <c:ext xmlns:c16="http://schemas.microsoft.com/office/drawing/2014/chart" uri="{C3380CC4-5D6E-409C-BE32-E72D297353CC}">
              <c16:uniqueId val="{00000004-F8F1-4C9D-BCF1-9C75895AAE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[VR_game_devlopment_and_sales_dashboard_assignment.xlsx]Pivot_Table!PivotTable2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28352638928743"/>
          <c:y val="4.7541861170278477E-2"/>
          <c:w val="0.82712744280447292"/>
          <c:h val="0.85254127753182529"/>
        </c:manualLayout>
      </c:layout>
      <c:barChart>
        <c:barDir val="bar"/>
        <c:grouping val="clustered"/>
        <c:varyColors val="0"/>
        <c:ser>
          <c:idx val="0"/>
          <c:order val="0"/>
          <c:tx>
            <c:strRef>
              <c:f>Pivot_Table!$B$46</c:f>
              <c:strCache>
                <c:ptCount val="1"/>
                <c:pt idx="0">
                  <c:v>Total</c:v>
                </c:pt>
              </c:strCache>
            </c:strRef>
          </c:tx>
          <c:spPr>
            <a:solidFill>
              <a:schemeClr val="accent1"/>
            </a:solidFill>
            <a:ln>
              <a:noFill/>
            </a:ln>
            <a:effectLst/>
          </c:spPr>
          <c:invertIfNegative val="0"/>
          <c:cat>
            <c:strRef>
              <c:f>Pivot_Table!$A$47:$A$57</c:f>
              <c:strCache>
                <c:ptCount val="10"/>
                <c:pt idx="0">
                  <c:v>Laptop Bag</c:v>
                </c:pt>
                <c:pt idx="1">
                  <c:v>Hoverboard</c:v>
                </c:pt>
                <c:pt idx="2">
                  <c:v>TV</c:v>
                </c:pt>
                <c:pt idx="3">
                  <c:v>Swimming Goggles</c:v>
                </c:pt>
                <c:pt idx="4">
                  <c:v>Swim Fins</c:v>
                </c:pt>
                <c:pt idx="5">
                  <c:v>Boxing Gloves</c:v>
                </c:pt>
                <c:pt idx="6">
                  <c:v>Snowboard</c:v>
                </c:pt>
                <c:pt idx="7">
                  <c:v>Sunglasses</c:v>
                </c:pt>
                <c:pt idx="8">
                  <c:v>Jacket</c:v>
                </c:pt>
                <c:pt idx="9">
                  <c:v>Bicycle</c:v>
                </c:pt>
              </c:strCache>
            </c:strRef>
          </c:cat>
          <c:val>
            <c:numRef>
              <c:f>Pivot_Table!$B$47:$B$57</c:f>
              <c:numCache>
                <c:formatCode>General</c:formatCode>
                <c:ptCount val="10"/>
                <c:pt idx="0">
                  <c:v>84917.98</c:v>
                </c:pt>
                <c:pt idx="1">
                  <c:v>83567.88</c:v>
                </c:pt>
                <c:pt idx="2">
                  <c:v>60573.5</c:v>
                </c:pt>
                <c:pt idx="3">
                  <c:v>56019.119999999995</c:v>
                </c:pt>
                <c:pt idx="4">
                  <c:v>54754.239999999998</c:v>
                </c:pt>
                <c:pt idx="5">
                  <c:v>51732.979999999996</c:v>
                </c:pt>
                <c:pt idx="6">
                  <c:v>49448.639999999999</c:v>
                </c:pt>
                <c:pt idx="7">
                  <c:v>48188.14</c:v>
                </c:pt>
                <c:pt idx="8">
                  <c:v>47718.000000000007</c:v>
                </c:pt>
                <c:pt idx="9">
                  <c:v>45366.090000000004</c:v>
                </c:pt>
              </c:numCache>
            </c:numRef>
          </c:val>
          <c:extLst>
            <c:ext xmlns:c16="http://schemas.microsoft.com/office/drawing/2014/chart" uri="{C3380CC4-5D6E-409C-BE32-E72D297353CC}">
              <c16:uniqueId val="{00000000-EEBF-4B93-B87F-B89D26662C3A}"/>
            </c:ext>
          </c:extLst>
        </c:ser>
        <c:dLbls>
          <c:showLegendKey val="0"/>
          <c:showVal val="0"/>
          <c:showCatName val="0"/>
          <c:showSerName val="0"/>
          <c:showPercent val="0"/>
          <c:showBubbleSize val="0"/>
        </c:dLbls>
        <c:gapWidth val="182"/>
        <c:axId val="226545711"/>
        <c:axId val="226543311"/>
      </c:barChart>
      <c:catAx>
        <c:axId val="22654571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43311"/>
        <c:crosses val="autoZero"/>
        <c:auto val="1"/>
        <c:lblAlgn val="ctr"/>
        <c:lblOffset val="100"/>
        <c:noMultiLvlLbl val="0"/>
      </c:catAx>
      <c:valAx>
        <c:axId val="226543311"/>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4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[VR_game_devlopment_and_sales_dashboard_assignment.xlsx]Pivot_Table!PivotTable5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Pivot_Table!$B$61</c:f>
              <c:strCache>
                <c:ptCount val="1"/>
                <c:pt idx="0">
                  <c:v>Total</c:v>
                </c:pt>
              </c:strCache>
            </c:strRef>
          </c:tx>
          <c:spPr>
            <a:solidFill>
              <a:schemeClr val="accent1"/>
            </a:solidFill>
            <a:ln>
              <a:noFill/>
            </a:ln>
            <a:effectLst/>
          </c:spPr>
          <c:invertIfNegative val="0"/>
          <c:cat>
            <c:strRef>
              <c:f>Pivot_Table!$A$62:$A$72</c:f>
              <c:strCache>
                <c:ptCount val="10"/>
                <c:pt idx="0">
                  <c:v>Sports</c:v>
                </c:pt>
                <c:pt idx="1">
                  <c:v>Accessories</c:v>
                </c:pt>
                <c:pt idx="2">
                  <c:v>Outdoor</c:v>
                </c:pt>
                <c:pt idx="3">
                  <c:v>Electronics</c:v>
                </c:pt>
                <c:pt idx="4">
                  <c:v>Home Appliances</c:v>
                </c:pt>
                <c:pt idx="5">
                  <c:v>Kitchen Appliances</c:v>
                </c:pt>
                <c:pt idx="6">
                  <c:v>Fitness</c:v>
                </c:pt>
                <c:pt idx="7">
                  <c:v>Apparel</c:v>
                </c:pt>
                <c:pt idx="8">
                  <c:v>Furniture</c:v>
                </c:pt>
                <c:pt idx="9">
                  <c:v>Personal Care</c:v>
                </c:pt>
              </c:strCache>
            </c:strRef>
          </c:cat>
          <c:val>
            <c:numRef>
              <c:f>Pivot_Table!$B$62:$B$72</c:f>
              <c:numCache>
                <c:formatCode>0.00</c:formatCode>
                <c:ptCount val="10"/>
                <c:pt idx="0">
                  <c:v>152742.1</c:v>
                </c:pt>
                <c:pt idx="1">
                  <c:v>141706.32</c:v>
                </c:pt>
                <c:pt idx="2">
                  <c:v>120469.84</c:v>
                </c:pt>
                <c:pt idx="3">
                  <c:v>71602.080000000002</c:v>
                </c:pt>
                <c:pt idx="4">
                  <c:v>52071.63</c:v>
                </c:pt>
                <c:pt idx="5">
                  <c:v>45775.46</c:v>
                </c:pt>
                <c:pt idx="6">
                  <c:v>43443.429999999993</c:v>
                </c:pt>
                <c:pt idx="7">
                  <c:v>20063.100000000009</c:v>
                </c:pt>
                <c:pt idx="8">
                  <c:v>14457.329999999998</c:v>
                </c:pt>
                <c:pt idx="9">
                  <c:v>9378.34</c:v>
                </c:pt>
              </c:numCache>
            </c:numRef>
          </c:val>
          <c:extLst>
            <c:ext xmlns:c16="http://schemas.microsoft.com/office/drawing/2014/chart" uri="{C3380CC4-5D6E-409C-BE32-E72D297353CC}">
              <c16:uniqueId val="{00000000-F8CE-4F56-98C7-7B87E964242F}"/>
            </c:ext>
          </c:extLst>
        </c:ser>
        <c:dLbls>
          <c:showLegendKey val="0"/>
          <c:showVal val="0"/>
          <c:showCatName val="0"/>
          <c:showSerName val="0"/>
          <c:showPercent val="0"/>
          <c:showBubbleSize val="0"/>
        </c:dLbls>
        <c:gapWidth val="182"/>
        <c:axId val="1168249967"/>
        <c:axId val="1168247087"/>
      </c:barChart>
      <c:catAx>
        <c:axId val="11682499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47087"/>
        <c:crosses val="autoZero"/>
        <c:auto val="1"/>
        <c:lblAlgn val="ctr"/>
        <c:lblOffset val="100"/>
        <c:noMultiLvlLbl val="0"/>
      </c:catAx>
      <c:valAx>
        <c:axId val="11682470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4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[VR_game_devlopment_and_sales_dashboard_assignment.xlsx]Pivot_Table!PivotTable1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Pivot_Table!$A$33:$A$42</c:f>
              <c:strCache>
                <c:ptCount val="9"/>
                <c:pt idx="0">
                  <c:v>Furniture</c:v>
                </c:pt>
                <c:pt idx="1">
                  <c:v>Kitchen Appliances</c:v>
                </c:pt>
                <c:pt idx="2">
                  <c:v>Accessories</c:v>
                </c:pt>
                <c:pt idx="3">
                  <c:v>Home Appliances</c:v>
                </c:pt>
                <c:pt idx="4">
                  <c:v>Sports</c:v>
                </c:pt>
                <c:pt idx="5">
                  <c:v>Outdoor</c:v>
                </c:pt>
                <c:pt idx="6">
                  <c:v>Fitness</c:v>
                </c:pt>
                <c:pt idx="7">
                  <c:v>Personal Care</c:v>
                </c:pt>
                <c:pt idx="8">
                  <c:v>Electronics</c:v>
                </c:pt>
              </c:strCache>
            </c:strRef>
          </c:cat>
          <c:val>
            <c:numRef>
              <c:f>Pivot_Table!$B$33:$B$42</c:f>
              <c:numCache>
                <c:formatCode>General</c:formatCode>
                <c:ptCount val="9"/>
                <c:pt idx="0">
                  <c:v>29695.199999999997</c:v>
                </c:pt>
                <c:pt idx="1">
                  <c:v>21547.9175</c:v>
                </c:pt>
                <c:pt idx="2">
                  <c:v>20645.927500000002</c:v>
                </c:pt>
                <c:pt idx="3">
                  <c:v>18941.133333333331</c:v>
                </c:pt>
                <c:pt idx="4">
                  <c:v>16348.903999999999</c:v>
                </c:pt>
                <c:pt idx="5">
                  <c:v>15380.60285714286</c:v>
                </c:pt>
                <c:pt idx="6">
                  <c:v>14294.918749999999</c:v>
                </c:pt>
                <c:pt idx="7">
                  <c:v>13285.106666666667</c:v>
                </c:pt>
                <c:pt idx="8">
                  <c:v>11821.140833333333</c:v>
                </c:pt>
              </c:numCache>
            </c:numRef>
          </c:val>
          <c:smooth val="0"/>
          <c:extLst>
            <c:ext xmlns:c16="http://schemas.microsoft.com/office/drawing/2014/chart" uri="{C3380CC4-5D6E-409C-BE32-E72D297353CC}">
              <c16:uniqueId val="{00000000-CFAC-49A4-BAE0-7F785879E7A5}"/>
            </c:ext>
          </c:extLst>
        </c:ser>
        <c:dLbls>
          <c:showLegendKey val="0"/>
          <c:showVal val="0"/>
          <c:showCatName val="0"/>
          <c:showSerName val="0"/>
          <c:showPercent val="0"/>
          <c:showBubbleSize val="0"/>
        </c:dLbls>
        <c:marker val="1"/>
        <c:smooth val="0"/>
        <c:axId val="1089174367"/>
        <c:axId val="1089171487"/>
      </c:lineChart>
      <c:catAx>
        <c:axId val="108917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71487"/>
        <c:crosses val="autoZero"/>
        <c:auto val="1"/>
        <c:lblAlgn val="ctr"/>
        <c:lblOffset val="100"/>
        <c:noMultiLvlLbl val="0"/>
      </c:catAx>
      <c:valAx>
        <c:axId val="10891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17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EBE3520D-3D71-4B1D-BA31-C93676B3086C}">
          <cx:dataId val="0"/>
          <cx:layoutPr>
            <cx:geography cultureLanguage="en-US" cultureRegion="US" attribution="Powered by Bing">
              <cx:geoCache provider="{E9337A44-BEBE-4D9F-B70C-5C5E7DAFC167}">
                <cx:binary>7Htrb9021u5fKfL5KOVd5GA6wEjaF287duI4TpMvgpM4EnUjRYq6/fp3badJbSeTtPMWOKfAMYo6
tsRNcl2f9azlf76f//G+ub1xP81t0/l/vJ9/eVIOg/3Hzz/79+Vte+Oftvq9M958HJ6+N+3P5uNH
/f725w/uZtJd8TNBmP38vrxxw+385F//hE8rbs2ZeX8zaNO9CLduubz1oRn8d55989FPNx9a3WXa
D06/H/AvT/7t9Gq6myc/3XaDHparxd7+8uTBS09++vnxR3217U8NnGwIH2AtZU+JooRIzNTdV/zk
p8Z0xW+PI4zxUyEYV4ILdPzCn/c+v2lh/R840N1xbj58cLfew4Xuvt9b+OD08Pu3T356b0I3HIVW
gPx+efKq08Pth59eDjfDrX/yk/Ym/fRCao5XePXy7s4/PxT7v/756BcghUe/uaeZxyL70aMfHPG+
dh5c5s9qRz3liPIYcfFQLUo9RVhShhH/orZPm35SyyOR/efzfFs5j5Y/uML/m/p4YEXgKOe300/P
bmf93ny217/EVxjBNMbskysg+lApGImnGEmqkHzkJX/sNN/Wxf21D24Jl3z2t/CVB6e+C2L1Tedv
wJXv2+WDt/6sn7CnUimJKP7NHeRDzSjylFGFOefyLogh/nnvz1Hsxyf6tnb+7T6vfHB+iGOXf0vd
XNTNTWnavzLD8KccIhUT/JPojxnkfoZRMcQ4SRGK40+hTD3UzR850bd18/vKR7q5OP1b6mbbGKc/
/IWqIfIpV5xjQkHm93UiwV9kTBk56uX4BZHufnr5Ayf5tkq+LHykke3Z31IjF+62MN1n2fzvMwyj
TxWVQgoqvvjCfb1ggp5CDMOYPkowPz7It/Xxed0jdVz8PYPXMVW+Ma7+CxVCQCGKMErJF0e4r5CY
PxXwhIvP8Blw2n1H+SMn+rZmfl/5SDfnb/6WrnJmgvb65i+tXdBTJTFCkj8CYgoDHMASqhr0yY3Y
Q638obN8Wy33lj7Sy9m//5Z6eWnCUP6U3jjT6L9UORDKEFUAmEFDx69HOpIIdMQAKWP8SUePPOeP
n+vbinq8/pG2XqZ/S229Gm7Kz7b8v083VD2lhMaAiX+vIu9Ht7viPwY/IuKRdn50jm/r5NOqR5p4
dfV/RxP/mQz4wpdkN8PN5o5ouccHfP/p3cWB/Xm09HuVzqd8cfLhlyeECgKh6guBc/yQh+nEOHDW
7KY2wxcYeG/h7Y0ffnkSKfGUH+kajgVwB+CBgO6m27tHGLGniAmpEOEyhm+g1+74ob88YUApICQU
PEYEcRRDDeWPwQEecciCGNEYlknIhIA+Pt/zuWkWgEBfhPLbzz91oX1udDd4WB3D/vbTe8fDMqli
RmNBSUwwlwxTAs/f31wClQav4//DlLRezDE5WxFnxbrTvliGPDMEJe3in0UDUxvbxs2QjJJXfSIZ
Xd9EpBE4JRrv/WijsxzOvln6qN0WS2/S2Kz+mSm6feloOMh+ijPWKHEKRFL0su+8TYH0ik4HLXFi
WStejtLOryqphi4Jpop22PYmaX3Vp8L7JYHPw1vS97pL1JjTXdWrPIVzz0nJi32ty2eCtu5AFLNJ
2ecvprW/mL3JYpBjwlqL9723NAGsV6dxIw6Y5VkeapWVRf8hcDxlobI+bUdXpY52y7PcFcVmGlA2
j+h9GQmd9I2PNnlV4e2C1nXHTV8kXUF2Uce712oZq423tc7Whm2a2V24emGbqKiHG0cGum3iVqaW
W7enrYD9W+wTkBTLhk6q/eKDvoyL0mQtxuve1kSlk1nyZLJ23BdDdeEWhdLe1+um7TVOAlEiYcjS
TYk4zQod8WRqw5yMpvGHWsfPSqzyBNP2UqF22gx5vFNt2Fs21UnekC5ZlHEpowXKSI52ka5wysvl
mg/jko7D8RK2HrIh0DxrllCkjkdi08jwrvUqo/PcHmyH9al1ekkpmTdmjbeRbuyWr32XhVpEieZx
nPRc7FWuDsNiUCprYhO95tH1QrVJKAp8442VCQ3zvCWsUEk0tssJMWV1FVd2PfFYjlkcT/3Wz5hv
iY+WzM+IZZ3iIuGy2M1BsKSngm0Urt7a2bLTPpInS5e3KeG0z4J3U0KbYlfSECeqt33WNNGmrvor
48W1nNezikxxUoyCbaNOow1Ga7mLbXuz8upt1Q9sV5ncpVM1dRukqujQE3XL1qjKhlHxDGziqvFz
IiYwCemKF8pUZhuKeklJkTdpXQzpKPGaMt+gBA/8pCcVfruwFae186dzVL9bFzZv5lLaTaWrZc+7
ok3XtZNJ1IAt6K7qs7iwbF+uLGxYucwpauB3NXa/Rn5oszqe80x0fky9WfodlqBBA3hgK6rWbXNa
vXJEFM86VLZbKt8VyqPDXMR9yq2IrhqGW58GUbIsbrS+bMdapp0XKKnqctlZrdwV6maZ4VjVl2ss
Web9+gx48mYrq3rakLwU27UObcYJijfdjItkIBF6roVbN2it2w32skwDr0lWDrRKTFyJE0xcnupC
jntCipOBj+TURyhkESntq8ApSFHmNCOsilNRqCnjU9sniBudel6hV0vOUDJEWIDn9ut2KG2cqrDi
xK1197KO6PI8twEd8OAnnighSp1OUV1uhJVTNg+tSEPT1Ru6+HoLRw1ncdRReDE664xudqYW5xGr
3+lRlGnVyeZk7OMiCXKMsngFedrV831cNlWiKfo456XM5snwgx1XklRieImkPgndKA5yjXXCHL8U
edVvJkTNplRzn6xTIzLG5iEhvXofhuZSL/PzHIfnTeiGBFUa7xYd3bZsXbaNW0/dEJ/pCd73cbeb
xLIkHeu6bVxELm2dt9mSjz4pYyoTzPRNb4opKeT60hsy7+OxLpKmjqNkkmFIgT5dNkQbkrmuB5Mq
hHu2kHgbWnKjemoTqSuajq3nL3NSFmkbq01YogSBq+1m1t+OvpmSeF3yc+4qukMNxodcNvW2asi4
qRfrk2WobTapVu5Lii5MQ94K4c+qglUnns/XcvJxEmsxpM1CxUlAurtSanzd5G7KrI1vRTlN6Zjr
IZ2K5orgcBqzwZ1bSQ7auDbhxjTPmlgkHXLPmzLvspyWMs37/qNzAWVasTzhazA7xoLOcr5Um34a
mrOlmdyOzU4mnOZq31Rd4mn5Vi1SXS1s2Zumw6erqMJ2JEu/HWQzZrOEHbt1vepHpp/7WpxVGJLQ
HOVzUk8K/BkXzdYFzhPU8pe2bstMDL0+XXp/UrjeJuNIo6QYAkmaEtJL2fbiTVPPv055CPt4iT+Y
QMakLJpyG8gw7eZujrZFl/M0bkd1MTTjc1TEZdIzdjz49Mz2Pk8HTmza5pemWs1mEno793pKIKA1
J7iMXgdlq6SP5g9UWwKxMIQTOa4OYo12myXPxR7irz6UI5t2RQRRbpIRT4OTbSIbQnd6pXxbxBPd
ksbSdGYW74q4ej2Nmp+skbxaBn/q694lNio+0sjGh6Zr8m0UN2vCrMBbbmK5waxFB2kRSQyDTL5C
VN064Uw2yWWl3btG+G54xfSQ+xpsNupVt5+nSDObzkMvzXQ95GMbgyv2wldN0oP1tfIi505NNolL
Uh+dzFQt93TfE6NHnMZWkPwVDVNHRZ0si/Oy2HBvIHrXSb/aSddJR3J+SVkbC/fGjHO3dgdHRx+r
tDJSxjzpqkZHZZN01q3OQRsAMONvgPYBIntv7OJ0Uf7Wevzy47+uTAv/3a35/ZfHzuXvPz373PL8
7lu7W3Pk0P3jl46n+fJZv/fejpD2y1EfgeRPTdLPyPLPPPyD8BrQJFSh/xleP7vx/uZ9GfztMPjP
ZdYdvv608jd8LdRTRaTAOOYcukFIAWb/DV/HFMhsQN2cSC4Y40ee7jO+Jk9BdZRJWIaYlOQevsZP
CYUGBmBuIP4wA1T+WQoPtAl1xTfwNfQy7qFrDh+NY6RiyjH8G073CF0ruoiotpHdS918LE2hdpE0
eaIlmpJ70vmDOwH7xSg6ovmvcHwDeYCtM4adyDolLbJvbWfmZMrLAOX3Fz38wZ1gD0URiwkEmuOd
71UMxRDlq7O13Q9THdI8oAs/tlUi+vX6T28kqSQMcdgOwV4PNxrjBgNOXS0g5Ppj3dQf80h/rOD7
f7PNsfiJQeNf6WgQ5epLPtt9Hk1qo2TfJ74UgNxm/V+IDmxVAZ+veAx0C1R8D0RnUctMCTca89ad
zSgAHjdEnrmu+sGljp/0e1l3Z3hSEKKgnUCxYPKR7OKxldEAgXEPCbRORFgul2K+xtFybcdRZt+X
IHjL15tRIQTwE0CWHxvk968VYW7AN43dq97LLPat21eyzxMT6RskAcxq5miCl3z486YoBaOcqjhm
Qjx2L8gegTRlZ/e21+ZlcD1NuIrq66iCf33/jkeBfSVQHkPNLWKYvIjRwzuuoQqLNq3dR6F3+zbY
ZVMRlL/8/i7fiBdS3NsFQtZ9SUqg6cYoNLCLmvkpcfP12E7doXP/neju7fQoMk0ATszYwU5lE5ZM
zNXNaqIm/bF74aNkHkhOIcyJAOpRCGhxyaP13I8XYcorFvl6P4iqSHjkTTLMVZFOlP3a6zjaR9SO
iaxKsoVcztPCDYcfSPXYU354BqkkBGMwzhhoUBI/slCTt1y2xrZ7OxKTWTRGAAfsMD9fWbtsVI5M
hpXD2x5adHvkZpNVDVUb2rPuMEIVK6Aij+eNnIuQOtNN7+NSt2lc5fRExQhvQ1x/XIAaOSlWPD6z
sc8TB+WBSIgyfWIsvLKUebtB9USg1KJQN8x9+2JxiryuY2JOeF7lb8d2XLKpnfk+j9c6MUundlMF
LgUFnihSv4SoTepjKTb2BTsZhrLbhLrpNgOJu5dDVLEDUuv0vs8h0eBBwNkFhl0qZk4n6ccqLWNZ
ms3CGvQOirso1R7OEwFzctPmcOl6HOzWqMJeFGQ12cAZF+lI87xKcGjUDKX2oHYid3bbo3zeVH2Q
WeRslLYIbre2EDvbKh7SeOhImscQ38pCdxuovULaxTM+VmkGCmKF6YG1o95VbjWnGA0mk8Bt7KRq
I+BoEHldlCM/nQuo6gtpmmsx1XrXe2rf9KIlr3O4O4C+Cds3tmVhhTONeQOFj1VDSukC4WYWLNJJ
xFxz7SfJT2Xk2xdRpIe3OYjmtKx6eyFC9RFh0GmoBHndSv1x9lP+chCrOZmO0bn03pwuDTH11jUI
yicgb5vyeaXFfFnNmp1AUhlSwKV6NxYNcExc6DJpSOgOuqCSJiwU+rygVl1Uoug+ikjhc2wqEGJo
eJeRaJIyufO8xhfssKJcnpUCRFZrEEIeyipdoeJP294WV3IlcKUi1vVbtc6Q5fvJQE1TVm3WDKNZ
U7M60ex0R5B9hsNoVSbKfPy1zG2kNgSPHgp7U+s1EahzZ5HR62sJFNbV3NXtRxKX5gB3XICGheAN
vZ5+zyqsrg049xXtDNgPd4jr1DE+1okqyxFq9LlVZ24Gfk0pAioY8rnmyUxsYRJgwKIUVUJd+x6A
vmVojVIoM9RmXZTcDeD3IeHNZMvroYuKcRdkV92oiURb1YEfidgAlaDV2Oz8mM+Xk1PjryuU9ztu
oVjeTpEjeltZytfNWsm6T5wvppCIucbvVmX9B7KCb7EoX3DWTNy/GuPBvikqxk/jpYEwPhs4rAsR
PQjE9JKxSUcprkETvCzqt31BusOcF93GzZ4AX1N9JLJUZzmwvQc4CN7iol2yaPH9BNWcKM+LWs2b
UDRqV0WgoUAh+wYKgbWUTma8VPnLanShzko7l7edVXzf1WJMFlGK9Yzh8Kv1y7ijrWldogIYwjrJ
7jAx/dHnuoc6bkCpx81OueJ2CC7OSj+/7HqyH8z4LpSLPrSdIJuQW3EK2Th+UQZwStzBsRBuxmfj
4NQGmEm7ZXLIE2Lj+rXEdj1Fat62a9ykxTrbIW2nGuqwWlc6oUMDRg1RcX5eNnbJulCpCwq4dttH
4PV1aJZsHG2eUF8tm9VBdGunYQQeClK/ZXBv0lY32kfyQk4Vv2lmL1/QccDnQE/gq4rl9DAHsKga
AurboIA1Q81isrGD63O/ghu1sofytwvTex+5xiWFh5hTslq+wML1QIY2N5xDoHQO4ocoo/jFquc6
Ic4tWR73HZAANMgXuandGZ4CRLI7sBeU63cNakNWLRUEMRJMJibY2hnj9trLIYWe2vS+5N2J7Zou
OVJnYMGIbJxuLqgdzLacqAQltPbC90dob4g5bbAFY5r6MuikxSytY5COzoHDakXAm7uoO5X6zVBL
fIsmiFZADDQpRys+r/NBn1d8LrbjUlYQ4wDMJFE08POq4FvPqjUdjSMppytExMHM6bgK80rPIKE1
BgZkRjGQu5Gf0gAarpIGOQc0suiuRlvkqRRdd8jX0L7wAWJPVED0mBQ4fT22IHNlwpZWvE+KbtTn
NCfoncJhOB0jDpDYhAtZ+2YP7OC4q0qjdq0qomcwMntBNR1/jarKXyxzOTzLq/W1RnR6LetFZnIx
egeUJ9+vSq+bruzbCxu5/HlTv4l712aalh9NkRcpG/Qr8OdrN6JiT6SJNmXR9umAqL1giycNpEXg
fQV7F3ETEhJD0qsVZMNIl81130HkdR1EHNRKfKURtiZdQaX2U5AVzNvtCjrYQvk3JTV0PlLI2106
Ls0c9i3hzO26UiUEl3ZKBq+AGFqaBoJZBXVmDyZSqTbFBapPuqlHKpEWWIeudq3LFqAhXQIciW4T
WvQDSng+9W1iW/LKt6Q9TD1tDyYeEHRAZOgPtPEhC7hdSJPl/WxicbpMZG5XSD6Ng/jXxlN+2ZNJ
TxmqqzLaMT225WGqFB3nhLT5KA9sDKZLchFoTFMoB1wQyapc/NEvVSkTOdbtreWiSLAu4pNZxhan
06KcB3TD0ab3M8T1Rcb1otPBDcPzTgDL6SoWVEiBL6k2gy0dy1Ya8NhC7PFvZY3qITVz83Kq6Nwk
FosCEAIQsjqx8TIeuqaqM23ROybD3lZVlUQLbRPGo3JLBPgXBI7xBedV9AzT7kilx+0MuZosO/BT
QoHGgb5PaOSwJ30YNnOf39QlrzfxROoNQUZmJu7xr+1A5vMAORonc+FQ1jESolQ1dD0Hdy3eF02M
Q1JjHyVNPAOj00TRiZ5hBg4o0xbiGxMQvlkB6AQKNjYlE1MNB+axdPs6TG2byoWPu++jUfoVGD0C
Yhj04iKOEVAXj8ConbWJJAv1vmxbdgijbz8a2oMEp2HyqE0KBtCqaRoQW1nh4XwUgCxwXdoLiwFW
adfeQOLqDpL0MlsIlDpe264FDjXwU0a0Outc5c5q4dVmGHttkyHkfF/k4IMUuEGzYXGbv6QMsRto
naxjouB/Oxnh+MWSw6hzki9zc420rt7excCuQ0qm01qT8gdVFT6WGY+KAwRUDEKKQ/sbs0cFj1/X
ggWPmn0PYCITZBqfDUVAMbRSADMNALPPFxqVZUJWwFi1cuYUgh8/HWhb6ASrH9XNMGL/9XmAsMEx
EEbAPTyumwtSQDyA87gWXwe0nLoa8ssUwzRNEy7zBVL+963hqOxHAoBZZQI7YahNYFwZnt+rjjwb
eVtMttmPPQDSLg/QuOsAmnRdaU4jtpiT7++Hv2V9KOZKwkAOpVQ+KmQ7B2CPibqB4NpPUQIR08Af
PXSjzSowrCEyalN7sDXB5fT8LgVP0H8Vu5JMeFviJkrzuuE3Zu3H3ewB43z/fF/V2TDjJSTh4CPH
FvyRmbsvj2ERk7Aa672CenvHo8KcQt/yRz74FWMBuwBRQQSFnnwcP3bBoMOYC+jy7AUD5CoKiBqd
hTYE9PYA5Iva0GSpALmXNSDO71+QfF0PAz6AYQCJFQwPsse16IJrNrpmKvfMT0W+b5hRZ1Geq7dt
AFzqzcSXCxVxdd2x5bpWS/8xshy6uMvIi3QwXamPwc4N0JQOkm6KwQKWY7XbA/hVZxUMCHzoc5wP
J1HuoWq8O/3/56u/OcFzfxwEC4hNX3jSr8dBHs07fhoFuVv0G1UdwyQchH0JDVLolApoHfxOVaun
MUx6MAHMhOScCZjS+ExVc/jrEi5hYFvEGOZRY4ign0dB0FP4QyHKoViGuTtF4QP/N1Q1F2CMnFIO
E0hSiEdxAY+iHxEqzMkoo1qndVfwC+ome742048Iw6+CHuwFU4EIZKEYxo8podGjaO0l7k5iOuHz
dVzweRWoul5AAmd9v6rNPVU8/xRO74+5fOXu0ABAR94HgbvDVO+ju7kI5l+sRLBfC8VdMiHb5kk1
A9oeZiBtuiEXdENnQIzQPiNX39/8q5QCA0BAysMkDWgP/rbrUUTrI+Rn4113sgK6+tA2LdBCDR7l
2YLX+XLOV3UNKPtHV/6GiDlIizJg6sHWjmbzII76oXKTjNsTSGTz8xr6jR/GroXSX2k3Py/Q8qc3
FBiMFLYD64W/k3pMAlcomi3xTu3LKDensbSATcpBbVpJo7c0H8Wb74sVfyVX6N3Qu1ShQLjkMcW9
eJjUKPJ53Acz91Bli9yTi3XtEZCJEwM8tASNzyV0Rk7ipcaX/ci76w66ylNainqFYi728eWwEBIS
N/IwJoD7/Bme1fzrQuQPrADGWx5n+phjTMD3GWgTnP0RtOhaBWC6HcKex7RgVxEUG/mpLxrUbwsD
SK7tCzwdsCmXpkj8wPEV+OByGSlAAwSVMDgEYIyetIvlNwX1TiTQpQBb8jlUnO0q8fmsS6gORkSa
dtO5EZ+3BIEc+pqvOAvEA8SMnCbJtJBVbi2f8Xnk4shtQowgzUbLfAnUGAwgaKjBk9WNhr+TI4WS
HwY55nEDDAupTqG+n58LiBIi01BdqH0FdOrrqgFu47J3xIHJwZQD7ZLYL5C+AbmVGN+Clc76WITo
an4GQ2UjezF3y3QGQymNTgWvoGOtGIPBiWMgcEsLfjqPfn4eTUDTKmgvy3TOe/smVMS+WR2iJ2Ks
hz6dgXp4I1sKrXEoBNpU9SuErxlValNhx2+kQ/OlcQ0mSTvm9g0th/ky6iN8xQdgL/Wq+Q3Q1qQ7
6RY1vxFmICEVDBsPkuXzZWAObmprqA7axsOGqtP5Nanq2mVBTkBnBJCjXEeQm2P4KihQ2gp8xfXU
r/xGREAV6gKgeE8nTrdQCA8yVXME/OUdqfXJVsuqoCEtqZ7CM13P/kNTQfcEKia4LFlG63d+Gps1
jdxSlwcV57o9qfuob4dEECXDZmCkfF2Ok7qWFuJpNtQBCOt2YWAnYyfYjfHSvikLC87fA2WngHu+
tk0LlDzrNFjGDH3KlBWzOXVoAfVTa+bnISx2ykZBQKTg3fbNPFdQFRWmXvvtGBwoSZWYngBPCWXG
ZI93PdZQiSyAQLmTP0y38JQGyTZlHceZklHp075T6PzunSHPu7RdUAVxYy33Edz1RRkPYzYVSm1D
78GAy6N7iKGGdpb3VZ6fYj9CDT36KWR1P0t1Ce1DDCzKIGGqLBkaiarzAcYELE9kW5P5pRUwIFJA
s23Ox21ToSXJaQQLukZjdDLhIYZ6umijrjx4P+hot6BQTVlfREt+aW3HgVs2nNukK8OQn5FVLW+g
HTV9GJeoH2E4zK/6+bREZHrtQfzlznfduPOk7KZkRTVQoTA1lBpUAyPNRw5y9leW5uVm1kuZ5J1a
too2aV/288kEXYetlRU959KEdBynfa6W+XQozHwl2mDS0uYa1B4t54zXIvVxiX/1iPSZLReRDMuM
LyJRDpdT2XsYxcpH/nZgtWJgX36iaaH0fDrG0bhn0hRtEhAxTYLMei5dKD70HsKmaHV86HQpzi3q
YJgwrGw5w93UgsLnYwtnBXi86+w6fFC6BPbTR8B0Z2Dc6sDyYe4y6GR5leA4zq9p54cuwxF7NZQF
NB1cf9PhuDqvGuj17/uJQsiG5iwYnUPHGaWl5v5DieGHBOLyfAlpDmyZ5AB99yLKIUuvTu8WD1wu
x4O6bpcyAFNWyJYnfBzny3Uu8+u5BGxhGbQIoH8MLMVYTzezkcV1xQUETEPqqypC1WtoQYBjqYXT
kxx5vdMxpSfSKlQCpQ18GqRRcyU4tDd01WUerlFsYbZS8gNvVqRer97it62LovVkLVmQJzCMutIp
xdbPW+qwqw+CUPpuLUYuNq6rD42y+dkU2eK581V5UsDMUVyW/XUzuJulnY/RX+Nr3yrgJQPIaVYV
xHlusT4oY8nbEP0Pe2fWHDeyZOlfhDYAEdhegVy4iyJFTUkvMLGkwhZYIrDj188HUXdukXWHsu7n
LrMSjclkAojFw/34OYfpOCcqn+3bLpqDRxdma3AopvkS9MSaDmLWTsK+DK5l2poQMN1tPiyju4yn
Tbqfa5iGh3bp5RaDJs0HCYYQwDUE1Y9rkTZ3TWDJZ+UI3t9xYpkncGs3fY7CuTAxZWranrYQilzs
ZtUIutlX1k2tipGhq1OQtsHL/liDsL0oZBN+CHJhH0oe6Rw4namS1U37L+0Skot0gxfeiB1zr5yJ
adVRZI6F6iXBQqrM3JmwXy9XUYZ31rJyLNTwew4WVKHvMCCjGw/2jw+Kt7Fo9MhK6TM7PGQwslhK
Y9bkB2i1zp1wI2Kp9l1iehnxOZPL3fgDSD79LyESpSLiYD2W3FMQrnNcdJIX8qphCS6CsspXXVEf
Mrci3pvJXKz5RBykIuv7Mw3x8CbqqIxLyB1qRwoJWnD9l/tOcHnfm7U6/2w4QP8Gg0k3+W1bSwL+
zxAY5GNqjgHdEpY+yF9+P8xNCBe6m+XNPI72OVAeKI0ZrP57IwCC4PYaVoS7ae8b1Ozlvi884nTt
FQoYUrcqpyEEq+KqWGEHnF9uy2k8o846L8kkUsvi+ApodF5rBTw8reNyP0zkvnVIe8bZVLNeubML
qTQe11out0B8rkhsE7VfZld3+QfXm7jrot6Rp3nauGQDHTh4kLpTPaeFP8i2hueW6UrFc2hPQZBk
i/SvxmpndhfaWx9Tq/W++LlDYF2NVd7MnVmKuFJj2XNkONmnOdjalbip/Bu5ibAnLgbOo2ot+6ob
c+uvwejonI8zgD73TJZTWEH02V1mlkWoDCe5jgaaV2ZHwbId+jiZQFYbd1LsI6ppgcXKWznWxy70
ODANoeox3We0LAXTNNZ7dw2E8c5yNFXD4G42SKNHA6KAEu2l9s6qkJ5knEgtH31RWOPj5C/K75Ji
zrM8fFBVGPkcVV207bTKTK/Faa0KK3NgvZMtg2fPgxcHDumGslvvWNgyrZJU1cVhmBVMcH91z7UV
kYMEbm5fVdLkd6IepgRm2nrkf31YMI64UuXW3TL9+qGloX5ZTbn1x2JFxZU1ZGk8wXNJ5BrWFxkt
vXhdAuukxtnjObR/aOyULk8QXQOzp4muxccsJKQLk40nx86cA/2uOqYLpC/bacjgMSrnoZGEmJg0
xMT0tUDkKjKSwa+rv2DueadwatOLaGvrIh40AB87cIYN0vzVGGANBdCxyPmSdU1iMGr7QzR09gev
XqfDZNew/9f6Yhk9De89Sx8XaCynkkP0UOp8Pi5SfpD2IG8X2q0fmW3O5WZRV5x89VnWlRUHlhiS
sPaPWaRux0r2MVDi+sFeu+yps/zxi2ldcdfCXmoTyPAkkAvtoEg1B3+6F7XzQObXHOnR2n95fupd
CQHxk46OG5V2EzfBLNPwwiq3H572mRA5soVP8NTm/FCPtmpJtK2pSyxOYKiw47RHkNwmQnBeEQ2H
sr0etWtd+mLV3W1fKRZpnRNtYCOzIjda2mmcLirv79dqLotkIu0+vF9G7VXHK/xx5zBCUANYcIAg
3pb920RDgxMPCo33M+mfFhiaZk9837/OP6qfMNy1sjvybQOgir1e/RvOGaX5MJbt0F2oxicYj4By
n3RvLBXLxWmvfbmXLj/D4fvX/Ufpz3WBl6FoUJlKKsXX16UkV6JsYXctpfKBN+Em1f2iltMc5MSv
tm7WB+gJxGI97Vnu+1d/ra7ZaVhQdlyqYjY4N/EWZ1z7EvTE8duL2UspQLbQuJ/CPeqWQU+0H7KO
f+3OUJbsmbcrQ4L7z1v4X8TuBbH78+/+NK94onuB/f/H697YqvwN6dt/71/sUv+/6AUIGFnQvl7I
oL/YpU7g/hdgHng9AByA3Q5h/ULswPmEJ+ESCpx8XEC+X3CdE6Lccj0klo4bAPa7wX8HrhPi1cbd
r4gCPfJhegY+kNZboFw5pWmcufJ+hGC9I/SOTnb0kO1uKrbPnjd21TdpGa8/NXrtV7RG7uLlS2K1
qf2cNUY21CPuUgVXUe6tHE6R1egLqPqqv1VeDRgQt9Xidc9eNZRQgyzfV8gBMoh4zo9gadfxQeVL
oL6Fodelf4paaP8u8wsNnl47NPtVIjvP1B9y2D1zc8iUZ6ouBt2u6xsnWDW3nNW1s167tYD+aPXT
zj/725T+B9zvddDZgSj04qRf7Humj334evMHTl2MuZ+HP9K5RUVzMdRSSRD3qTfBxdZnQzEnW9Gp
4i9lp4Wbnt6//JvuFtcPArquSNYxooEA95afuJWkLL7tF99LpxIEl6GFy7iXFa6ly5NZZrhuB5MP
mczpflpb19zPEj2KmziSrrW4gpza0KZsW00hcQe5TvOz92/yNVAoA5smkIQZJ3bd/L4sX4/RkhcI
boywvvsWPXf3kG0B0qCTCuUg7Lgxg+9/rTybfsL7130zN/t1ZQSD2PVsAArx9rrduLZBa4nwe7ay
5gApbPLGP3KZug0IbVmMBd0wnMGGOM9b1/VfwiJM9//MzH4dmffHDmBkyxBum4eq9m0XJvOmwrKX
XHxHphBokXiz7Xvf2EjWcNluRaDuCstpnVtR6XV8rHobWRi84EIxKO8PxD/vBBjcx5OFhtyu0n4D
TuecQ6pcbfNd+jNb7rQ6/uaQR5h57OWxCFPpfzUjQwAvmY6y/7W11wkSz1S0djf/ZlZedwcZFnpi
ULo9WKg03+jJvl4Ng1/Y5Vo16Z9ptFEvnFsNVE6GmaL8W88rZxdL5P3nd95EMq6J0JVdwkalK/AP
dD6LttKLusF6zgsT1NbFAkrAhqDHnWM/Ns6l3GRS1P2KfnCB8cxAeIWdj49155dr0liOaR6jOq9N
c9Ae7WEkbEXTP79/m68TCRnsyYuki+ChGXDYLW9iCSxWkES9Lc+LGQyLAHqgzfzYyyw8K17QjFiP
nVvpfdMMc7t/Kbps/M38/GOwoAtAdRaIg6GTQr98cxuhdvth7f32uVGeRQwviV4Q/qfVHlbvWqQe
cb/PQOa+1aXXEFFNVxt4N6FVWlCsdE603SP/mvNbTbGp6VoC/QGcvj9cu7D5b4nlPl4MUuDunHBm
2PfftD0WMcNuazbxDD7tW/WxHPpOjfd6GyArJLNGL6wSC10TP0O1WLfrIay21XpE9ppe9pFRcITr
baMHX+eaFk0MZujDgx4921IPPsSjDZGniHZmnmuVq9Nc2Vuk+NSqgHejf7NNnZ2K8O9MmUjlO2Rx
5HEO2TKI8JsMlpXZ6Ik++dfAa73SSzqacizFNB1BLRJno9oAyltfoqcaJT8bf4aTzklDfkSNJ3x9
Gmfx+z0k30ZxOtkkI7QC6Zrve/fNsqiWqq/TvEX1YdhF+ij6KpS3sJjEei36cWU4ohQAGfBnWdcg
HnMDPS0h4M/+Q6ZR5cJ4gFv22Vhj79+Fhb8nCIucaqiM1ejt09P2ImIJrVPgTQ+dKavt86b8Coaj
rdR+aBWMPhPUNlHOi7BwyUTCelmYO+GVyMrjfrOzITx0Xi/6kx+MP1mVS1aQYOifl6dHYoG/hO1S
8hEtyQN3XljNnhsMnVdX35beb3R3iibjTI9StNtwY0yVQrxStXHrxMrSernIJIfrF1CUVH6e7Mlh
kQVhRp4x6aYlRXl/sb+NmjuPAM+s3QUw8BEavVkaIl2bzAEB+kqF3IMzL+hguz6ekQKrSzHqmUDx
/hXfRiM3IBa5Duc2Dni7xON1nO6N3edzLeYvYhv3xTiPcg9/bh9UHN7+zln/mpZiYxHO7jj02S0k
iIB1+v5t7Onsq02BdwBNa84KpL1UJ2/Luk1Mo8YEof5c03EbQODb0bN+tADZRKO86hvnaNKgLe7h
HmdEnC732uyYhYM7tTFty1lNQCqZvlZp6D8uwqhwjXtKpulhCC27SLS3URixiIBjS2ARSmSZQqpi
s6N+nx7aKSe7uEzLath3/gSt5wMmGkG3xqIyYvkdc+RtXAt3ygzpBk/N08JYenNcV34KqK/74Gka
G5sk1jPGJYmdtn3dSpIsdNrOvLBslyoSfMmgZu+hzu/2JS3oK7jpY7r4+4uuLjYqUoSZYg+ReutR
CmhFv6c4b95asetSVM8sWAfYht0ZOJpt9JtJfBPZQjKgkGOTqMYM4hHzJlTTq6u3tmzcp3DIBXtr
6LL9BgZL0Oz4tY/Rnq3cW5oDrsKK9Z09pJhOc9BY9PfWa2fx9pdaDRz8DTw1kBfFrPZx0Ovc+ncQ
HHlXQQtiF0Nktd+fKiswAkjPTKJPVs4LHvc3j/Ymy+TRYEdgu8FWoZfwj+b7ABM8UGO7PokM/L+K
AQxZWkCFRfvnYIfVboYwtHr7HLjNfj7WVuswIYtfK4jwW+07Q0ZrxhrnJ7JUw3DMQSlYfWLaiCZN
gVBnOstZdXt0GwmbF4XbzQTDgYyEC6JntfmOGsthKOpMMhQDvDZrSDxwTrYE2HrJdy/js4fC6tv7
g/Bmj4akC2RXwe4y4tB4fpvqOvMm/dXX1ifks9AmTy/prZuHy1QlVJZ51vwuLLw5jvZLIsvCu4Rj
yd65F6/Dk424V/rdEnzqR/of34YVkSds5W1gfGTZSTDOdLboQcRwG1cGXE1pQ8pC0GOUZrOo4T7w
+zAtT+kgQ4IBG3J6MDjmcALU9NAe6DFxUP2atkzPDUO5qLBhr7CL9unIqmWfCAsVPV+itYymB7ut
W+7Eq1BBfK78Ya9T3x9tGYnXMZGH3w8BgoQDn/GfFRXpYG9l9rJ+ymnHgeANYyW6JJ3ttLzz3U2a
9ahz4+N8EaHgK/PYAE/rK1uNYvFgC+faujY0I+VtWiPlT1B5LNmfdqHsC4Ti0kcO1LTquyzVZh7q
1q+xRt4cNX+Qk2Mv2yEs8cfoEk3+2I+nefbC6c7oHIFP7Nd27dwI2zjRoWkMmvVyGUaDVG8J9Qbf
tJmMXEDHq4nNgEp8XhUCd6+U5SlynVE++mpYZZbYizPO45n2U+6k5G9pNlwOeUBmlgRAXttGWctS
7C6Xak1HxNpd6Z+mKMjEwautZYNo07rF55EuT3oQcnCdZKU+bVfIeLCuD1HhzlWSeSq7CFwxHHRr
z9t1GjW2fXZmB61YZuEpYR+7qq3lEyxdtCZPUWsvy6dlWMRwizNGYz1wYgTjd8/4vnnagilr2rhr
WyfvP0bLpqoz1gLlctpaiTwsjuD9uXkSmK3X4bNTl2HzPXc7VOEHlsqqf0TjMM92Uqm5d8qLIW20
F2J3YnvKP6e1hWFE5ARWVZ0nn265yn/kYSMGRnmBqmPk7SbaiSW9OVg15B+Fbw++fWwaCSnlEt0D
DPabxlsqnR3LKRvm6QbYMCuKk9XKtvAfvMGY9tIvZZ6FJ9aKL6oYswmbY131YTFHcWZJXw8HkM2t
XC/nrLfy4jwXNadNUkWzJMBOXTF6f7TW6Hv9JYtjtlKkeKQtzt3YkXVFNJBFuPgfFMRJvgwvL1pF
ofgZnFLJ5ba2l/p5G3XkTlelb7rMvXAWy6LHs5Ye1AOsC0qnVrGHnpFz0fasgsfJhMeh8m1JV9+G
jU1b0cs+rHM3d8F9mVrlrE5BJSy3u6xGFELTB78UXhHF9AV3TCIwg5dXn4MsTa3tWkrVM1IW/S6n
viVq69y7tkRqAnXjFBjlqPuynMswPc4lgSA7toUDPT4hZO23tE4WOrOjnaGZ0Qe7q0qEKs1gW17z
h4vuh+vVpYqipzFDEpwYSm9G1g3HghMkcRCZ8CHcPykLPdFoz+llDueewiB38Bs4lfm8j5hQEBei
uO3zwXps6mAP+ZL+SYhbyTy0LICtId84D5GpeV/38qj54G0Mny4D/uMs6VOupnKHIhPnnX16nE7m
rvd/HLXs49zIqARLskbLMBVWU4W5/KE1BY0+maIg00rm0FnxfCnC3IPuypIf9fh5KBtERoyXlW8t
nbRNOsttWAb7LRfMdLc9+qwsriD4kX5OrWVfYL6x9pn3Vppizyqq96GZJoe3csTCK+Yepqbnssmv
5zFGCP0M4JbzGmLr1n+sPJlGIkEOBgCEbiCnP3H8tXrSrY/4yKC09odLh/XnYIysGpP8ynEjb/P2
70TvVbfCLoz1+GuorZe3/2uQX94HUuBWt4Hb1dyA01j59FwVMI0Ncjmx8tDa3XCkj+lyZoX9SAGe
tVHsvUxUu00DS43KezTZZeNEa+rtjPxp9T/grNQySpNbK97idmBsJgHmSKcorux1T3qz2nN5UQWZ
rZ+jlxFsO3YQce3lmXK3oEZLurbxZ+diHcO9OrdfpvZlefiwrhkfXxb8xtGjI8wnLv6as04zx+yX
yWXu8+LaajvInzYacONwxZOKfXhfFtI2riN3yUPun+IUpuf34CoLVlc/YBv1rwG1thkRSdIq0crg
aNleU5WXm+sFS3fOdhDJPs7F2LKn6ZzvyAfEEo1VTuDqZ1rFDcunR3K7P7xBuud/6MGy9w90p/2L
nCA9MCKNvW+HevP2+29GP8vnp1FlKitODc5A1mOuhZOJi6pfA2e4Fi9rpSj7aAjOv4Y8ovHI7SyF
qPgQToCWi5ddUXHOT47efPuJzK3ESqpDPdcUid1nKRf30C9RMg2qA9tUAAZANkxTPl4GbbZv55Hz
ldeqdfTL8FSRLC7rlYh6tbQXNLdtCAAqkqqe4rTPgA3he4+8Px90zxeSRk/d1Xrk37Wewe08e3aA
ijRYvrqDu5YCCsym5OpOnrXTZ79JF6oARAb72p8jQnl5WoR2iTChQacdHlXNEVsfF6tJo/7Siziq
li826m3iTabatqoufsHJ5aByU57GXFHv/rnKHl9VpDg5w3EWP/eMbkPFgPXpXKXbZ2xz2nl4gqSW
z/7F8PLoS5RBXD2IbtkqnqjK5t47+pvtEOUGI/fhc5ZuXzXgVfsSf8FPw76C0xM7o7s/71AULl8M
C5z36wL0EXswtYErR9KtmigGslj9+lZ0juEdPgx5FjXMn5519QKyoByjv3saG21S9zJLYdZZMRLY
HXrbFSughtqD4rSeU6ei9K1raqcmGVDRUIfWFR4PqLlQdwLCZ1WIzukg/HTlzOtXIk15otbbB28s
xA4VuGNYgcWXCgKmd21WxVN+mUnPUutqTntjirtI4GKUx+3IcXcbVKnwh48SGGtNj0taWmt+8ufO
U/0B6AKDBpr7FLhfZSYcSnIOw4jJ3yy58VR+U+/HRu2l+3KDQemw+F5GshxakGhR2IjrrubNq9Pg
Y7WNs/VoSKZBFbZOR/5X4i3ry5o7eGnnUtr7M6RdYxH8KS93lEohJ96xgKhu5+6rH625dp4lJAV1
5/u6W9OTpDc/WH/NhVMu6ZETTSgv7hX4t5WEygnMZxDJuRo+2ZkusyzBS0nkaHJRdQv9PZqKSbtf
+jQEmjibapzqCGH51lefNzm6so1HToeFYt9xWnLKAIXK6Iys8rqM3GTiRSuYUDvSmVoOv57kZS51
VwIQJ/TV1/2xfoYbpaY9/kVrtkcTsv998xZ9vb+j+YnepyXCKBR4jm3xjjVb9zemAnSiPlK5772N
QqUdWzkjW0zvtmF18F9jo+67Mqr3n/xasuSURCIEYvuPXiD4PZxa+OItqxFB7LjGDu/HPMhmev52
A2Av1y2N3MsZ6Sm/lFnwroDv6RPxBfIf0UJvNutb2vQf7sAt9zuvCjqNX39dCC8EjjTNUrEeXyq2
pii3oIrLphvlx+olYMGV2T8ZMv0ORltK7yAk3GAj5aFGOIkiNdf+aD2OMIR4ZugkJUupcLM9jctx
wLIeg0nttzX+3HBWW3GOxKk37pu8c/c246GZl31NBulGizz2ckiZ9TEvFbvx9DIg4MB70Kuw0+Zz
JSy58jp3hcL46f3y6k1BD5azCyQQBxHcfOcfsHI+0EMAr3Yf87b1uesgg+71aPBdU3catT83oSAl
MwpTofd7f//ye+H6NxB4vzx/ggVC/+7VzvXfFLZmXFpr7gOgqpfQWIIB7+NPQ0XdvX+pNwA6u8mG
uMC1gKz419/L+r8xJmbY1mFKKvmvNWJXS9smsO/gvQQRPSsisp/vkzoWJTPcSiOZsl/B8f17eQ0h
eGj9QYUcFHE+7XDWufv6XtJJuMC3ZfaInShhrPCcPR/v0ZeL49aSOv9unP95QTeCrGFDnHABF6M3
+GaVG9TqmEo86KXhoMgqTvydxk+Y+7Wz33/Aty4lPCHYLU5DCHRcnFnfApmLKmXWDIoi6yVizDm6
8xxdvlg977TIPpxwGsD56OM4i7WE4NPs8VwYQoPVb0hbf4PKvdU3IImkL4t1NlavHvZVb0UreH5a
c7AK/aBeNtVMXsceX8YqJa5DvS+YAginKzszEhwOpBZWvt8Ijgh6RCauqexPXi1az44XQsuaEOo1
b2d/pM4d5EBX6GR+6Wd1L2H2/WF9O41MHFwfXEhxZUfn8xZ64tzVg7tY010OR5Th3H4mQl3vNePH
1QpHyd8i+H8cjvuXjfh3oc9/up6HLxXuubvdzFs2U7CQjeBEPt79OvaWLNdlbON54bWYQxTZfwta
Q9bjhKiXeD6I5bb8RzgQcwoSPRXl3cuxRJK8z0ZQKfZF0+v9wHj/AV/HH/BZdJEs1J2UQqeY719v
xHndlsJsXnURNJapdl/AOhBffcOG+d0W/OelmLqQtle4SyQRML2+VJ26Nd6vfnbxkopMHugI68iF
Gfi7FvgvKsa/A6sHVsilULO5PxvzePG+vppt05cJirw/mw2xS390vWVnI4zIusb2r35r6KEnbZ+B
rUZxnaIpgenuZYNTX3NaQ8HJkrbqQH5uXAn2YN/XqZdl7cVKbuC1d+lSVM6yJqlLy+lLrzWMwqMp
XdlALlTj5g6J3dp+Xx9C4wG13QhYacK/j176eZVPMSI+pE3t6OW2wpwGbjZJjl84YCIlVI0LCo0A
gp+yyo6p+JWgQLLfl331klaQoaPZjv2fYeyl1KiwmaHlmeMr4CWUhnsaME+uRUKLMRh1QuOOvIEU
yx+DO9GrPZmzXnKbjuYou93usJeFNdsPtbPFDRKspjj4XaDKMf4X5KE5NiF3viQyPzMoOmsz44sM
bz/EAz0JfUltUeEd0iE7sB7riqpiurLpVhRZopa6p54Cz1elehKkvZG489chkt1l6dvWDgb0kwFn
XV/qsGhee/x3c2xhgV1BYAK6DHGZD1CkE2vE+QOluxawh9z7SEdQZ4+Z5o+f6U/eGk1b+4l+w97R
IgeEtXjXYuLa+p/wFPBldoCEBJ3glBvtOGVSOySdf62Unn145fnL7H6FSbsO4Z2s57T72ERRWbnH
ssFelkqYwLEMCT7c9NKPTbsyt4d5cTezxruGrZ0SUjPHC5NVrul8U0X90G8x7ei5oJqOQkNftMjt
/oxMfJiffbuu1vyQShLuJq6DpjZ/NCAv1hiHLy23X7FI0w/P/JsQZQUFR5MrH3ryrzwL4HvPE9cG
BQta959VqPqZDTaBqijZTAQjBgNRY/s1Drd91gbchltVqLkqa4o+EcTb8LFrIkud6sLLPJyXsvnR
WwuvPKzFnJ4LOYkLLDm2y9rsqjmTtQ+B8d1kibz8LigGhcm0nMynlEV9ITMPtjy7L38uTaf+yOyi
PSyRA3s1VGI4U+wCKbkNxkqd/bWt2I4N+p8bfy66QyDznNm1LXMqg0Uey7YYP2ylGuwjWflwDFdb
KFasX/+Zd+Oj68ju2kgru66nfjh6PRA03JfsYmpHXLqjOfwYdLmmr98V34te40qdd3Dlsb49eGmk
8dd169OaNnSBm86TfHS4Noksm+A085GXIfXYM7TL8QzvIf2uo0qdq8XBn3SNSu+Ul3b72KHOhQsO
RNPHlmizp3nZwm8KeyRK+bH+NIducbTdwb6SdoQGu7UscSOB6U5m6JsffRmkHwEPC/hKg4i+O7R6
qGecznmAYpsXp25trKPT18NDP0kAB0LBoV+X8Ur0aLpir57xrQ3gyYZ/FJMbrZcwEMY/e+yPnWM7
dgNlTlHnazwJL/wRwu5HCJFa5qqOoCMcpDOUH5dJVNRJdXvt9YOjkxSzr2922Xc3SyDt69539hWa
ensPNZvmq4V09tYOqukS9Nu6KiqRu4eQ6PfdmWcEfBuiwpyyubO+zJ2ef2jLWnbX9+0bMqzWhVGA
12u0YZ8Io1l1KoYxZcZDt83VcuWPGY7YNk44d6sTEIgpqZJpFkpcydBW3ZVZtDm53eheewr3D5De
z968/mmPaXonHbbP1I/DAWjRxvNqqafg4K2twLtiaO66XJova7eQk9m0tzNUChUcCPzdiwwxgTVC
3aczjcu4q5pzC1AQu3Y9fFycpvrY59gSJ9UwZE8a5vwfuFfVbqyXcUlSx2CWW3J/dFxDMDc23pJj
3r1ghhC5fa6SZpvKb2XdbVjn2PVnTAR03HWTg/G3DC87F53iaOz0CpNb+a0P/eWmBO9HXArgykXT
IU5HS1ORjtmNH+LBhRi4ir4Zi6TmEJKflbFX9vren32clF2N9xyWOcHFgDL0Hp4O3I45N09u23Tn
Cenhuewm/5sR6dNMnfy0aaSgZ93JNS51nf1YGZBzPgTjeCQNXB+xf/Iwp5Oaji3e5LGdT9OlH1Xd
WZOHOrsoNnqKmiF6Fph6fSpN2j5P27T9GFnghylo3VsJseBsc1Ic9KKHR/JLK/bmZrqxTF993ey2
OQvlpDCzgJPv8tWWnGULEQk/6xA8CM3aRUBjJun6pjxX3mie4HYJ7n9yrxy7EafSF/0XcDl9HzVY
sTirih5rVFXXGdKR4xIQcimD6+KuQQBwZUY53zd9aj6ZMJR/igqfo9jV63Qn15rNA6b1wRHDeL2Y
YL4s5kW04DZhc079Wh4oj2FYAntEmBmjIUjT3HzcsPl6CoFOvugtHD5x4GfYg5rgdnOsAQ4TJssq
Sj28uJFJJUMdqUO4rbiH23DRTltmtfcVEPw9pO4OxWin7JOZS/2lG0aJDNHbthsTyfEaohJmx1bd
fsrEFtXE7Ho5iqAKLxx6fsnUbfJDOGUCZN5Y363UhYN2s3pyK6IEpRi57iEYgbTDm8oTmJsdbf4k
E3+r4d8KM1AWhY352vxP1GVQfcanwp0mjf2HEvKVqMyum+jqrZYsjLY6iMttiH5pyVqLfv81KsmA
sfbteTA3Oppo9DiLcebLRuIEJRZpfQyaqOgSfzEYFOZRZx4QGE71kZbvml/XRdUWB8s0HiTENHWs
czBhQv+who0Z8/OeetiHCAsl1VaMWjtn1VVFTW5U4gRkLolXj+l0+5+VRdD1UucwO6SI1wOF+PDZ
K6j+DHHEoFDzSZwy7OnSi2nwgyvPXeym/LSJNcWre120HY1XLsHOvgwlHYGzVmtjDvnUe+NjhCIE
Xx8XQzgTGyvNVJVYMloeCwFrJnZRuX1sV8faMHOnqkzsQLv2zRyVS5O4Bhz/NlCE0wMEue3Qgmxd
lUjXEt8JqqsBvXZfflCr5aMrQsrX2Et9AKepq52l1ble/WEYZBkOh9UvfeUCsKNjOrYh7c1kdFa3
PkpsHfMbFGWlH9cNMG+yDYtuYlGvNH6CsawuGnQ87TGjUXhbFcCkB3wPlwsU7A6a3NDOAyCx0jiX
VYYpcNyNXrDG7kz32x/c4Q4fkyVI6jJFfIPwSgDFgdl9djrLfOfPJ5TIizq0TW2bOliZTLk74mzm
L7nVJvTmoaKheMr9h9WSbUBiNoZroRIiKT41yMKsgr86Cm7hlOFRpP0fXqaR7x+rOnCC/Ni5C5rd
W8ea/BGhVVOnF6UO5bdsmr5uW549ZXn3NYs6r4ypEurHGWrHMQ1Tc7Y5O2xihG/ofgXbtcKh686I
Ajf43ERJp7sN90lYmuh1aq9+NA0+/sb4eFaFhSS8TkP9J4qr7RS0ii5etqS3NBhDO3EwmNSHjbNG
3kd9Lh4D+EMG7SZQD8uB9YK5SzF/x023+tjxx1LCYx8E2U3fNhjc6n7IjuOS/V/2zmw7UiTLol9E
LiZjeAV8lFxTSAopXlhSDMxggDF+fW+U2d0Vkd2Rq/q5X2pVVqUcdzBsuPecfcb4RNE4wbRZzf4J
U2QbmXVb7os2Fp/qQjd2vkqbqyIW2sUsZvvKlPQsmwR4Hay0BB+WGY9v9eAOh3U2YaoBDCqrSPfH
tt9J/Co3yAcndZLdFAd+P+kzEIEkD22nH2XgG1WMhBQ95HDqHX7cbqHG/WmNSUyMaXu3sA/TMep4
J3E/LwW8/sFk7c+gDkUABctvfIX4gUUn2w+QUsKhhgCZZ4nxhcLbvEez4x8a3a/2rnTzOy3Xu3AE
rvgCzOAJ8zb1VM5te9eM89dmMlUTEBbRvFp63J2Bh0Hjj7s598KM2ug5liY/OtEpcGfzGHLWtW5z
TiXncTKyr0VquV+KODFeCsOarkcat5EgfeZkUTF+pvZuFhFT2iwDK9fbixPHFttWnLfbGLS/2sV2
Fl7qalu0Z7N/b8AiYAt0Mvqg1JIb50RATNaEfZfNBKqUKzTY1p3IW7FKppEAK1QuLqXszfc0TRXE
wpLvEOSlS4pBweeGVL8YEynQhxPsQNONFERPCIgaq/e5ko36LDm0pWEhLUv/wro7wY3UvGk8aqpw
IiVz7YjX0nzaZAN7Yx2LIcgWTd4KMefvA9E7rA4cPPfNECOGamJhXdO5664krCtctAk7muu5H+R7
YaqZ6A2qjGOQjeX8VamFd4V3kmPaIClifgM/wP9JQ27c1floAbzDt8faOq/s5VGNfrdRkMZ7KP4K
lyHHt0BjN6KiMm41sdNaaAShvo7iWfVl+erKccZcbPVRqWutfjNMeD9prnk+oiC2cIGjprQ8TOyp
gF7qNZbANgWZ2M4+O09EHFpzY2EC18Ih3oR4S6ULuevkiMEAQQqDKNxcZ7ldjPtkdOikVEUI10Hh
C9tOsWMYL21msqW26nh9qfuhLm7Nxpj6iENFXDCj+U6zyrAzIH4uB00389oGKmvFHtC5NrPeSlSj
GnRBzZvzeE+/rJj1S5E2TuOHHLbJUsBZn1b9ELq4ucUSpbSvvDIYEHPbkDbHJa6Kq8WLTQvs58D5
S96VI8Uh+LaovP1h3w2wr1+SpLCbJJp4VeiiYMax6i4Y57Zx1D5hq1ZDaBi06ke/4f4EJIYiq2Br
trTaPsW6SevlINFJ4dLvFhtT/F0+yILnYGuopfDWDwMtAKzQHT//O0ZUV+c+9nm9RL5MZ/EiaDKl
n/6s1Wpy6zeo0t8qo6YRz/IKFtfWuUcusDUreA9X9xuUO312DsiqV9631uj97BXHc6qlQe1R5yKl
pIjzyWGFYDpWz0NKPcG7Vuwn5xvoHvpih0PSD21xWGlu8bRY8fImf7c8MlfIoinVsNRX1sDPW8Fy
IrLo4Yz01oa+U0Jmzs5Bp5pZZ30Y2qVBhpQptjgcHZJ2LwEwMB9rgIkLREgXEy0XO3fpM2Mufkaz
3LMPmXKrZZEUYUcKqVmIomooJ3uX1LOdlTs5IbjxKR3UjXe9svPzdjHe9Zgm2Bj7cggMu/Xtnbus
ln3YwCnP0hvKJw1xDYEwDd4z8MG8OzvEJtU3HWzbSpNGT7ti1zi9n0Zjh0xlDlazpfe44o79ENmf
/SwZ76A8jUfKwNl1o8dWWJjOcMmNZal20qrQao0+fWCplZ9yf57cUwsNwA2sWi52MNdTUR86pSNi
nD051XhzxuKbBE4Mr76zcUE7rKNDpKx1eegzbZrZH2jljg0oB8Q4l0IcOscmmSiuvPldW+N5wbOe
gCV48IqsENGU1fXXjuSELujzkZNBvWojh5EuN9Idu4muPw7wHsdviTZvBRc21GYdrkWa7LFpjbG2
rwbDQ5tjEhMSxrrdADVc9P5o9I37Wo5kGvWhG5tJE1JPzAQHVHfpbyrPIWDI1MWgXlA+oJoIOonI
LkTS0Y7sjwwTWRG1rZuEgzfAypZt+GWm30aSglW4O7dwyrOWwL/o0V3jrUBaJyuUG+Yy9JFXC5+O
lKbSA7YFHow7J1oAV6o9Yopv83CgXva+oldgbMT+/aDpDb9zlXuHIJk7eEVzZPuxB7kGacV3De0S
tcNcJtca03D/hbPllN67edVtmy7LzI7sYJxzB9Yre2eKtJaDNdr5QzNZ8QWVZPIt6QzuvDetM2q1
eKAwsgLGDWSmT0/eLIa7qStTfgIuto1yWDXMpm6FV6EQ/oNB9RBfdt5MJ4OaRRZNSGM+T5aNjVAU
vX2s7TxHndiJTxDHm70ya/3F6Xoj8F1kiGlXrgj0+3UJcBwtN1gqzSwyh37E01XW6OP9bPTHUwLG
n2m+XlGDJvE083VhbKOM4DAcytpdzD0NItqsuoWvMEpGa2Tq1bA7YCqXLupCK+lbNgX10l+sQQ7X
CahrL9JFIt09Ogj5OM2uQnSsan4lYgD3C/55D+AD++9bknHY8Pbg4+uALfUCWaWIfdQoRZulEQt6
jvCKasndWlEACFZHSmdXjOjrIkuvst3azvxNIlDToRqpZDRa8sfUg2aHczGHGPuXV5fZYryaVd3J
qGxH76EXnQJUownRch7IKAJVZnOxyti88lIimlAJxQtmeyP2rzQtNd+XMivOsyZ7fOl9HiIBM98w
xQw1bQbXX8JM9HkX4kiHOzxMS94HZeepeDekmVcy/3ZWeZUb5iL2ypnEsxbDn76hcFVY1AKaagFb
WxmvmY/gISAxr7tpEJjo8FbFwpnANzE1tLEOBKUy8vSxEHM3hayb7OrYnkcpgAVvu2/O7WRNVKEt
s4lBb1XWS4vIIgnGoXy1+qp56VTTBGlWU3pEUIlOKhkZ8mX3SvKQnrC3mrVQY+dx6QbcPT1lly91
MminLueljrqscG/VoJqzEi1Wj84trikLuEct1r1nCsaZyzBInHdprhaAAL1/GLvFPBU9VKcwH71p
263pFcqZmgqPSwPzSOxT7USrr7FxqjJ/PtTCHMsHzLIZxIO1jzqGuh22liB7jWD7q3ppUqSBkwFX
fZlf/FgRY9gTNpXQlwF3VsY/UBXrEUwI9eSx3T8QOGi8NwjQX3T+RATazI1D8f+C5ca7zPT4D3JU
vHXe8IY+Wd3JAQRT4KlGN3gP1jsYy/jEO8OuDqwHHWgQr7cijP1XFNG066k1u885tY7ImzmoALWo
12BOjeZZIwruU54SbxTaFPVPktw+OmEILQvL+roMFP+7XSEpB3XvLFBFNQJows7ivnCgJe3iobP7
xha3KofxM+963O5Ik7oW+zMagXnJq5ZWA/3GBjgzSprlAL94005ZjT6r9KQPaZWvJ3Tci3qKs3kS
X0VtN8WRbKVK2WFsd7rSIm8UNnlcvNiIWWhpIY/IfSNz9AjdnbGybfR08MRd4QDzOg3LTBETANIs
9rZdT94XkNaKSaWVRQnoZ3JFqkPxHWtkCpG2OKQ5tq2NxAo1Mtt4RFULVmheGlTstkAJmsrmu95q
i9tH9DPR6e16OQHaomGZJQViIcDZm4acMQgd6ZDkyaq396PlKY4wmTU7XffceFM85hF9WI9zH46h
bIZwlDc9fNV+Imfc2OnSGvr2fSjW0VgCPgVKOMESNluyYJUpM8MxxiWZ+yEF6+2X2E6i++UhTebR
bT+Dl1hNAUfc23BGSOFdZ77SVM95+SqH2VE6YM98zx33v+85/uJ8o/eHf9rHKkuPE5Ueuoefe3O1
zpkjn6X/Vc8xkfzV9DadQtB96gDxIvacPOiCoV7ZnUmiW1fiQwqgI7EKK6ue3af8o8/1++/1c7OX
r+XSpsetCjqY3iGtop+/ViZIqxNJ5n4rGrlZmwgu3HQfVeGXDEStoVv2D93Xn8Un2xVxcXM3Nusw
Hd9fEX7UDD2lY5f4TpbIdkUS0Db9hSXqjs48HC57QAM36rOG4yPL6VX++Sj+H+bwD/hVA74jNov/
kgL8Db/6L1ng/41y+Ouv/oI5eN4fNNzoMTNbbDY9BxHLX1Fh/pbES/YynIcNqOBtRv6/aA6W9Qet
aZNxT56Si4iRMUE3eYviNflAXgt2qdg0dKzb/1YUr/VLvx19BEYlyzaEKwx2bOYv/fZswfDNjqs7
iTp2PYJFNeNBT9v1gtKDVJaWQh4MMFd/7zU3Bhjmd6elquMzSMf43HfmSHCKa7Ddd+oDR4UxNEck
NIHnFdqjJ6s+clMpsl2jKz800ny+RQU9fM8707ieiRx85mimdtSSUUimVXxpdPZ5UW26VHJa6nYw
77vpoDiuHZuW0N6hHuZ/UDxt88i/aAC4AzZNNtZFXLu80L86bHPs5WMzSkwjHcxSeJ7+IVkGPzSV
2n4X3/tfhsg/q0U+rudbOpM8OiP3b743UzP0OSkKeSJIhAN1Ur4jQ4apFHMPfn+lnycOsV0J0ZTh
Mm1gSANs/fNUtQ6OQZfMKU9T3PaRmedLAHBOO7DWZp9Gs7QPZD3ED7+/6M/z458XZa7SDYfB5IGf
+fmidMb6qar78kS2Kx1GbejyoMeUI6JhFnS7//2r4bBDLWJsDqhfZ+Nko8PVOCZOCAuQxNZdte5Z
GI3pluSgx99f61e11nY/fbBFHvoyIv/+ZuubCyIyq0LPTm06l1ZopXFfRog6iBHq2H6mSzrfDt1g
XE99MR7X0lWS1A2n/7d/8yaNYx3SEdy5TCo/3+HS6N2lGqz81A4FYZ8zYuLIwZ3y6Duy+SeRzN/H
kNANAzmhh13Tts1fjKddS66B6pz8JI11vW+8ro+UxhssU1mkpwUEXB7RRCm8/8OPZN2joe8ANHF+
9fJR952yhE3eFnhB9XfkaU5Eam70ACpDv3+wvwzZDQGhw7Q22GcwC/5tgbWpJRgYerNTZrQJ7cWF
bYTUu+UqWSbr6ffX+mW+/biWoENmE8eng3X45eHllYJ4gsX4tC7rZERN7FbnEp21Ef3+Oj/rOMWf
17E2AhSTDMPV/HmQDEB6O6eZM+iSgg3iPOGuCWjImQGySvEpzTKQaTMHowzkrszjnV4l6Z8xo/8r
7eSXsbN9B4ONu837iaALX+bP32GkzkcRWPEdxj6JpIFWO0hWLbnEuC/PTeKJiILC8g/z+cct/JcJ
fbssRnV+OPo41lDvlyVtTBxSqWI3O6UkOX/ucqc6s+VebmRep4fOktAFaeTMdTAt5FFjkRyW8TQ5
9fzNcBAXf5WjX50LdB3HBNvDOc5i/mPNtfvfP6H/6Xui6GVrQAKD7eu/ygbpncYT/AbtiDjNeV+W
wWZv15Y+j6ikD38kokS6JALgb9tpzVRc9NFExE5ZOD4NRWNf+cqPTzPtsRtfc3oXA37a5FGT+hRW
f/9d/z5qPVR5AN8NGIR/VzjqtOYbkm+zU0UFFBVDghqatG5kM7+/zt/fRA9xzza5oZfkBfl1c62Z
3BStz04N8Q/3KBCAttVFI66gc4pPv7/Wr9M548SjEI7wFm23T1TfL8Nz8fpN85MzndO+jhIvHiMU
IkNY8qrsY7LEQjlPy5UxzO6rVtXwEhuh/uHGGrrY3sSfhyvufkTXHCh40H9HanUSHVtrxkd3mLrl
tHV/vED5syVPySDXew3H5rtI4yzMsoF8rkWCbea/F8RI46wlvIHO3NkHmnxHfRWseN8iBgxbKtFZ
aBbVegHlF5/TrDWxoFvxj3EeymdvKdfLWkKDIp++cz657VycTfiyVyOVbyjR1WQ+iKFwPqH21tGB
eMZ1SjbEEOky0x41d1rvlwRrA0W1dLytOFG/lfGiv6/UyC69RiMHZm8d/yASVMgzTaUKmSB5XRCw
DLtHoZUOaWC5mwoJ9b8NuKY17Tdw3sbXeqisp8myJDQDUu40KjKx/aMcsdJEFWLLlJJAnl4Sizfb
FkwtKF0yYsiYvNFqih8JSTdmCBmCP62p0ZD6mPnwJMGZ24cJszf+GBfatecOaPHy1n3FPNh5D42R
M954+wEqFo3P5aXstHvP3M6Vej+4r6sdiwjCQnJxt7/tRcPXWGhC7Qi/7ukaZ6X26DfWcmGdIRgK
CMHtx+2NnUntzDrV71FJp8W5IfMsPcVG4lhnNEIp6k4sfbt2TXO5cz9mK3rlV51amaE8TK5fiNBj
RFLgMHTIscaKa0hy7xbhZX3Y6Xr6aBMN+BkVEEhYM9HrO6sgoDHKbT6H2K/04kBYiJAHZ+/UwKmv
x11HqJUPvYbEbMTUn6CBW08eZmwz0EzubUWx971MKnNvdI39Rj6XVmKw62kEQgJf73HxomlUBWh/
fWzn22yxxxQZnpF9KR3F1EQv79lAiVPurG0c0pqMzx4oiiRcUk9ldKQNNjBG1az7GjvIELiVWi8J
9m8IlENGGpPqx/W+Epquh2vFPod+jFzCnB/Qk/k4rXHYM8B2cEnkWzol+hFLOaNXFPZ814GN2Crd
nBgc0WiPTlpww/TEXi6JVubnwit3/qoV0Yz75xYwBonruWsck4lEcyLORbhoTXefqDQ76bQbr6Zk
2pBQJUJXs9e3EKn1TMveOVquiB8T5e7ozxZvrVMXF6L1YKnGwr0l3u6A7x9rPE67g068/avn8dpJ
6mp6Q39HKwYrQgS6hiZnPky+dbf3Z9hINh3+IuSums8UrW8zas3n3ECBij9xPw1pc/Z5SYJUQ6OJ
2BfHcsXPgvuKx6ag672MlHvNHmmAEvZrh1fmklTZbTcrLxhHa47GxbNxE5rWXrTZk4Myabf00rwq
SV2DNIUTR9UT+UcVzewVUV666g69NzpCmZ8+oGh796X5Jget3+VaZaH4sGv4wKN50nTvBYlTTBfH
kmW4zB6r2iDNL5VF3qTlGcFoZjdkTk4RuUCP4xhfUVlKXhQ1VCjMy3xOy4oJ2N72SJW53DiZZV0U
GpJ7A1TzWUMYHq2rc41pb/FQFhIA2vvkqrdm0n9vdYKiFxIvh6Cmb0MTNrFyQg5sIrtiLXGvsUfy
hZrSpo4ykkvwJFbb2s9Qb2Hao4O8wjDW3rJRstNocpgvClcvnxCNJDR/9OnT0gj2D00vqefjhV8u
hUvpN64cd28XyvuWV1l3wuc2n1L6u1yUXfSlS/QHT0zTgzsty85aEcdt6w+5lY0c0zCTbXXXK3cl
4VW05cmmQ24GZoFyuVvYixTezFpYO/QTdTdjKoLyTjuTFcFNfBeXJUefgfEXVWzz9v6q24dhGgmy
76RZ4YRVz265tpExZUjUEJjl4aYMJwXNKeAsiNysrqj0F/s6L8SdDiRpQyUln1WeTPQz50ghGzvn
06DTJqRZ8sXKZwJnRW3CXR6ZJ081AuKz1bJvR4rj9cd1rBiYOXsHjgildl8unburFoTKjSf2CCPH
1wFU9w8FCgwCQ22Yj2Yl3M/ztPrrgchPjTANOjNxM7Afq+f2iPbcv5m11rmn1reE6C82zm3rHjlB
+0cfZZoKpDF03yUqdrpd+XJulXVBBKZf/LiboEP6xjX0lpotTO0eBrf075EB0PCKrdji8J+nNmWK
znjUMo3qA/3kMw/V/0TXao1YhFG5QWyxv8746O5pPFI1QC4TeU2LhpU4l9jBKBcAphCHyUUU7Xhq
3E3Ic56KpW/uoEwAqoyNHHRQa164g6COKyRGY2wcRro5Z82vL6CX9DCm8UNoQimOAkfHNQKanrbh
Kj7FojUigNnNodRp4pVr773R4iPPYMVoTzxBZoUU8cEio8TxDulYI7WpJ4M+Vx8nz+i1rJtB95pb
fY3Z9vtW49BJ0PJ6txQgH4IsJ/m0LGr3FckkRZymTa6AcXiEvsZ2eVo0f/muOI5fK2sa7pVNrzSw
pD/2oVbUrOm2P3UEvo7ihhO7PCCLcjkAGM25NBbF26XkZcqr8k46Qt16/Yysq+1TH46XRzTq2p2I
HtWCEefqVdMiYcrxPB1QDlfvRd26dMGk335GKA5wysmLH76oMkSdrmxOGg7LnczL7tnt5ReAu/MO
1rZdErO3mmXYx+v4psNYn5gEeu2UQIMsWFx1ErjSGjVzvg5XKEjxajf5jieeoekyv06aLyNk8LSh
aQj2uzpJlovrD827iwvnvM45rQSfNbBNrfWwiCWObK9Qd4Y+9qjYC+bstmTVYBIguYIYYtslG+VJ
6UPt9l8dm7Miivd6Tn+kUCVClaH04cVWNcckrLEtMM7LLKR5k01ieEIROL7bXea9JuSIwoPetPek
b64eCmQB08Al+Lyu6qPm2MDU4Swnu8oZPy/KyG70gs4JoRClgUw3b4JsKtAEOVVys5gLIp8SJCWm
zPgkmnJGVmqr+Whja7ngYS6jEn/1HAHxW7CgDwMSYSanFEFB3s5HI57U2egqSYMeUy/T2bImnzwr
N5dwFuZA82tmGTGoDjEuITWFSb9qj1np63sIKDw3FoUD2jZ1lms2fJWcjThhpGVUY0v50XZe9gWp
EEOZipJ+IXMZ3ZBrdvPR0a34eRGm9QbCQ/uB5GC6jr0leRT1Ss+y4WNne/afjDobA3MQ3ZdYEmxb
jsBA6Ks8sTGOd2Qx4aEv2gfHek4SYnqWlekVEjaDqnoGRAB60dMe3JF819ytVzST3t5eNQedhVpo
SuIrmdmcYBKhf2PUdC49zthBbdkNuSvZe1ESywF5EKTokKLvoD90xKNm7gdn+q5Wi2xmyr4hUTb+
vsDTFhaVczb7StB1HY2gEsPeS/wkBCuqYYllOOv5jMRVVIdhNd5WyQen6IsP5kIsEU708mCrbP7U
OrBlzMFLLnk9kummW0G7VmjARmTPGYXdHV3s+Zx1S3n0dcoD5jwCMZMdmJ1U6e+FwmvEGZ9Vh43Q
2R4aWg5+BqZkUv21rub8GovToQCiEBAtQut5mRGATfPt5NBHTO3ZOQogKXRpRo+jCa1oOBMsEE18
Nxs93uAyl3tP9d9VpzU7qTXrwXCyJqha/0uHMWnfLdK5UpLawZrop3zq7wdLe8sce9/EZFTrg39T
V/250trXqVpvMSqeAZw8yS6+MOVSMCozdUWU0I+8TZ7hJD9AbzpIdtNhnZdvvp5Nh5WM5cBFfW4I
vQ9X2PORrxniqSmzDnGz+Y4Eio2VljDJp+apdGjOAeDe54O8mlOXxOXE+VqNviQdlap2IDROBGRC
D59Xa/06jxn4nMHct24J+nfxl+SzLvtNBtJ5xdlGGxYsy4JaKLMOxrojPPOFXi1iFJVei/ZJ98bh
EceUv0v77BMxTunRnfwi7NpxeNGQZ+zmaVTHkTPM9YBi+4gOcXvNF/0srMx9cXq7PmRVi+MIfF93
AiVDeXRC4RE2rp/Ohwa12g6WSWEHKxjYazUKPDRpNT8I0/G/kRG3aGdNlhR0gsLvPf1gjuZkXSkP
kTPKt5QUotIExwNooy3yt4WiM6ibfIsDTEhL9ffuRLs3oKpp5+ht8pII656QDBwzYjq61uBqNzTY
3SxCPbcFD/sUTR2AfNdp4dOBHcz41UsKWtyxwwvIVWkxiBj6PlsRDlIAchqORQnDfogaphfqTFtP
Y0Fe+ApJR0MC1XLGaMjwJG1jvmlZ4569Nl4umk20uJm52g5lgKPf5Jhpxp3yF44dA9J2umkAqGtj
O50YaMi+56s5Eau+GNe6Uax7IyFpJS2m+BV2FkXuxHaNB6MXaueIjpNIso76e9NMjriodNyOvL4i
XCIVsv/c1iNbh1LDaSUNqzuxt+ejof8TP9xwQMd6kiDmNVzOV5OjvjhlZUYZ2BE3sFN5J7p1SzAh
Qkqikl1Z8k8mjuUw6634bKWCokDPId8b6Nh/dGo+rjdKW0M663Sn2LHo2RTleKD7WL18/Cu+V5kP
usOxv3HJi3eFWI+mVci3vlKcwZDiUSUgxPh2Wtn2aBw26fWstfPJL7iZWZeiqgJFsv8oFMuS9Fvk
0ButiroxwRIS/kGW+gcNKzAq/omQmlXVB6cS/WdSfPgBWc4nMo+s9z2FlzuyRQjcHXSeOgpjvvM0
d6dO1ITLkVi8X7VUP67FsCKXWhZFJ5rfhVQsfpSCY1+79dgRAOYtWEGiM1AUlm4XjcVmgMhWqiIU
L5kMUGAFsd75UUMwansqYigrjH991a79JpFvFP8yvCc5FUVvvfI7HIeBUfpo4lk7kFDUyYoQqUB5
d122Sr8RxiSumnylQ7YKilfxWpw/xp2GRmI/5jwBa1Xlc4lY6T5VsEWRTWrb9yNk6YdWU10LNI5Z
9+Ww3ZNyoMsGm/ueZzXfIEnntlGkDG0S1C9mbeA12kpxKEXXi4t78BYWGlnFpIzsHZsRoOA9ZAHh
Z3xgmTufEtPXdn6KWkmWDfV8l9S8uXb1l0rnT4ra7k5uvf2/jeJuGQ7c9dCw3OUy8kG7ZcXME5Hi
qr+khrDzqFCFf8h6xn2qsb02XOqs0UfhydDM+Mdq2BSVckaTtfKh+aw1b5QS0TyznI9POLWNa9+Y
4vOYxs1bnOpo0uKUVwfCIw/TGuhNorZFU200b4XbqxOWC42o1H4sddJUyphAkE3OEtQm5sYgRpbK
Djie6gOeVPOac0v3Wfnb7a30sjgTXL1exr4xH+CK5Oy0+OJmX6TfqrWSb62XcekZvdgZ5lx8UpRc
CavytP5tXZIw0anIqZa/85EFXTH5vg+iH8PUwIInlfxaw+7HOhV7B9wh8VlXPB2lYl72mV5pDGCM
ikXtHxRq/V3SOMvFogR+kaTEvXbonkS4OqtxVaImu4XnFRP3ZPHNFScfEdVMhwedbE48kh2PWGyj
YMKJey2koKSAo38MAc1wJpz8gVHirmD39Vy+0YrEu0Avlne66UQcNZxO9wO2t1fyXeoDjmvtceVA
8MONyWcLfLWNwQ7md+hC2j9nCbnf7AOW9ai5BNi5nsuxz3PS8bvncE4OOWDML32TzV/m0aML1bMh
B7XEIrNL2VawMsq8vUbRV9+kkxoISZ+8b3K04x9ZM/vnUaQl4pSJlcnOpna/CHch9KtmBIx+G7/m
jhDo5TqriyO3ocAdEY3ULH+Wn/9f6PAPQgdLfJDF/3ehw3PWJVmdwSn4b53DX3/0nzmz4g/TBkAJ
NoP8kT/FDH/pHDzrDzB19qZgAfHOGYmq/n/qHPw/bMAqdN50RDWmodPG+kvnYDl/8GlIrNwN5m2a
jvPvBFeQWvtLmd3j8htEBGgyvv+/dYW80WmaZkmMo4dLt4Rd3niUTX3et3ppsdSh3KvjL0vtkbrH
djl90gc2NMAKGvCxyXDDMZk5tBuplbkEHe86V3h36ZLgIXbq8rGpl5oQbcyYrAiPFJ1mrNxD+6Zb
sujQ9HGDnwieqZ9N5ZDQhUWcbDgTP5KIa9LFt/wdql7irdZbcuFmsxdvlnT4lyDn+88Kbu/3Ynbn
p8Jqqvn71lJyc6I57ekmbdxdV/Wkes35lZ4X0js4cE1pl9rJNr9pg30zgLo0IjOlCsqGR6pgTesR
yz1xYy4wXar9WWtHqCPmGwMMajS1g/YOdLMar3o1etyWxtxYi1NynVNgCekLoH3VTavBujRNYm+0
ug2QrHi3q7W+SrBjB8Jb7Uh0dvHS5T2yfyO2Iw2FTFjG1vTMyXQBIwrS5QQvNDs0spJ34P91II5x
ap906EevGDKyaOAc/4TzPY0KNgc2x5exdZ9BBY8qRIum+bu1WwmwwetAqGnsJyR7uqutzFu8EARG
anQpH1GK2m8D8MIV9uskX+3E9q4dwOaPuHS3u1wYW/Ra4xuPPrkTZrAQPP6YZLS9EKkKPl5ZH6tN
o4ybHvIt3gnVoyamnUjuqSdGthBe6iNH07qWwK+JhPMroyuJL/v4rySn8Fxj6XRO0A5oBCmBV/wN
fKnCvZY1qC8TF2MVClXFzzkVhCwUA4FgarSZ/0k0I2csmQVJm01BbhBoev/ZGEjYCjryrvC/bDGg
oM8+IuVG+JtuM6yHWfnWifBR8SZnVIScCT0KQ93cs42pF66PfpMEoIStbEjiAT/I3W6K2UL1uVIF
AWtnDhJ8gclo52TnJjl39yPRtJwqVgSqEQWuB4BUOTJQt7TRh0JIusEtNEFpAkOcnNQWDhMkTa6+
oUwkibFY+Wcb6kTGHW+JhyvznOSpRmM/PAaOtu1WEEbz8bOz/XhvVfkaQIHiDnbTzP+yUhI72Rhp
T/OcsglYeyVfPwLVbU3yI2KqtHes5A55alyRQiYRF6PmWCess4zNP1OXaETEz1NHwTa0bJG4kT1B
1D50SF7fdISlXviRTOronXxtTVxMEJfm7pjgnrLvkxwMd0EzpzllFkhDSn8DoX6tmfH5icXW7rBs
Fllqhs5nW+WL9vzxLcHfDcmxXHBqh5bBMQB5lcMo00yLrJWurJEwFj0+eFyIPGfEse36SU1FU+zx
mfJITX27Px7Ml/5GLX5zxWGpuVq6hn/2MV7nAfpmok04SWeHotEYEH7Vkvw1lcxQbt52R7vSjWVP
ak75Y10FIzJ3oG5zyjGJD0uE5lWHZhgnApWNaiYgVhZzOLuFmiLlm+uxJyXmgfV7vhvzhRApRhoh
fQ3eCMYpsJKAdre8Vt4QNlJAVhcEz4xBbxJHO9BHtcKl690bjjHx1UcwIg/TSSMQUMZDjuEFHkJH
6Kuyhx5GSE6Q6sgoPuSTV+1XSHah/h/sncly3EiWtd+l1z/SMDimRW8iECODDDJIcdAGpomYJ3fM
T98flFn1pyiVaNnrXlRaKU1JMBAOh997z/lOH9l3XdKqL6lmGdaKQDz/kQS18d4j82FNV4iFbcpB
8mG4ASfUHxqfrgAls5oru0QeigMBz50PLQd0SNTPe3AU7n6Aq/wF8hscHYMmNbZ/eNFsDioThyhK
xcH6Hlo7LUGfktHyycHtzwnJLCiIOAtvIEyawGHpjGIFD+mcFBJUiQUlclflXhyvJW+Mu9Koy0ve
V8uxPyNyd+VmsQlGeHa36MGnb8ItrGMo22SPeNz4mtsuiQYRY+gtUa7piXFt8s1qxuGhs+3pUBcl
Y5s0D9dVon2QqSYfY1Mw4mwyTIq57xFaChiNxo4GohabDf9uLLe6V0z0MvX5WzIxW1hbQ66uKMfd
dNWnLoacYg6tlylL1RVOZTrLvukah26W2TVgUTtgkLFk246t6aBdm90TNtgbEHDFN9v2YxiByOqg
OE/NdCwx9Nzkg3YxCs0cN7pNscsxtVfGKUeV3NwxfIkP9ON2LRGG2xmvBXPKjD5xBzk507rwlqEk
uwkRErDP6+4CUuLZigYjWiC1cwSSILFONcGZ5ocQWfgjDj15jynqNrb75gKDlXCfSBkXwEnufelS
spGf3HrnBgXbntideiHy6s+ROYykl3oPc2Q6Tx18ACgOZLvsAA3gneN7y+t9LxezrzXs0SYX6642
bxVgFEbxpAxscvIBTmgXGHmFVIJ3CmDcZjRps+UYjLAdWXJcxcju600Os08HmhwPNCSBwK4NQagC
c5GuKwAI5Xm31gxGp73VVGtv1NsHE8DuS4IqlHlUYunnLhUdNQ1DiJ5SXq0HK/048nq/GmjP3rSm
/nGxs1zXmGHalTGMtbN2y7A9KWdOg57p0v3ka+JqGlPjLjOc9rWHzPdx8gkG/zS2et7fJY4Mo6tW
ztkBE3m5rhv5bAIZvIsBcIOnzkIaMMZ46luABDnK5951sMMqSztL2TobBdd2wgVVfANaM54awmw3
IQrqO1x//Qt5H2EQFbFz69e+TVbsgLk4K+OiWSGarW9cLUT0EjZmGcSdrt0JlCCMlzssl/S5V71w
xmNNNfUx6VD121X9gREjOZW6fCT9oIcVyDpVqf5imBGNw1SdNAyOz8MQWQXP3MSAJ1QGvaE4RkQh
orPlVd1158q91w3tKnMZJ8W60bFrVvVIKmrcCj6hZ6yx8Fh5gD0KVgj+wht67Saj3fgET6Xam7nx
FKYCV0juYKcxK0F51GYB8Zx5YEDtYC+sCZsdHZ83hR/OdI0aSDbwE40tQmJ9XJlmbd15kXBuGS20
95UUHS/6kjBLsntbprHjVnPb/hrlCvD2Lvrg6A0mEaklgQFCY82o2N76bVHcJ2nV4+3l+LGlVZAE
eDVStalRi+P3dGxmoyqObwuihLaZpU8PupT9FRQl/UmT/Ic9RGKi2dx+nzCsollQ+HdWq+PcZNbD
H00gOlYxN5fYLvJ+PZVq2FBhJwyLh8o4diLt7pLFUyFD5+C1qXeqsmj6oKs8JFy46B6RgTynYRGC
kDE8DhRjH33oGfGsXDW2vHGVRbODbJVRj0xmS7G3dTpSXletxKZJo1v35zVCDkdusU7YPAkFmJV6
ZDyEw4m3IwnxuIjcIt/Vg/Aea58P3tejvA/Tyt2SvRmmG16Hw95LGcYhv6LBT1z0CG3yEocOYjHJ
UDCg+FdXlZgEY5F4WqgeotoOpjlaJGf4IzPGEfO0y37zNW0659XDrr1JMof+Wey3+ZfadZu9L/1w
ky9HK5TRZMf0U7OaBfqHNZHozibRGmCgkN3WXud11wNUuSCc8nY99U3PCNo1r7K06G9m5dXWB95v
2XWLoyju1wXDldu0ZfKnMru6dMQ5O5fc16x5bUMiXfVtyrGgHMTnzDB1siXwrvAA6cuQ0DGyc8RL
NsJdfSozpTZTl/njOiUI4U5xDLg28xohWjlZ0bNb9GUVzBZWL0wjzKCM6jKH9JIJmYi3TdZNJ1vZ
9k1Txg2W8KbRgq6ycZpVeXs1Gs2088pkvDXsVj3EQ3GEk3ZVe/MYNL7ZnCGqMRFjt9zhwJFHo7fD
nYy8Rw5qw9ZVdO5cKe7SfgJvYPdZBqpmLKL8qADtGtsEKNC0GuinpyCkyyrFaufMF+jI9ecxI1qD
5WOS/EJ28KKig5RVEop8ymiZF18mGu63jDbnM0xymWxwydjdZ6+tH5gSlpm7kklHStyu0NjcDrCl
yTS2XCRD+VONqz6+KvPGDU9WqX9qB79mYsdBLvFYC4dsSJAgYN3LNl6Wxu7FR42uPyUF/08OK0nw
2S1g7mZLsxNcR7626+FpjhkcCUt6kXsbmXWDMmA6wFortGH/ex3cG/07ykPL9rARWIaDplm8ZeBF
PvpHM+Jc60opDrgtSbhOYvNhnlz11ZdG8o7kzf5J5AfoEs2dKYgvEhwV3khTsX5OEBdUtQda5mOt
5uiu2Jg/ZVqLGsisui9xjkj3Juq9zjpI6WANWytDi4vr1E4JUdV4sDdOQ58S3Vlv3BSaM0N2Mg3/
sY9bMuqyigOgmIlhYv6wxHZH+Cgo6EU735uOhtMetRsBOF3HMbNO7U+V3Q/tvTJ8kitntB+DWhAI
lvg4U0+g4/FGCrYISgFn/YhaJGPHeICBCJ+ZDKqvLJny1Zv78t7yI0704AL4+46p1y+Yk8bxhF7S
1Za9U6fAMrTwbtZUp7bg1aTafc+fnRYX01lUcDB2EswgtjfDq16+18KF0xjviGR/EnTqru2IJSkW
rC3NmTdCy4wTcugojMCMGKjobELmwxXQHsq136+u5Qf9oG5cLgSPk2MAMT/m29Xl4cjWGuKl93mc
8xXXHgzftmz4fr4HkkPrp7aOqpEiZOYt+/JPr77oVmG6grX1LYTB/HZfPl2SMlL//V/G/yNP1HDx
RANVTmvzwRnomZLRMHF+zCVSMY2rOq1LEaANDCfekZUbxk+f/U81KxklrgVR9s1NHlKbmO1QVnsF
jwwN+xB1Amp3Yz6UqaJsFgbaSo4xU3X1VyavLDsKvzJy8yVLzHj4fjf+r735TnuTlbcoif9ze/OQ
55h/E/X39uZf/9G/bFzuH/QPsfsZOGkAbCxGk3/ZuIw/wBo4HusMbDD2EJbBX+1NQVwvDHqajSjg
+SUECvn/39706Yp6Hg+HCV/VMf9JexM/6Ju1hnuMNUZjk3RT28IY8uNKT5yEZB5DxcexMVzaNXVl
Q3SbnKu6cTVywEdDBAtj4L7OmiZftfD4wrXekz4fRIosqr2ErxOuvSp3jvPsCs4pqOjB1+v6yMBd
FGJnUBZqdxmRH0wuBY28vmYzpNDJHVaxqfoTPSEP6jt4SXPVMT6jJQjOiLAGx4VdgKf4MBszZ7cy
rejagauVmx7we0zxiTJUqbDuafxozWc/ndwvHKH6oKWZscH4SkMkrvOWxC7eLHYA1kGYJ99s40D5
hXONqtddFX13UbmpcVQwLEiNSDwo8h0jua/xPt3RKWpvCCopLkWqjeWGPGEtXqfeAokrbT1CTp3W
l5yhym6hRmyMuZoQgzr+0axlcmXE3m5MTKnRtEqqrV3aCGBUnHEzB9qHwWiHnDlb13ziDGmuEiJa
7g1zdJi0iY9RPwG/qSYCkGbLuu3MlMFGRUBybJi3sYPh2y4dZP5T4qxGABm3FuqxG6scLrbOy8jO
6Set6tGNvzgo03fCray1dMvsyigK8EbO2OA5t1xue5xE17xbxM0Ql+Au227uTvqwacwKHm0ti9e0
d/xtn4lpq+zEW0fSVRfG/F/sMKwCg9b22tFieLGKf8T2/OQLDfanW1D95TYAI4SpLpb9+1Qq62KN
/nhlwVG9TRTmZDxBn1PTij/ZlTMEczRe5Tp8GXsxgTlmKFYEUGl3fTUW97nMinWZ5eqG+XK8brkj
69DPUPalALzGrFujh1AfsnEOV0KZ480EaT/gYG9uDJvfVKMZHeh9GD3MnqsVNIEamrIpdTo/Nk3R
bdS1cWXFjX6c9O5rzt8/s//md25fohiYxhAlCE5a5N3Qg0hESMNVHc3zjdCsloDTXttlpHrsZlRl
F3CPJuitrj2ZmaBiRmBQS0tsDZb9dTVa80vPPCCh87NoZNLYCGqR5c3KgowRNFk27Lo0jLZa0105
ZHmQIuhc9z1abMgOJagudJhrj8no3irhyK8UaxBNFyyGLiSkjRn5o4aYMFbzxUsmfRu6V6L3R+Q0
5fM0dOltbMmzxkDZmBhi+7m40I/PN6VXf1EUHocirR4niAOrHJ5HgVF6myUmsqUiAYNJjNy6XL6p
6SviMsKyjbZezZ3+JDqqgH7yw3099Nr1wHt2Q4EdBakuXtgM1dmkMNtqCpJGnkX2YYLn8igcbViP
qHGDIpQ6UFOTx0o7uiHSANKuX3o3bDadW8gdCcjmIVVHsllPbUFPpqH1N5XwFUNFA5jiWJOiCIox
hU481Mk2A+iL1CpVF4w9+V3t2dGhJw8AsVZmHTgFjHfFmM+7ss3MoK5ribBndK6F7I80qIcDlKEw
C1BCDneDgO1jTNpeayb7ZhBGXPKAVcxT9Psy1UTuB40hzZRR9GAVdHTsm4JZb9WQIec4s/+QWiB4
BB2ZVewl4S3hVcnZjtWnUtTiACaCA39ifHLq3qaHgDnio5J8ZJT+dQDY1ryK8rLY6tDyglqPckhj
dHpyeKa3E9vuKh7Z7/JKgt53y+nj3AH/6UP2575jDSbTOH30pxGhbZHozX0jx/tSdwh9pGl+ropY
+LgY8q6+jezQOFjwjdSuJqyvXuV2z2x2TqsDpKUQBSD0+aAC4HtB+v6KfXBYUwsa2yH28o4RDpFW
K81BL16DfkOJLJICEtyavE201dCMNOBe8bz1zBYUboxck829JoCRup6DsSH2U19+52TFHe8WrfmS
aSlxazFtAcJz4sF0zvhYqm6VItzfZ52XzqdRSOdu5IV9z7SXRwRdhecfJKqkZ0V40DFenABMxC37
c8vqT9ZG10TxmmO1K1aDU7uXJscAAsRZl8fK1L1jM8Huaf20hKfZtIeJQ/yZZJv8nnxiEC/Q9N1d
nIUsXH8e4pfaE2rTm6LYG0kUkzWPG3tVeBLuTDS1gkAxqqKVK2qXQ+vQhYe+9ng+rL6HgjXO2l3N
1v4KOUkn5kiYw3XbK3U7ATHXA9eZRonMCs3OKrU7a2QQMndP0JKaT43UkxfeyRHWtKK7VtZcnMPe
9l/1kYysIGZwdiEusn/SmITcFLp7cHGsfSsKy/lqk76XrJIY+NKqs/t8E/kiQcfZA+obYZpwfpiC
CTwLs/2Qu7hK09h77PrJPuWOyr/Cu0uR5HQmtBkCqoa7sBHOI+8RfwOgMdp202SC33PdOlwbGdFB
B5mM45csSXzBZsQgxc/K/nZ0G4AqxRRrt0nqKMb+ViFf0inMbqy8jmCykKzork2/mA8+FK2vom2y
C7Sn+86eIRUyauiPmcHhmKArHlYkKM15bqwGo8egmCWgNg9pd9MEva5psbwA7x2+gRxuPmK57MFi
mLQ7Qiw8/mpskK1JI+1vS5v9ZmUxf/0i9EmdJ1lCiLM0ROqdO9WUvhr5NH40lgxt57DD7EoLP0iT
tMEy7RbpE7IQIVZeZbWXVCxII220mhscNfmBZy5JdwycMKZMYmyWiC5/g7NJfwn9NhSbMiFEIyBE
zd51uUguULj0HdgkF1RtV6KfQxW3Y3tOvZVt9MV68e2cpqFtjgbBI4FTCx0rB6Sn3GTBLWjONXgq
LEc6HB8nNWFXx6UvVoaq74xOtQENGP+Ua31HlzOs2mB00/qgXOwkqyIv5Qtqx9ZdJVGnjDU6/+o5
I+S83LTCpx+FTGP+5nCAug71oQ4o6T6LKPY/uHFZfALmWG2teKHisMWHBRQTBixr1IjsiNDP9UPi
6u61Pwv3Y2/LfI9NGNWMGdmLpNaarM/uIOOrNjSsR2CRsJS8whqZ6cperZgxk4tDXI8CGNVBo02t
eALdFTY9A/HY+AS3yVzXpQ0/U4TtnY3/sSRK0tRfupkD5CbSh461hFOL1o5rfPUbs6HfXKBtOXpV
Gj4nflt+mOaWFFirjMerTnXTrk9hHQWzpAqkos8OaZTd6nOXPDelexNNPYZKFPogFtHxd0C7wM/f
idaHDOgChce2hWyRJHnz7OScDT0ySnaNw8Fihf5PfPbd2XRW1PUo7wU4sBWARqGtDAZXiKpUou/8
PIpuVIvvZTDn8GDCHNrNwm6DmcYSEh29O9H72DgdoxU62rA+CGNzvzn0DoibUWitMqeVHyJkCZ8d
UYXbvtKJaOTbnNW6pnF8HZsj/XuOWTTtQht8KGKEVDAbE+nXWvfp8srlH7UW52wt1nBdhU38lIdj
/pBAfqOxbSMqNcLuJOvRT1ngjneVycJHDsUZsRgiWOg0xralbLq9l/hoA0ozyp6V5xpyFYdDTzs4
sSFD1eiUN004z1eZZtTHgZbUiU+Yk5+QJF/COWm3RdK2+6JuwCP6VnloctI7zWx+qqdx6BCQG/JT
ZDXurUVz8ZuBbPXPjsX/VcnvVcmGviTs/OcqecuBI/n6gwaI2Oblv/lXkaz/wR8Z3+keDZ8/K+F/
aYDcPxy2ChuX/aLyQYPz7yLZMv7QdYORsMUP06li6VX9VSSb4g8bbIXPC9ZxHYoQ+58UyT+1ohz8
WgvqxLZ8KLkLbuXvzaBoWFwSddXtTcDJLUdWv8BjB/72JDoO5SvXluUpc0imDL6LI/92r97Hftg6
NAyaYNwfCFkOPIUfrw6TdCZhYmx3Q2f2GwgODkmIJiY9Nyn2/4tL+R7NAJcWH9K+Hy+FFqM3jAKv
sjAk6RmmwTEEg+SG7kYT/PNLcSt9yyGUxvkpwGg2SMWahGjJ6BiTHYVQE8iWAUw7ut07nUSf3/pv
ncTvN5B0Zx3JFYsCGsWPn2rs2y7LbW4g6krOtwwRAV86r2PvBFEZpmtKYrKIwpDpD2TGd1Aqb/ql
f12cDJxlFdMGftNIbJn4h1bdtgCehIPjZYw3JSDNfxYkxFVsk3VJV0g49Jrekj1U5Fmqb8IO/r9w
CDQzS5ic9ti4/SZdxvzvfKilJ/TjHbUxv3vItABS6LSDf7yjNioYKzbaDt6NQ5WSyW/gZF5pRxeo
m4sr3HDvtUR/vo2QREy6ZKCsUP29RR6EcYaKwyIRI9VtNKPYIvmy/OpPGed/5E68mWh8v42mAKzg
4apfnMs/fi7RhQQuMIvaWcniZdG0E7HN58nAXAsr0X6nzfuru/j3q71ZGrTqiJwgVX3n9QNOT4Aa
eNUQA6PEW1W+3zLgyT7//qkz33SWv39CD2yUbdE/ZEG+2cqmmDfwQA27M7C0MzUQ+WOElvfgVLO3
J+YmC7oGs9LkgQEQ6qvTUgTBSt53kawQS/j9phtNRk+DW38ZRwZaOHf9lRm2zf0MowcQdMQpv5nf
2ZiMX3z/AMy+w4GAp/204jwVOWbV8hglA9y/ldAGJmvjaPcbck2WLEXyQ2oiQQOLu7cx81F81OGZ
3naGhxyAkm8d1ZF/BpMWvfMs2L/81diflyfc5n9vHobUz51stvMWyVwMRDO2cVpgZ2o8B2V9E6kP
iHhA5dMOpGDO5/JI3pM8qRD+Gy0KJtU9ZO1MLH4YYI8ry6jDICw9uAZmBEmmM+UN00jtMGdDFTR9
S9Yqyup1QzTGYzckGpIFL1z7VkLqs9DcLRpDan4GgIzTxyMme7VCi9St6dxS2uT2VSyyDx0+2xta
eajhrTnbSquDl6q1ZxTS875JXPopAuTkiJHtxNh6mek3/S4tM21J0nzNJuvSghOkxomyfevE7Zmf
XG5/v1p/fkA8FLeWyVMPlYUp9Y+PI8hou0PBz5eu4hvM7ngDPf2Ameahm8N6g9zF+MePJFe02axp
zLvLfvPjFTFj9vDTs3YnQaUYQPJyI/ril+IkrVKswT0+//4Tvplo8jh6tstuA61oyQ8035BEVMTx
me+m3aVTTsnbi+EQVSiKPVNOwe8v9fMyBcSEj0F3oFeD3H6zTCNq+3ToK96CXo/HRGuMQzV07js3
8JdXYRTMMcWySGJ+cwOJQNQKNIe87hypS+QTvranyeLd/v7DvJ2Qfb9xnmcYHqdFSLxvR8FZomE4
q321Gwk+CypDpVuHiX7gKIRfIlSIgS0Wvo7p7Si9J2lGu0pkyXvbksV6+PFFiELQcojXIm3SML4P
V/42JmwwCc+kSCOPHXN3M8C82qJpaLdiaOmQW2IWB6NE9SX16lteDe4F48iwi2y9vy7m2ToSUhe+
8w2Yv/yd0KvTSGU4b789cURC0+DlWmoHibY86NLe+HpHskHZNjehAlMTk8Hykts8yuSvTuduwXo6
MMlhqSLRcMv8GwHC/Q3YAEAJw8cuBQ/ZJG19PxG+vqrbBGd5FA/HciKqRW/fO1z8+gMgFka3iXoW
TPKPDyGhRn4xeQM3lSqeKUO97QYRfYjZxdCRuWmA9kqn5HZa3liyOE7x/MlL3Ae4Vf4Bu3W4dDkQ
cemVf4c0snrwxPxtRi5/tBBab4c6moIhw3xtQVsmbh5u8zur881M7fvqpGD59yd48xQMLQrCqJrU
bkJECwLKLyEAjyBVNB0aAs1tq3Mo6FP9YFUYZRREj3dWgfXLVQCaaBkwMkV++7h7E3vJZHdqCbeg
Ld8hdf3MserWFYoGsa9/rbCEPbmmEX9RSxB2H63TyqQlsHT7+0htTYQWAUN4dwkbGmgImV29jrng
brTpZ4o0Mr5NpWGwVbp4S7ONradV4Gj+E+4AuUeCo58028j3c1V9cnv93pm4UESEy7oefGW/c89/
ProBQ9eRoYAPxB+8FJd/r9Fs7Jzw99kQmjR/KsOdS38/0GbSN6rZtt45J/5i24ZKZlN5CnhTP9Gm
FBl3pWTT2dVR+eonqM8so0+Xhqz/zpWW2uTNBsOVGA/7CGzogL05IwIq72CG26wkGT0Q+hE94QbA
dlBMVBP2lKFn0h3NO4YOlJXfr+JfvH0dXZCEbNFq/jm7s40S2FIpwYF0Ol/C1ltatBdysF7BE36m
5HXeeUF9P3v+9Flt06ejTMENBfLHr5AABjVCqlI7yvAS9RXnnimEDQMmam0R6aWHxUOV5Mydp5rD
jQB7CR5OBjqnld9/9F8uJmQuvFksV/zEn0MViq2s5/lFlNkG+tKuF+htCUKvMNLH6evvL/eLl6aj
c3L0iM8lpPXtju2Q9xgxHeFLnuS4i2omqTNe93dqxF/eX4NOBiuJ2yve4u1SZUQV0YVqR40s114/
EslQQm92Qk87DAppddQTkwBLIt8MYVRAIDfyDXaaK3g57+2RPxflHrFPnJbhmbqe/fZ5HSba9qTs
8sv0xCzGkRttlZyvp37xShaEoCz63F3sttB2MkY+v7/jxq+eYE5D3GzO7R5ish/XWgv5zLRKXaJw
F/Hn2pWavUKW3p5VYtgFw6AKSgUSBMQBGlpnDtQORJUARyQT+qJxYTQN2jRc97HFQMBs285Yk2Kp
vv7+9/zFr7mAGCExorUyGMr8+GvGGlNb5vvNzhlDCaRn7jdC4edfVBjv3JJfXIqwXuH6pATrqEuW
nehvR5kkZQrQSBfD8xwWr4Ipw92MoproHkf/X3ysRTwIx3Zpqf20q9VlPbfMypqdbSbyjhw/Z1tN
i6lDtnQR/91ovP1z9/h7wvIvNjGuRFuEIyJqtbedCvriUVp1XAnZexSEbVnfFxFBqrzd5pU+FoIO
OymVv7/oL28l9bVwDAeP8ts08AiGWuvHdrObTAOJ7WKwTVIc+FJnRvb7S8H643t5s2ty0tAXGKTr
WexYP35vHkk6HRYvloiQ2Ngc3Ow0+mMxgB0qwjJfO1KZgcOZPCcVoB+0LZVjN27m0bWKO7h9PFyM
NWf/EKopfzTrHpGDxDBAMmZONBSKnyb+VA1kc2WE3attFOdYhRSScJr1fCQLM13leYHf22hpB1iF
05Wt4dUHEe3OkM0kIUdRFhsPTmfiRcsFUoxtikHI2Vjk8ZjPPtlWBXMJmiVQsahgYuAYRERifsxk
/EHllTEdckJPiIZMjEJsNL02jsU8jtpOdVmvbuyi7LxrQYROeMcIKi+3/FkbYI1IlY2rTjBjDMqs
F9G15zLUCzoyuNJtBy7rvgcaER5lqVV7Y5HUwvySJhLkOHksFFJOPN2iSg9uNEQ1+uoKP9WUYX3Z
FGSkylMKlsch485ner1TiolWMPb2BO+GNCT9iulGqNN3KGqUBQXztlWfYIP95BIAOTFla8f17IlK
3gO7ZphMcHA63WKb6e9JspPthihC373oVeERpTb1UXfgEDtuG2/0k60gPAKE2aI+WQPU8HeLjr/a
5OHS/iPlGEl6o2zvA3EI+XrMC7Q/itA/ID51be8Lr7ujz7vtert+Cmszf2b6rV/a0gFgU6TjXsMc
tLEaHyTytC0btQVZUl5ClyaqiKNNNpfJzhQZJDY/K7ZR1x+tfhrWZq0+pZkjVqi5wqBLUbqT8PRV
WNqw6Uk9WUK53J2jBn3DqNnZMW/CbjQAh0tLP7pSoh4/u20zIDub0lXp9p/mxrH3cOdmaAe4wpL8
UdfJQ9Kc5tb2C7kx9DK5Zf40rzs9Ma68Io+vrYHvg2qB8KMkfBwZ+u9szcBSgHIyRsRzCH2RoTfJ
Og4Vyl3nvCUCpdwFljAemla0gB5Iv0jm7Ew61nochDxm40gItZ6R6tki+0gJN1tnbkaotxUHCd/s
beiJS6HF48YYvHg74zAFBth2QWhO5m7m6HohVbH+WHpKP5Wx6wVT2zhIdlr56mgNoJ+2rwOPhjV2
+8o+yJxEJrw348HSE/OgJtfb0KQ4msa4ZVRobDN7gr7QNc9lAgjUFvdJNz3bY1huBliNK9mFzwWR
bJInsPAOfeeW2BmJJJ5t7SHzPcRzoQWWMKq8jQ5egu+hwWKZ+qgGqBsuidT62yaS3kV1I+9FS52A
G7irfCTDe9IIEm6Geu9ZWM5QWRX7svD6V6HABxLiTHpbkPVJO0/rrmrQr1Gam7qMwk3FQPUhqzxc
tSaL56kwdQhRbkMdwcuUTSKNuuGl5t7fNAOrDB1AufIy46B30QTTtq3IIJrhfJHPshl5IDAHmfak
Tt6E4l+9ENaGOBcvbigGcH/KlC+aYW31NIK7p5n8zjtXM6svozsD/LNgLHWQ0SRhZFNlYM/TkK6k
+Hg8nGr5BNXmSHsWCXZYNcleSu7Uqs3KPJi9on+I6erfYo4xH8KizJLDkDpyY4M6ujEG09tWST+Q
b9LQjIvRun129JDzJP1deJ2znl/VvGS/tMqLHHQ8JEClg40nbRyVcy8Ajrz6NPe7NaeAguI77HUc
JR6+5t4rXmWNhRwnrjI+klohSSuq7bMPNGGJxhmA9qhp13JiefAmkb70ip8zafm4IV6mOc6AK9fJ
WIoDgnv1RBeOMUiKI2Lb9h0rIbb85jmOvAZjo4BrCj7vGeEV3kIZtjnexDbboilTT3bVIDhzq2EI
nNAu2qCbFQ8Hekp7nekCQq6D5jPlwHXoGuiLLi3kDVWpLzEOoVtgZlvx91vslI9NOEQzrugES6gf
DbBrAfs3/hq3jnWoSSFf1qA2HCM/je8RRSG9ciWEJMXt1B4RM/AR3Trz46vInPlVnax/7E0MYtdw
zqNz4jXwTUBxXFctFluBG+tQW3WyE3ri3Petac8rTiINzqE4PoOMqj/SujM3NM7scyR5VIlgX/Ax
3YhTuxohcbrkXZ7zvO7dNXZv+8xD1PBQ8e3ShG+OWeGLM2iv+rPsI0nuGYhAlXC/kzSbCGcrMbbE
3FQUaxPZSSZSSFvWnyHolcDwsCfg32nSZMedTfb2WPBjNfA2Bhk4x9pI/dPcqxo5Uy2f+5j7OmMX
+lIBF0JH1pFptWqwQx9JsJx2nd/iyxiUfRZzoy0gAz86j8mSrz04EJC+zqklYEXW5mARSk4yUjid
DF7LdTD4kIO12GuQipVxWrJDdaFCfoiboTYm+5zYVfihduIIYmpXfXQiJwtassIAdpGnBrTT4xCJ
asncRK3XoKrTMfBpXX8lCz48CurxA5Iq9sUoTPbwCxDw6Fp07vzGQdTm2ZzAAaQwsbAAXMoM2xek
Y5o4QQJB6RgXLX8h7H1vFUVD3gbpXCMNm3nOaWOV6mmaaFoTNaO+upGwwatOgP8lCMIVLjKi7WoM
f/fklfePomo7kuIrfsnc1rOL18r6k5XGzr3mz+if63KIz5NTlHjxRCmf82Yebz1HdY96PWaXZPm6
TRl6JxuK1aURPRfKtGkLkB84AIeM+CyIGH6AQzzd6pE2vepzlew07Jfk2EovvJgFfuFGj8uTYw38
xGrOLhzZxw++zkSGxAehHTEaqXijEbD+6ta0+eDDwMBZ0W9RZMojpCzR4lZuyU6OvmKdaE54ETEl
16ruVDMdir4nJzjuWEmzhgowoIHESmPPis95llbGukDEfKtZKU1cXFN817ryYqK3rcor175qXytP
o2bq9YJMtWJoXuFvGY8iqoegH5TxzenTrlvz6DV37Bbza2WmsKUds4ScKNGvfTO9bkbY2bus/brm
tji8ydVOhywoV98BC6AXtYvf4oVJXKf/NtZec9eGJY3/xqxvWoTRL6Abmjuj9aJz6OBUb30IM4ny
LNShsU8spsfzTRZy+9QkSanfSYRb7PFVVtiHakJqx4navaYmDv+HvTNbktvItuyv9A9AhtmBx44I
xJTznMkXWFIkMY/ugAP4+l4ISdW8rGuS1Xs9SKYqMjORAcDdzzl7r71vh7hnEcNDRt9UwezqYif4
gmFO3cZVi1G4LMfjBRzQsW1eO+ApkDmKJLv3Xdnu29qVL307Eqa7pD9U0vB/SZSku3hsna9emJD9
1EIhaPFs7GyHvGRvdHzk4q3eMNF0YSH1vIeKJGPMzjAhOYRAoHPz+NUuE1i7RvNEGt8NItiMWaSZ
UcsQxKuHML/t6P+QXDWe86rt+bGFf2fqyrpNRcW64WDmn8zMuJl8YlRxd8ZPKMGbE2xBnKEKHDPU
QYaNHQi7k5ep8zgDEMt4N2/MBDAcnpL6nKT1vOGozxEwZPxHC/Uz9FKAV6KeHotmdL6RYXjuMtNi
SQv4lyO7qCYmcDsp92qacveN8zZpZgijv4Z6nTM1ap/SWYZ60gimZYS9HEcUnm8QjpNHs07x7U3t
0W/KbhdqA8Vq1jVHogE/6f9VH8BBF5KbGj4k23ATFnoqnK2YZxdhflHIU2GYhEzHhnlXVG67l8Pg
XVXxQGJhaVcP/AfsE4YVz0MHitHRYfI4SH7I4MXifgBbv6ExvRqQY/czzEL/1ZeqPGaZeJ1yE3Li
mKD8MjnKIaSdyWfPdHqTBTRuMJCdYmexvqZmrPeIv8wDCJVlF2SwmvWFSQ4ekbBQWoXJjM2Cw4X7
lrseQW5Tg4k7ZwFucqrTxO9CNF5h+IMQXPttal0wD1W4oFqo3GdyTPMtUnR3BfCuv5pExO0J8TCP
3CVvxJ+6F5wLN73q8UFMU/t9YdSEDC5RGRg7HoOsLpMMPWLdsqy1MwDWKpfbqUVPzwBhEy6E0A3C
50DvJvlnPk/FOdH1URVdSX6wa1w3cz49LKb9pjJwi7yKqCiXnIOa53EgE8Nt5XrxS1k0HDOQWOJD
NfNNC7/7MTD7ZUcacXAlZ3AWsZlGqVcWm8Lpvbuq9ZAvpzq0GFqUy2mem/HG9wDNckYzCl44vz63
QGvuSoR+zabLF7DfPdLMfFMSC7vawvQIt1fl7xXsoYNn0YCntQYso1taWhpDZkz3IcrZa8g5OVWd
GLNig9egOIc6Mx894Z77XEzHGFTMGMjipuQuX8lak2TpNiXDUWzetZbqmr4vCGKZHy2AMu/QmjfU
OZ99Uw/bChPEtlujrAF/pis5W1nv0wwkrbHFV2vxv2Px6r5wYi2/lKQNsmhJ40WUnrF3xiGJlBiq
h9nnxAIA2WLoHaplSzZ32nIcmo6jXY3Z2XAa7WJvNaU4isLCHofDprkziJRPcN6K5o72DVgtG2RP
wxigZBFqgL18qaq8frC7oHrwM/rIpCyzgOYgtr6V0ja/1tjFv5GhCH7cNviGHSqAs9fnzRNU8UC/
95x4uG+48Pb48OEpXiApZQvbYwlh0rBb0jtbSgtvBW5059Sg4X/mfExlSviMe04KQPqQNdQ3TCc0
EeQ8VD8KdzWAy0XFX0yZW1+LtGenxz093Us04l/sgoTnrRtnBrHmS4yB0muxcNjLGIpoKbz6qewm
FgaZTrrZiwQ3/94NNR2NYUp5PFJ74IDT1GXzlPpwyjljNvEXz/L4mhDQTb8DXkjgq1ubPEa1Q2zz
bpRcZZTj1wp2NSotGIoQMapNnrm1vMoWT1E3mvVopRDVYFjjxiUVebMQotycXE37cYeufjYOBPZx
BFBMSHFMTlV4nafge3eQLzi04mrnLhkLW90WFXz8ZexHgLDJQMYjZDqv+mEPAz916JzZ2mmiHb/8
8WF6o5GQKcp4MtsuEv4gxL9lajbUE80B41eydTpfFlt6QXz0juXWTx76sfpQAkV6XZUFKNIJei6O
rUUX6M4GVWPtlbd4oGFU8+RpFBXcQuatW+Kg+P0K4dEP6Vu4hlcSFcN4ABor0ptwVOOP0ac3uhls
ryU3wLAI35xH+4A7sX6rrFA8FAIq27ZtA/NZp62cjxNt+PjOHfilj/Zoco2cyrnqDAA7Vd481Qbz
vwawPPeEd5fefzrv6MvwKY7ECYKkgiT+LaN6yTZcbHgN309+z3KZl4dw6GEXDeEqtAaBQqx7afL+
bHBYmsuxpv931pk0zA3PISc6L3UJDjL9niZKz2wFwkqXeT2vukvBzSbM/rWthjVYuCa2udray7SU
d+kIdrtbj5ClqEE/lGgDXywCraKubMwzM+n+iC7feagQKV+jZcpelyXVLxoD0R9jsP9qUP9Bg+oh
EP2pc/pvgXvbzzL7QWD5/yTR/fFVf4pQGd//ZpG1x4tMresx2P+XU9NCT+qaSAjRZNHXRYH2LxEq
Tk2TjoCPRxMJx6qK+5cI1cHE6azhfZhIOUcy3flPRKi/Sh5M+shIYEnRIZWJiZy7dp1/atCjYWra
jhP7ba2dMBr1+hw3DpEzdKD0+OAbHsDwaayLyDQL9aEad3xBVoSvQIZ19/bTp/e/9NWtXxrr69Xg
jKanznwMfar/y5Deree1yh7GW7urrduEXiCLGgSvdIvesqFDqN3hQ4wtL2VfBUC6OojmYH8W7ATb
IBT1t1ApDmdhmhJxTS7JCx0pTo44/OPv+Kvob/39FV90WD81yi9XjBh4naV6jGx/1dq4mUi5t7O6
dSYvQSnCm/syuogo9koQy0CZM1nUkyIOMJT7hCTPhekcqrFnve0RznxLJ4nvAYwQ673KIKdBHTDH
jei9ghNWk6f3xQD1n6hzaN74bV8xQl4VpeYwxBrjr5DbsTr8/W/177eBVFHi3DBw8Gz8m/gMX22i
ASzL2wvWjWQsDgBuYfNogFmZ7oHeYtyNrfL973/sLxMORkSMowJ8w4Ssrv9aL+unZ9EjiJBBYlLf
1sFi3eJbGW5rpvtMwtPXv/9JvwzALz8pZAKLCxr57MUj/fNPoq6al65Pm9sAce5np+kUHRhGz/am
aNPI7AbOM9BnAvpmjqerf3poflFy8ON5UJgdIf/2ydpcLdo//3hkNjAc8encruj9zyofQBGgdi8P
3lLJiCjwhpqGW3/QZaftTVc04jvZD/Kkw9m9nnynN/Eo502xngGrF6dvbWeXBvP8vTVo9JrGUomt
FzIkOQK1XIZ/GA/9Oudcr1+sywZaeGx6wl3HsD/dKNMfsBt7sXEDjKj6zHolEywkhardjTPPdXIm
4Kf4mgRg16alS/d+QxjQlrGV+EGgyNIAGyRHiPnH+D3rHfGNUUEqzn9/i13v326y4zo8RCjTWFt5
O9cZ109X6cPoN/tUOTe527VxGOwYn60IwskJ9zQjh20/debDWCFo2aRpKrY9cFyauu2hdFt7i2G2
esRjXE2YnHTyRkpEQ8IgEcut17UvnH6CXUyIDl3onHlAppw1yQG25K1u0fd2BhEsSWJhUKFXte7q
Y1odPV+Vj3ae3CdzjdmuHER3yyjsWdmV4ez8kVGVlTHg22GUWZgl6iC/LlMv+IjNwT2nPmxdbMwr
ZtdMybNmpcpORtDTKdVzsOws7Rm7JZ9+h9+inoBUCTLkKyX2sYT8AjDGfu5SSxeHWBh4Bhdchl9J
9+hHnJed8WWoBAbQVhIW3tTtyUJ59i0bW6ZBrVMVT1kYT2B6SJE+93FP15fPgVxvO7zrdDVFru67
vWVN1hhBaAKGBmEiIALETuOoQgiwG9rwLiXwxtxZVqOObDW25vyV+5tAifJ9qswUhHHYPnmOwpwW
UsjvpV+hw/KbPpLmlEOrLgKMy8Rrf9okwP2QCTOn7WIrk2ydxB6T/aTyhpdD62hOxiHY92D5dyUt
kGPNX92wAfUIisZqFLSlyZfdipj6SzQecyBXga0j5aKuDr1fRAmjIvNBc7ql/QNbHG2V26m9o1Aa
oQQU0zUaXarEh0F3sK0YTpTM7r6h6bDt5UNqYxIVFW/PUt78bs9VrhyqRDUMrXmrClUV05ne2HIY
w4F4qqpfUY05zMMnUxg0m2aHE/zAPWB42Jkc2JcUguOOvD32Q0X8RRf5BSFT275UHHaxlsM1OBaz
0KufHB74Ne0FhydKx6iK9JbOmLHHTJ/HRAnhnUhQE6+JQRZOrGpPLkEfbojfdoFCkRHgU66jLyUZ
PDZRqTZIi6ttGg5wNHUpgIzKmFMB3IGkgniFVJl8DNzoa4EKNAgnGISqe0kJX0VNkgU/aP2IzNwR
X4Dy1oUodQuOJInPtSOU8PJtPclumY8SSUufRm1CnymKidvq9mEv62w/Ay+bj6aUVbv1oGBDVZ08
YiVQ2pHMw22134y2YsjjOD5+Tf4xDUp5E9rEoKgT8qoKq5PTQ7+KCoyMj8ugHGefG41tXaVYkulr
itRO1SHux7Z+YjN2zmSc28V+aLkCxhvlOkSwkGNhjp9bfVMFM4+2wavS4+61hnPveB4cttghsQFk
ObczE3KtmOmBL9+Jmw99sllUWe1InKTRhV3Mhd8pijW7pOicHYwBhmhDTKVn6L4N73OEn+4WFTaU
n6rNF+PKjEuM/i3FG5cbijayUCo2J0bYmuFp6KZEefH3NhYNpprHB3MaU0aUrRs1ZcaXvqZDaWwy
3iP71mLWysQtoPnrPM+ltodb5K/0EmsS7m+8ARP6ISFtji8IGbY6+zhLrfqDHLU6PTOeAX4ktbcA
o1CJenapVT4ZElJCBRYP735gfORE4P3gq1aDlVe70ukK0MA6jjKs3B+l1pws8iQfn6Tn669tnzrH
UcBBBU2FHpJ6KOb7eGWTT7j5YCstU+u4D1J51rOlDP6G9g3AqMqaxRTRu8gZpE22rU+kd0n7juF3
SMTQyjAGwkDRJkrGV/e0S4Csmp3m3qS65sIa4IrWFTtY+AoDmqe7YpXsd4FF8tlJyTC27/N+KIpH
O2AcdJpI7RluFMMqDp/Mfe/RvcJIanTFj26aBTbrZBMeR3ko1l9+vXTN+sR1tfRQ6crzWzC24qNK
Qaku27AYeXXaMikyfERi7TzRW/xM+DPWVFvV6V1nuRiFIfwiQT0RnDENN4yEW7nJaMhN+4lMRycC
zUZrhP+9kkTZwIctWSHrOVnV1SuzsvBMkHYWwAb2Cp6LOfE/de1wGVMPANlRkymvEo65+RUu/CJ/
CtgtDrI2rdsuTLoPVG34+lM3zexzQwDMcBWnTTLu0GR0iIHF7Bxa5qAFeTTd/HtRFt497HpwSx3o
9uKNgVAijxW9ih/zEq5rSNatcRk+Dooos+dU7lu/Ct8MRHmoLNoE7J7LMkcqeMrIQsmrsCpyYJ82
0muWPTT3mzG1w1cwo2MSlXa9gnmN2AlPbt1Y3feKBXk+BxaPVKTXFZuOi8EnOo1onthkwL1ZDPp8
UB+lAhiTOvAIRN/lX7Cghs/GzDH9vISqt74pichgU1mWGE+ZtvlWU2Wly9bVwOrXcV+qSZwK/f3S
0JK7IbW3fMphamwCIY9uhXrjuGgCARheWnI5tDQwm5vah+NoKAxiUcpIbVwjftt0iyCmSp85icAK
IzQAnI3IQBEXKabzTajHoGMXmLunMums7N1qFieAGcIJbH5plQOCOiUvsI9SYRTJ2Yhb/TVNTGPc
lkL6xSlDsfUwSSOGLTx0Mosy7MVk6Nkqd+4nvPzAJXxUOpuuHU14FVbqTtuZ042MaK5w1zTQvISR
BJOATUD4SWRNzgQNr7QDGBcBRGycJxMA45kETgllWvrdG2EC1nN+6byx04WvPOuVvK9h6rPA2m2Y
7wNafhpdzAdDHE0kX1GM4sWzazQb2kuUe+PGZTA+dkSiM4RJeKKj9oLUpnCYp+vMUUVzLfo2de7t
ySx9sHgNOge4AGT8Fr3BEKlCNkO2Rl0N6qYsY66/Dws0gmlQkKzHBARoiMt7P/s+1CI3TsUfGcT/
7aT8QycFQy3V3r80dv/WSfm/fbY0NTK8/w/0/+NL/mqjmOFvWC2JLgWbjx57Faz96eVdOyzY93y8
NfgGL+iqv4BXjsDLy1f90SihA8M1/OnlxeaLNBZSBpaGFaIV/CddFDw81BI/twGwt3JdOIMxTHJ5
v2bbo92Ucip8fQ3Ou5ygpwZaATdgaEEDlrV0DGyUrx2eseFQ2FVZmW8qwAISFWwI8tmuYAH2G5ZB
2ntln/eEBW4hA3Vt8JT5NS+Q2g55nV1k7pNb711HU1KQtjYfc0NrwFE1VsdqPPVDWdGp3CyK9Ln2
pi5nBhwjGiIWjqCtr704n86NUY1kV2XEfcCgiaHHdGTiGv67IZvxoJtRJFtzAt3DGOM6r2R2YIA0
0Mn0UH2QkrnUaAEHvZ4K1i0UX0QYaQzwelf2ywofJmrycSlG79Ns7bWtqeR4k5kpaxIHLD2AOFlX
nNBJzPJQT2N5mMa+JEAkbMimQkopblGyjDntezM7dIZBQey3syKmpBiHjVGiMUkrl+YyKYr7fEER
uBFGzTdeZ5s0U8d4vLPxZnwoPVuPmsy6ERFcrnaplGOySdqZpq1M5mUD+K7fEXA5viu0Eq/x0tAq
75OunU4kBRE6Evcev6hL/WW/xyWhIRr7AWUiahzXKsbIT9qOqb3VQ+VprBYgsNARh1iaJagIvJOP
begVgNh0bV/qhuxSQ6SXemJcSwtQ51QZHfWGfak8nLUI8S/1yHgBY1yqFO9SseB5pnqhFISySw1z
7NbiZrrUOfZa8ui1+KkuddB8qYkYbFAfWWupxIzX/FxIOEDdxdu4L+I1TYxOyCct9NDmmF1RdDVT
+0ReXHoFxaF8b9biLDZHS29bBt7HcmQj2dk9MbIkZ+6GtbSjjQKOu00xtW3NS/WXJGTXoiqc2IH6
8G5ay8RuLRiHtXQkU5kqslkLSr90VjBFOpTfTA7iJxXnNlRRilAffMQX3gYq05ocqq/4GqlXqb7H
4pCoDlFUmQ0n3VdiD0OVKjeE0vQUuOPv5loCYzVddvGlLuYNIL9bUMBu50vlnKxFdOUzWQbQG3wQ
k2kfRpn6hIfKhVgKby3C5aUel1Tmnlv2t11gLl/Jn0B42CXzK1nH1TG+VPWGYVLht2uxP65l/0yS
+22HlwVW3aUvYI+Q7by1WWAhpnjxk445LbGa5JNmyZvqSvoLgYrLx2JtOkiUY4dRVQfVBDyHDIrR
AxDn98BcnIL70rtomBtoVhbYaFeMPHLGy6q9Y6QVUi2b5Xd21PnUhbLZTmkHPn2aQ3Jn1e851QaF
h9ZbQprdY84QeNu49iep4m9e2WOAJvV5QnFrCwLIO4d+JsEkLUP0wb/XnBc4v24Kzx/m/o+G0n93
xX/YFR0f/MLfbYtv36X6P/9r2s0fX/nn7ijEb9iXfYJYLQsYgbtG2vxFurB/w/MS4uBHUoY0ft0C
/8JBmkAwTMskHAkABRMARN5/7Y7iNzYz30REj/7HDv3wP9ke/eCXzi6o1RXI4KIUYHfkKn9xHCRM
tss6T9KTrMRwhdjHczAit/KKOthFu73mmoSIih7hDG5nGMobM5uyXbmCsJnWGmBz4kHse9R9Tzh9
2HicMnzNAlUe0tBINs6FrQ0cv9sPF+L2tMK3SVgV+BvyIV65065GH0mcjkcr2/N3YzgXO29FeXex
e66DYiC8C5H2JkEU/WLV1HwbmEF4oP0cLbl+ZRGFEY4LdH5Z1Lge/NEvZ+Nqvlup4snKF1cX1Pi0
UseZyAIgpxjpHj2G4ASnLOwOvSlglTfGQxa3udwht9DHHqL+zaLnejOtnPOlh3ie031+jtvZ2c+9
TO/tkCM02on1NyeSQ0Z25We7bKWo+8IDlpPquXpKUs/bIwNqgWXzx8KEwR5a2UsDqB4YG3z2AMxi
MILwNjqz2SVQ6VnqMlc9FaRM3NMmch7iC/CdQD7g78088BuXgbHswgHKBYoGN0LLb2187Dw7rrnY
ORLYvQvmEMmMECQwOG/UyS2ssvRarBx6a0jvEmjEamfPZK/vBBXb1vU0aDYaKu61Auweo/yH+RCA
FkQkro7kwasXV85gwpHrWpEx2vAn6IjBr5e1x/3whuslsI8KnH5G32E3rIT9IlavcU3QJJm/L3Mx
u9twNusvvSZ52UpbkJxzkO68Yo4Si/l6mSfJI3o7hxOSaMqbIK+6W1ob0PIoTlOxaavGh9IofWTg
RrwzUjF+xH1sP8wdkbxe4k/X89J+V5dYgXpe/GgdZd8vsP3PUwg9O/dJsKVlBNSMbILSImBgqOEt
W456h12FXkuJ4pReYg30JeJgusQd9Ekiv5jEHv0g/th68BGvXOVJ5zwhgM93hlcPcM1l52/VWPGR
aeQnN8MasDC5w63R2kZka/O7W1dfhNaNxC1Sd7AJ2UzKNamBwboFELGf2f6SdHgGKsmkY4xLMNYx
pv7lEvpgumD19igIsHuUtdZfCP1p6N3ObH+RNDo5bYo1RWLhLkeeUFWU1XKko77mTRRr8kSLy8DZ
Thb+ibG17zk5fSwy/DB7ToBMgKJemFV7DP2sJT1QgGhnI+aJAa3vv5Gn+Qz/8btpDzGu1jUUo4cu
c/TKcQzA5bkoKQgT2SKitI+gmaxHvgP5UaBlbmWXXTGV06fJIot10/gu6IQhkdq+kZeAjiCe+mQ7
9O1HdQnw6BVZHr0paQeS7jGuOR/9mviB7Insj5EUENRbB2j76am4RITYix1UR8geUKcCDAVXhUPW
FRM58pc2k9l4N9Jz4kg4TXpKSdiOulbpjS8MY2e1fvDm9owdgAZe1fR6j4mS6aEIQMLHPrxYL54J
UDJnvec4C79jKov3iWSmXZV3+gpTMhYNVSHbni3QYhJyBQg17yFtqiJC5EpmkU4rrHiFS8lRdee8
cJZdQ9v5MLprOrpVJTcaXw2fQL4sz/CwvZNHEtMNhgHjFY4pB7KrwSySXVVKZFzZquMn4xA1VnuF
duLdBji/a3AAncChLpHH37pC19rckEvaoZdwDaCCXdPZ5g7WgiNOhT8SlEBj5cEJe+c58IJ06/vk
PKaeRd9kbpf5EEOnFtuwLIqPJQ8HfK9CgwO1mJ/045ey4KCTklg6oY9E4w00w9pMy3hbLsn8A03w
yJ8KsU+9BJWxyNqB4C75u4uCc4d4BM9KSqQ7cdHmcIpRlmwbUNjXWTl8YWPx95irx2O9dJq3NG7W
Zmmrtb+toH/9btfsNhHnenmNPARYbWI9JYyEj45RmVeZKci0r4McgChKGmj9R4kOZWOxwUa1aMCq
EdF+tPvaPJmzsFaqbHrytTtFJM2ZV77SQDmaPtjL1rSvB6gOV6RfZsS0lI+xj8tBSBhuGixBQDGS
/RiyeWA+KAIycVrWXm2Bvwsdu+PMZ6G7BBjX7czJue+tZms0E4nXHq/oTdom2W1mEgRXlC277FKE
NNIy64xXhJ7+0F1NVdVF5oKCipCZCcNkq6McETrR6vCLl8FNT/0SfqWDXZ0Sr/9GS3CIhkJ/rSp3
iExrtqBnsN1YfXoKepkcB02sURUHt8SnP9JAc26dipzsAG/Qg4bdue8NCdMufxxMaTzoNL+f+FzP
MVYu3sbyNhGo4ie/QDgJXdQzN/4o/b2HEWDnFiFcSm8cFHySaX5xCyKL9cDn+tgNWQI1OlfzQOSy
mTQRUWbIf+1schDDosAkHNrVzWxGPpNmfKIgEJcn2KWh8a6lPc3M6wUFRObJNd2J7HmcFoVVlm4k
lGXNx85KngqGsvluGfGBU0SW7u2IxJjHyiMBys7J+dqY5I9/x/kxEUI7LN2d3diQ/RBCLm9OO0xv
VWNOZ6Fy62roaizms6HRBVZi8rfWDHeS3FvN0l+S0ToRJHCcQVhHAJZxxtBt/pzzIN9xnsvPRBUN
zsazRfUY0Mo7V2YlGYN4kRCh3s92kHyjK4yrTWnvXs5Bt9dBZ+2dXiGrrOgkbpg98AEVM7FkqZkk
r+4cU8nmcIP6tpCX7r97zPrFHXfmwrhUk66lN+xui0ZH1zpXfTtUaaRoWVpyY88Dmnl2LnPvSfa2
DXMSiMJSAHpYCjLcZmnVCTYXOQ6nS3xJmRbGyeg6n4MflXaxQasCV8fDMLNt1NIB2/UwqDZgVPpd
CudgVySd+SG9lW2MdjZ/CNK+e8xDmpSM+GYMHquvD4/WtO9hTR0XK51Ibykm+rsm3Wrwav2sQGOH
IeAHYmKrPADFVHLz3xcnc/e+9A6OipG6ZrRSZgiOmqjyglpONs7I0MbQI85tmUQOsr1bd/YJNuME
hCWu8u3g5Gau+RbHKYzWFnHYNhmcoNgDJ6uJHiuUuWVqrt5ZvJfI4UO6IurvqyuKghfbI7ydO0pI
R1mQFsAAsUip7Ackof3g2VulMHBsXT+t7rDPEf/jo5SIlJfetJ5u9yED32tNyvLJTwMgoDX+ygdZ
Mr2IpFeTw06wDxa51jkHqPZJLqUF8G2CWfol5Mz9Ys++uIrdtCZHax7FtTQ5mu3ixErCm4oG3dae
xbuq8JpAUU02fuK5+9JYoGpOSL174pj6LR0L/8Np3VFvyYYh2cIRrAOlHd6UOSIFm1JyqzqAxKyn
2TnThhXRd/Xfx7GQ8xaUo4iBU2cpI3tzITybBNn9XCvnkXwXJ2JSVK9+miIq3Awx81QNkTeN49Ui
Rn07y0Q/SlGAlK01sTG0rJDmt+nn3GlUS3DHGZ8xS/A3rdWSvGGPaguTNiMAQnWR4af+HsGg+GbX
9nRNrONyS0O7fWq1JaiQRZP/IHNRPoe1Wb4nllkmJC7l4ZksT2JpRWmezRbJsuB5vTK7xH9wFqWZ
1rfNyV5MfgBD2I0l3DaaYYJy9sdyiJSCbDpiwBBdlVW9137rHfLSqE90pBFuh6V+Rh3i7A2zj1Tb
5XdZAmwzX8N3ciHsKxaJcccLyMsiRpsDCyufQ87nNl0jfIo1zGe+5PoUa8RPs4b9FJfYn4wzCr3I
jgMUoUBgvMgHIsCcqKAOlh2SK/3Nr9YkoXYNFRrtNV9Ir1FDl6L2v/X/P9X/9Pf+ti3+/H36lD83
xZ0/vuLPuj90CHRAKMUc3kczRzr4v+p+aHYr4pJwIsRZa1+alsBfKbc+4RGoES/Es7W6R2f1Z91v
e78FzKihOBBJi7bQ/I9Sbi30Nv+zL44y3EO4TVTFitdDX/irUkgZxtg1jXnSnd2/jQYDO1nOvwcc
bm6pZrsoNdgwpqrBjaSDGynb8R2TT/dEjfzUmb08DzOeoi4Qyw2WdMhwMSnUh3HVxQ1IVj4HQZZD
SJO9O7pBTCPQ8+yEuZLwZufBdTOa7RujLi1x4gjAyDt0F7PB/M2GyMGyWBomloVq2xvWKVNAVMNW
OVHYIDvGxg++MXfx2yaU7ZtW9333UgY11B3EzVVp0cucfPRZNmTlSKC7lnsKE7s9KzfJgPJDNgtM
k1HwPIdRVuWLdeZAaLO9JgQKEv5oNd5WuYTzHgJbzN5pyBrPjNmIM5E/x7OBaILFohi7Xdp4zSep
OMG3hJ1G7BZbTrhhaL6ao7/FgJSZT9NCrsxOcQnyUEyNfUUaDdDdwce4GOfWMm41Ugu5H808H6Ol
yedgB4j4WGEs+pjqjJqirB3FRGEKIm0G3gcmVTDTTpLiw82eEs6C3KwhvyEDrznmtn7Nm4woTKWh
8FZhckSOgvm2I3zrjb2Eoes8ZicRTDdI0RBZDMObTEhuGEp577CuoIwYQ6abif+7muLVV6w5+3ty
a2POLCbnlEzFK8pP3KihlZ8BMnxNMqRATlwMTwvbF8oKA98MH6nhULN5omVaLVKxD5CiQ2R8HJfs
1S/tH02ZqatFNnrDvO92STuB4lp9sBSeq7Gpj4XKOPBkzm5aKnsj55akkta09n233KdJReyjXbxi
HiT/tzcaltTxu5/V/k3lL/G9Dht/I9cIuxAD40bCGCgILTu4o3upUe7s3KHhNI6cqa24pHM0ptdQ
u/ubQGk7EiAtTqLJsn09YV4bDOjxi+yCrxloVqSiXvYVoPh0nvp5jtrOMx4TzhH0xZPvsRM3d56h
njyVAd2nrjmYLVNNZsbZsS58H1OKiROpmdl1am/YKwKYTjb18L7v7XCfVB5JhakRHkZff2+8ojoR
gNXsYtaOTYFNABfNlH1tHAimo8fANUnwLofr+bKhg0/XhtgGb8HsBHyMObBBUkJgT8+WB3OwL4tX
o4xPy0LIZwUHZOMp481DT7Rxiik/p50Xbo3WzX44g9d/GRaxzS21yQtNRQt4FK8/k5HiGjMAORW+
4o0fCJDcAUAz2IT9GisWNDcPs24AhqPPR4qluSK2wi7M4XG2Ri2eSrdo733Trmq8d31226I63jtN
FmAlioXcWuWQPyMyU1tlWkR3kk9on2vAlIwLHEyljGfqYtnEWv0+lB25svE43ufYCbfjyGMBaq+0
NsE0zd/wM5tmlNDzOg8qq4+Me2ZNhiiP1rQ1Zh+Rf8fVFsQ6aPXDYlpGaa/jFsTcMKQ/5lwCTQ90
uDrlza7Vt1D+JEdcnhZ7lVwsxHtQb8JWrw46C8BmdQa9ErvhNyv0Scy5fxDke37mk7YxOCdG5DlM
y5x2STZm2zkRedbAC/DC4ttZ3ongCV8plKfbMjc+eaXe8DZTiiJMiKpOnZXRubfYDYpdX6IHqY3s
WyyDfpfZbfZa9TnZvJxTshu7n2kIVsPi7Barsu67Kn7pSrsIcKM74XXrls3ZCpHNCWe8Zu7XPmIz
MZ4QkYtPu/KyXVKEHS2nkFCWAUtgs9EoeKK4qSdEX7N548dzQztVyV0Cq/MWBU8T8X3qfWOY86Ff
39qCOv+hIql1H2M0iYj4SpH6jPdl6iJvmCVRumbK4F9hHe6CJUDU5tcP2pk/yMX2ju5Yhb/3tnwQ
06qfkgUnfCdQ7/6cV8hrTNppznhySyvYFQN8to2yWvUjblw3yg1lXIEdSumrDtauNnHgtetxcgYK
sP9/7J3XbuTIuqWfKDbozWAwwCTTK1O+pFLdEDJV9GQw6IJ8+vlY0xtTpzFnb5z7c9eu1JKSDPOv
tb4Vk0LZ0BNwm01BcbcICH1zhl5Uz4O/zWptMfJFsRvBoO16OCVMsx2N69MKojBfKy1MWEIrZwEW
wjUcWLUWDLYbzOg8ib2uT32BFOhNivmuOT0OAaflgkZu+CgVsuvQhMdWazJCLY0VtNNwLdIYXAjF
fs6SgamxlssMJlMpAp7tFocrzqMwsDjfZnm45coyb9u1faTr21MoQlwfQv6CAPytyvxmt4TTsDc6
mUXTTO+lcFYfS63T/TBU+iyK9msslmvJNerGpGyUdgoqAqgNqO8sxzEuXLaaXW3M+X7KeuO0uK53
FEx3MJ5QZDLWNc2TCSEyKr/nzVDkVB8TmrpzW+/Hshgz7jDf3KVF/8NqiuLGhdG3MWfmb7E9zRs5
5+aFZ6DjFkh8cyqKX4NXhnstlx+J5KuSlWQty4muXhl8xxY9wyz9jBU+KoneaZS9uo8LK47S0ezo
ZAlGNndLbjwjeSPr9otS0J9On5V7KNAalc15rRQw0aro2pcy4EstylEbLvr9LzU4FjP5vNji/CIP
3E3pPdmj/CG0GnnCbrVcRhiO+8kv8ODGuCRH3i5WqfE1mBs2jN5+yvABRGiqdJPogHXdy8oPqyZM
WVlzcxqcytvno891LxT1vkNLuVimhQwxL0402vNHl3LPHy0P8h618JspLYh0hG3w0hnWwny7owel
XkBNb1J/IEk8FZJvf+yL/I3Xvuiv/VQHz62/cqwQJ55ggJw84sSRKMPkYUBhvnfRb9/83Htyyc3i
TU5uHavpjvYQULKt01zu3C7mF50CEvoWugXFPK5H9qoPds7C5DNqO59+3mGc5u3SVvMm88bQjJLG
+nJrXbvbmc95Y0mzuRsp7joyqiKeqN3gx1R0tC4Y+jOXcX9HPReK0Tim4zHHD3XnVt5IfVauSa4b
Ejaum870R49huolRTLQ0qsc2CN3HCbuSEbFqCo4YFnKs63Tlr04Rx1lfVBpfFyIY6/BNeQcpTZdX
Bt2CPr8uXJC3Lbb5ObGfYF8CjOiNCwaU/HuHxvZRJ0T/p5Ry3byBZowt84uiE/ep9jLr00xyUUUL
HUMFM4VBnySJBCYPRZoPW1yu+tMog5L2kaF7WibVnmIWTyhhgixa7d1T2nTD7LT3tyPbgT6aYsl5
nL3R/4oZoUWp1fl3Ye9mry4FDJj2M3erqqncgQSRkWzkUm4VnbRYXO3mkSIpbo4zv4pbXVhBykQG
+cjvqfXdLiroqy3dpPNdHWSYQ02FQuBP/d7EnLOTfF94NDxxoBkzrg6tX2avrGbFK1vc8L3EYfVU
5H18NHI/OxnuxIk3br1zW480gmdAjZh/eBP0aCvL55tR4GsPl1SdQ7FWwafE+LF8leHZatWIA0ST
X8UNI/FzJ8ZuMTr10MO0fzUYg325chqPQdeEN+jw/R2tIepbY7uq4P1rsIIQYCQs7OLT4HS1vISq
r+hodd1uek5MVtiIe9IQbpdQ2qsIJudxx0irL24QWzE1B/TMfZviYPG+J4XIlu0YaHbWACoUL6LS
/WZWnk52TuF4tx6dYlRNYVblsDI8wWsm/tOltbiWtc7eYvSZPXgHtFD4U+WJHhZjy3iPDjjHKUSw
6aqpopRHo6Pwnx4Z1OqzqsInRj1rQWM7fNQVlFUEKoi1/ZLcqJojaVmPmA36aqyembKnGyI/1mEK
quKSN/S7zpRcbZuEiRX2hbLbuEq6+8msp4fSccEAuCDbNjkZ5t2Ym8OlqgmSOFZeU1Kjk3tL0oP6
GPi5au50kmp3S2GNgY2F3DMiRvZFAXk4M7MeBtqjuy+Om1kAG6DAKeo8NT0sj45lbG4CX3XHPEyr
kADlPC43YLZFRPjZ3CVthzsHmw3rqA5KMrags4596rmvVkD1EwpkIv2jKngXP2hJjLeGoNjskmF4
gtMzGyrfMf2ctvguRxkVwidNk/aquYy9kMeBwd+jbnvuAmYrVo4S7MKelp52UvKkeCa3eMSzC5Ws
WRRbg/+rUo3zadQFVCnFAC8/gE557oowzt4QvvG+Ewu+9ryPyDLL4gIODoKfTSCTozdU6+CnTwXU
W+W/LDmgKgxYi7MLIX/uO6tb3g0O1jfTTEyh5H6MacU4wFYczovV9g+S0s7vqXaqR1zT7nmhFSnC
Nya3bmoy1zbTirxJQXK1ob0JczMURF2MZqSIV986TovpnO/xW8cpctdrHUZLbeYUCzPIrbp2Rm8A
DDaU/knImpYZLu6P0DrDvSoM6911tHOsCiU3ccHKVDYyQGRp0kOWoJCpxgVekdFssym6dPqg6nmk
6MG5s3Uafhm1uiPPS2tfb0AKsKx1gA6AoRiG5AIaLdCY1Z1px3PT7inEdnftXHC/4aFERskzhp8x
w2V65FJuI6L4geK1suz96igyUJ5Q24mRTMzyN0FJJaMwxIxYjHG8iUHg1qEv7np7mR8pHjuC2Cmv
ugBu4iY1cQyCbr+bztKfUnrONY6zjIW2pZmrEby73Qpqo8B5pi82WhTmV1X0I5vOND+kvRHejjop
KMnOvGNByw6MeNiwRtc0Z6gV9wEgp02HM7CJKKp7J2KQb+uG+DcHuza4LYCkRKReip1Z0lSGIcd+
S+j7hByxFvZWWVq9Cdm9tbaPfDUGB8fVprHBTfgF8aKj2saAY1CB4zG5eEKTdCFk6Zr+trmwmT74
CXVNS/kObDrdjXxaG6vW3xGnbgAwbUnAfdV5+b3Lx/V5G4xmR1CiaDbatnckUy204jA+51lHOq3T
8aZKDMLaBMWNSNQaiJtareaJo9tL4+U1TwuAbBPHe2QpJ7vQI1TcM38wjO3g6CHAH2WMt5R7usfc
YErZruMfHXTyFFIBulumcTkmeWD8nGquaHmfj0dckQMA+dZ6wAjHRECCtEp1f8Z4nG+MoPDPzLVA
is3yFEivZQMWxRkZZHxYijTZw5r94L7GUYwav3nrLHl1qgc5FiBJu/l17FcAzThdbQzwLxylnjMk
iMhXvX+TQsmJCP1zcETBjael7QDbCLWtx+FHaLbXiYTDJs2tF2yTxPBGx8G6roJooiPhNdVmtbFb
RXOLEYwRCrb7vDSEOtylsG7qOb1kAm+ixBk+d+mT8sxf1G9w/ps5HdUJ6ZO0sd4owwCINdbOV4c9
a2skyt7CJXjR8GV+SVmJZZ/U9AFsmHpw+NZySDeLhwY095SeNUlubuFhkvlHUCGPMI70QYXz9Nia
UHg2ZRDHjJ36aUKkceaMw39lcsfR7qEY7PCxZsEi6mZTnblaA3yUZpX26Ia8A55RqLNFZfu0ZInm
qhNv+aikf8WcL+9GTIqkigrRgFAoMswi1lLWuzEozW43GKm8JXQaIPxI/lVRB7+sxHp08obFI8jS
M3VkxXl22VxNe/qMCzm0hwIj+057g7PxUaW2bqnPMA0KXnXzRbElReXaEjlY6yxQ1kk0hzDoAZ9S
g+DS5BiDXz1A4XIiQiEsCZ5W43QE4Xn0x/YH5pSz5oGPykwapyIR1zjsOOuUbrvDsgsQa+whUBb+
jqBOSXEF4782xNiOEacFoaatKKZ7RSXjQ5jj2EdI3OJZgJCu64fWkTAiq9k/1SRocan26YG7CwNE
EEp3ZPVfM9PpqCAT8LAUyMektCHUGjLZZU1lHjV1YFvlDt2p7hODyUWPsFi4X3KKw4dBEK0gIsSg
v5l/FInJ5KzHM4T6kW1Im33E7mg+TQF4NE/Pk4ryoZl+up0PB9JWNGF6roqwCZFcahlGGWYembFw
rvTyCeYsWWaBsykKHBo1GMwSK/9iw/K1sikcdn5iVmTojLQ4t+yPJrxFejxn+d6ZTfPmAkmqtoVY
lk+Cw3hykTTFe+NV6s43SnHM2fDowPPBodBCry5+wRWJUoMcP2tGvhD8zg5s0fzBOYtXK5HkTHMz
uKPHIL4ufTp8isz7lShzlkA1RXduGUM/LNrBbJn5kKpkZkzfAu0O95aVOsut0kEDosGvmgNT0DWX
19sSFD2JDbPJTJ/EWKa30sogpIFolPtMWsjE0HxuzUy5Y+SyGRyzeHyeE/cbJwT3CY52s0/auT/y
Hsw7T3Uml6vgZQo8Vvi0tp7wN8uoS+27wOzi9wrqRJSjh0cAVy3sbVzSxc1kcai5lJi8N20/pjec
IXq9T0gBg7TKvOHs1Kw/FIMbMj8k8aTXIVFJrpNZGGeaCh9EzeWG493U4PUFm6pelHTam7YNiIXg
zg2NzWAw45tlHmOCzc03r9GhfTtlrvE88gVIpbXDgm+rB5gHGZyhEQNqOCFEXq72IIeLz9PTRoac
KIxq6+yyQKFSWzascNOrIeHEREPghqDSKhn360mIVeatKjz/B6RWQobFkPdHIBuwL4RuObQGTlBv
ktUjh3tQP7mD7Bk+GYX0iLIaAZ+ECF8oiE2+XBgryRaGW6K3zNTmR8RxXZDPrrLd0moy9X7HxZtO
vhKQDY6i7WjLXxPH6x0SwcMMQ2yz4Iw9SzzNWP4GuhIyCF/4pq3XPOcEvsVmUnFfd837rm0wGhOD
DB47GB2ceFXS3JeLGF+Fkw1nG0vtsKmWMLgqEJyvhRTGrVFN88GSpMW4vHb2Q+cG/mMoYq4v9NSF
EPhS62Mus+IMkXF8siybYai2Bt7SpmZZ3VRuUFucGVN4n24HKsmfHHasYWIqCL8tTPJbJvw9+wn2
mfImpz3T3ffe5PJJV5gjexr0trro7pekc+g2nqW1sxlDPRuLn5xzhOWIluH5V0n67C02Ow5qi9cH
WyYd6jYNcSJvkjxrXwfPbfbTShZNGofNjEdqy2Un2xlJlx+kmDC2MBq9UVi4T+Nk9DuiCcVFmnVN
S6JvGpdmaaZv+Ap6zSqbVdtUTE6EmTBmOempIi1aeevOU3CsUjPZke+Uh6kziDhKgr04fab+GpSV
/Z3pLb7OZpLPBue7C0ijaT/0nP4ZZ/pMaUT6OKf5CPSB+JlGy0Bn76rr0IefYjS5OphVfPRSegvF
vJhQZHg17NxKUTahBqVmcF9rT59oMxjPnvDxMXhxuXVwY/DQhD7upF6dwb0NV6H84oKb7KMOtLkb
iTTt82B+T0hwRhbtH1FMS2y6MXEVbVs1vwhE1b2vTEKsFq5wwYN+SEfZRaOaCVZ3YDKjpqhhDYR4
TFJbm1sPk+6mdxvOssai3rLSwTXUp8sRvBSkQsx6w33gN8yBzbAst0Q9xvJRu2m2nVM2GzTuBg8Y
YNQLBgTCUsg3zFhNThpNujeLgKhFs9y6xcI/N+KHztbz3dTXzIHH4iXsrO92wmLtinqXOVjFmJS8
h7XCLpsgeExTmmw7URrb2hfN3jIL5ziBqATf9UiBHVcFh/KscDCAiyXLnZ1m9oacxKvs2vzeS4Zj
LKwjB6v+MOIf+SE0Mohli++rNXlvLJyQdSuygxzZqHUwvFdh3j5gR3oYGquED9cEbO2mrDF+lOIu
sMMZQpSVntoau5Qzii/qiYZrY9WKSJp2NhkyGIOe0PmO3WXAzqsvoyTOocq/cCX/LVv/G9ka7oOL
g/s/T3Md36f3LPtTt/7rj/wzzeUS2VrzqL7t2nCwPGTjf6a5POMf0NMcaDirX/x3T8tfurVl/YNq
OB/QCtwOBxMNYvJfurUZ/CM0QpdLCTOMNQX2X4Li/I0csdJZkMEYdVqegabo/Laz/0GOMCjVQoZM
rCf06JXjuVQds1OT7zNaShBb0gG6mmal+pT+mojCvfRohe18qB0xS86RgRuVnWYMQFp72grPjPpQ
MP7Uo3zjQsTXgZ5MzESMTUawWEvmfqDQWJggwDIsZpS2UlgtYej7dIXu/ua6NtZcPK5R8mOY4GBK
TTH8RAAlOJY6k3MndJbeaXL85SbF6vUeIhO++5TWIrGk/NqiNBlXcE6hlj1GlfbszkJ+kOHJ3/tk
mu+Jj5pbiG7z26ww8YQy4Spnz0v/c1SJydy1dKhtJTuapB54TJGxe0F1+zaA0C7+TW3H34wDvz+C
taCAT9UwcPQHf0OkVIvj5CLuvKdFkeZ1UQhZTvW6JjWMADbYHXs6g60qvGdMYl3qiZETmagAQT0r
DCpr03zG/+aCpFyG8brEbnprgVz/MrNCvNat2z2ms9CMQPP8SoCGopMgpbKeVGhwYFRIPVBnN3dB
oL71pJSOTBMvwNqtZyu1kNnCr7z12o8/XpL/D/5oNV78kSLkh3YMf32AGQsbZBydlWjyx3MnAUIl
scH1z2mq+M1cP/2EUNl3SFL6XviGOg25rU5VPvU7HFpcbCvRL/vOzperHrTxIQuTX0PoTvou4b5x
nhh4PsUzf9XiFflpyca8SYQ13aWDZ17spCW5HsQv3OEteiyz8qWopxE/WWkcs3riHiKUOBQwRRm9
Mx1ajIpn2u6N8cZY7K/aGy6TssxjzwX3OGP5BLPGQCbTc7HTLtK2IcMUct1bSb73jDo0fWZpw/bQ
c7OTKrZRLUt1VL05EqOnkEWOSNTZpB95KYtbfxS8TB0FW4W9XqtyEK6x8rptkcORCxzKRDKmR8M2
y8hZY8cMD2yfVmRlAFv9GoiorvmUNux0+bWii/wyB6X1OtPX8DOA7gLUFpI/2rUbtkcAf+a+Jh94
BDSY3ZRwpK6/o/1BbY5X0vL8cJZNunLXpkvOzpxScrI4XF1F1uu7DmPoxbYA2WVLsBwnd3038Zc8
VIBrX520az9C4IkXx1FhZEDOvP3Xz87f1iwXv44FysvAIGRj9kUA/I/PjkX3SJyMvnhkLLU8wKyt
D1hryhdqioOt8gcc9uH67Khm+URfBO3fd7gDnWlOv3KOirfSs+Jz2xvtq8+ldcvAi1rwQH7XEO23
2MGqb1XLVylG5UJCGbmllnz2lwaT48boQWN0Lom/uWqsR20oBnj+zI86D2K+UnPDFdUEWDw6rrUu
qE1xVq7szR2WAGu3Egz4mpwMblXRLA+/H1uav8MI1Wu+qtY1L6ZsYmwcgfE9EFX3GuZm98qIsL3F
mYJyzLS5SjG91tkHl4hD2ygUlUGHzETsYaAOAL+zvyuCNLgLjLaZd//61/+b8/VnANigJcNaS5s8
zwLz5v+NXTW1ZieSRQFaVtIT2x49BAGgFU/5EvITmLllRF7bied8zqifdrUM5VUrar8PgZGxvdi8
g8PGKtv4HBSjfC9GjyqHENh0EnFKj9+Ip/LDGFZpntpsEP9VJhU/gLNurybJMtu3fjeC/LH21EvR
cWZN/MeSEM5O56a+bWWS7FvOxWo1eixo6xPrheWxxNSpKxgS1vIdv657Y05eDHJa2SzMc/Nua9+8
eBNo19QCgbxvGTY9lz7OgE3KeDLY/Otf/t/jZTz7toP/HreZBbTsdzj8z3VzAiiAN3lyH5vBBXg9
dV38i6c5DhDmFARbACTXXHf6riRTfejhvXL0rWuPqWE2nmnBQMAOLXUq3QmMqt+K5x4MxSGc0Hcj
1Q71HV7l7OJb/PxTFeLs6iEx/BrZJviIMuejiyeczMvCsI+aUn0/UBBQ0xbmqwjxAPe4xdC8xxz0
SnF8fhQBcGXYF7gcGHrvy85O9rJM9RvgfaAM0xifMsoGdkvt18BNsF3+NBOkEPRvB4xDJy1zt9gy
ZBxUfAB2PjJiqFtcNVKeSmeM32qfV50zgb7//erFZOS+VCxS4sqQGXDOFfF50cp65II9U1KQ2yOC
aJt+GbJb9sx04jeevPGnU1brCrL+anI/PmO6wIZnrHBPh5Txo1xb52ZE+Wdy3rhMHJrmv/tV/mk3
sLJaVKFTwXgDCcIacQeU1gWCard1/VLf4kdjL/nXDwKHxP+wg7IKhhjDDeL8rNnrcfBvxwbW6mro
8Ms9EkdG1yH9lerN77UZ8ZHqHFpnIh8GVUZQgwkxRzH57tEN8bAwE4X4VHUnPLM+V428hDxddhNF
CEZWRIhBWcUFp973KCu8rqZvfMyTUX5j+e8/rMkZfw6Z74ht6LmVj7gXAGBHtS6vI4bBXeUbpM0R
K206DOwyxjZgxrBZQ7JWxyARmnm89AHLVN+AzJrU36QdKRVhZQdo9eKB/tWZ7oXBGL5oO2CJLGoK
dRro1dpcKDXkrcW5i0dgY6yfK8jY/hUiwdEVeH632sqWXWjPr6ZkHAlt3d7w/aQYuHJeiDBxeFhz
q+OmHgT+p+07FXDCsTg38EaPkFoAAOH1bw9La6XN1dKxAyl3KNIX9oHspROkRDaLnOwAZnWVvzLc
AbxRFq2XHFPOLSTybVYDALoy/RKhbz4KSJMccKAnn41As1V1lbdV3GDJcqZDv6PhujL4calnRWxa
UcPdhLsCB8/AazCnVDBFgdc5hEcXs35OSFCdYlohHDAouf2R2jH1k4npyeJGUADO8SecH2BUI+os
JAc+KhSs1YNeoYOwsq+KxmJeEndi9MyDAPGfNP+NcOa0iUh02Ctkhe7NmSDHA30yTMhMP9ePirPl
kdQ+xpgOwe+X5RXBCQS92JUDwy8CjbGJ+Uot084ZobYF5DJJPlFuyPhO8BRmLafMjaZvrscQITaY
WIwtUJPyl+9Pj33TwrlyObbGsL19xtxTUd36TC/vrcrHo2LRubjpwnl5+P0i/ffN9t/cbC0cyhyc
/vOb7V1RvpOje//zbvvXH/qnJ9v5h4OQ6rtspiEhm/BPT7YNj8TzfBpsWZpwWf8/T/ZKKsEg7XOz
XiPaf91rbfsfHmWrbuDxP1n/3H8JU+K6f1seKfSy2SBDClx94E+/sbJ/bpRqpLdCe2Z7dnpWHPo4
9n2KuGFXfQBhoE6bE6UComZ7Sxd3VyhvEN/S3s2/SjR9MtpaKAn8A5RaFh/EIGz1PJAEvgkS/GL3
WDIVhOnMf3NZ288M+MobrMFUwAqYOq2RZdWZtaPYk+gat/A96ksuW9G81alsroQW5AL02TwkdPxE
ycLZYc/pWYVvYzbbwTEwMAyrvp0JikwIivezRecWxtn0klPj7exsD89YxLU3yN4R+NPvg4KAfmxU
A+NHsph4l9410h6AIKEHJyLimLE9VLgp7ekWryAX0n0ALEzeNl3HjwubVfmRX8+5Ex97xvRK76qm
NUR1rl3HDUAkYf0mfVwMfhXf4uOK6cSNS36fuHfmaphaiq1DYyKePHIBhwBhGp/TxLayAKHLXKJ/
Rd253ODrvInBaQ9qEZDfBzLJ2NsszrCaggaqOdNgaR3gFLl0log4ZVKTOkyQKJCGA2SdJf9a4nnu
3CLqq2R2t2PSZJzBLWdMDlZB0d+tT5/JyZhqdW/klIsuobA304jJi1qLmm0PzT5xpfVEuAwx2e4Y
6DHzmB7McnL3XrgOE2iR303lsArMM6Pq1UUyrn4SxdDz0HROBfysh3Dz23jS/vagjOVwohUy8oe0
2FerS8Wm0OXOtaDTjSm9m55DP7zTuzZ5sqQ5dksYP6jV7xLXgslfAfQJptcogfl534qmSh64t3b3
Uzr6D6UsxjeoiLR3hiZ1a/QXPPA8NNBHmuyFEUx8X1rUPxSppG4Y/zl0eZ/6MKrhVsRMEb+kUttH
nXqC8UmMaadTgoSnr+xLzMH3IPLV2mMCxJhfZBvgg1ptP61nAgikugDfa5wmOnLz1tZRVilKJ5p5
WU61sjBfh31X7TDz9KeJoSQ01yJ5YSxv34SLj+/IJK/17IQmxwnSBzFuk0KVv8zJIQZn+wsyY9LU
9a6wGorTSVrcg23xT2pyn5Elt10+OGsvgPYviGAJVsYMmZWI6DDeDUliYbnUzZEO9GHT5zOfNa57
plalV7+oji0XTVd+TFb6aq5mqr4MgjOfdLWbpe1EMxnW6zKX+iH2uvRcO1rhirKX74O9VBUZM219
5o0ybgRnVDrmsSicp1KHeyeXP0dg7EfTJe3EOGvhE/Tzp5Dqv++GR43uXCzZqz31mRu5bVC8tmyf
2wkH79ETvTqs871duFrKMkz4U5OTwl2tZrmyMZ2FtXuedEcHGZUvuSTaEYo7PCKEKdxVA6MKLbuv
V8aRFlKrqEkKXOL46zapG2iizL3otnQpzbD6aB6eYmxR/F7Q0Ik9RYkwIokB7NyAXQOV4hLVAMV5
1wv1LVvUUy6F/6XdBiHXCEej2LiTTSrMkkv+7KvcuamMmWb73sElmncxgYLkFK5WvVU949UYsO+t
Rj5XGc2nNxgBmRIKcWyM2R8rhLiFoovLCaqSvEHzcr4lKb1CHm5qB4xriytyCZMr1PjhrYdyU2Ox
jGJAl9FCR8MS5VpxRF+NJgzhf644x6gb2wv2g2kNzekt+Wn7O2osZUjCt4KNnqYZFy45bAd2Vbfp
e0vwxjmpcWu2WsBONQVCqRE0D0XeIXZzYw852mjzduxA6ZOVzgwkxmqi189Ke/1IbQQ4xiKZ7Cfs
FcFHMVXAQAeSDHYUlFMIx4P6bUfEwaUZa/d9cFVzQ1Mig70ZiCn/qWEz9DLrGDk/SMmSTo5x9emq
fJ5JF9z6MAdn+gvsaWvauCKgV6QnLnAjw7/ZpGLNtJrbLusKHlG3wdOvP1v2vEcuqPMpYaAY8UXp
gs3j7uQWEnt+62gIfFYWgccKPulMdH81wvnKZGtdTH/s+mherahlmO9aMIO85KK4TmTirqFdFBdg
jF6+yZfP1LDaTWtgU3S0/tYY6km3ixEFhKGjemViZoOX7jMALgcjW8KH1lQNcUMrtSOHy+QxEelt
WQCwdQYYoKpW5mvWus4hJ/e8533/zJc6eGwtQK70LjbPiW+upi8lz1QpYEtSsVteXTq6Irerx2tT
G8lRTKs66lVef3BA7j7w5FZY1MPpnuIR8ttAAOnwkGbJsccJXhIPEgrf4by1JlkTZZbQmWA4Vvcg
G919uRqNzdVybBB22RKtzi5CJf7Gq+vm0A8M4hzczm+WUhB3A3IJI37mvjM/8lYWFFKuNuepSoaN
txqgnaDFnNU1NFtWqUXaQne/THssdgOEiafc8Nzd6EwKeizBWSdogq2tBP0yqxvbM3yE6NBu+S4y
3GVJbps7Ji34ThyrCiKhUsqHhxu1Wr/devpQkEd+tBq7eoIT/6tanePz6iFn2fuRBuVPVWTdyUbr
iwxSuNvW5a/i1Ys+r6506gZJ7+clnSiZae2tPoPDLEX+GeaM+vsyFYfercGEdXGJV6m0z1aXZ3vZ
5+1p4ECyY74VHknRdPQPcfISVE/AgUvHm+y35b7UsmVmhNWDW2JPWw7efNvv6k8QlVnE9/5MrZIZ
DXPqHafRbqPMvTLwkMd69fkzZbX2WNI/W0M+DAO6ep3Va5n6cmCJFpsZtc3MnBnKtZfts2LhhFGS
Oy2M5taX6oGal0PYcbujTmJjVFRv0hP2GAjuTXmzJPta4fbD8YJhJEOmdtL03C3lmm4or3YlqNPq
9HQovSE8OjNS/WJXD6Ko72eVpfue6zNJN0F3WDk/hGtIosgKCGq9bLb9wnWUUvtghYCZh3q06aIR
vn0neo0TKhT+M7GI7LjkcRPR6PuzjT1iLb9jGdUAciYjKTvGBaGN2h4eJssMP7NqbncolWSEO3H0
9Fg/eGIkjbKGP0aXSmUjlMNJVyo85nUiNgkT23PVzw9l5v5wYv/bf9+l6j7r539zlyJgz/XjP79K
/W9VvNfdf4y3/t8/89dNKgj/4Tls2ADcf6t9hFH/qRKGDvcijw5ry/F/l2r8cZPyyMTCpYdKjxro
sP/+eZuCzkgFR7Beg35nYv/X//zU/yP52fylznR/+/s/S6DdAJXyD7nGNU2+mmGv3EnuaHynfBN/
3qZaBniORFQ6uawi0eCK8VbVPdpTnOozbFaIr3hP5qhhmwWp0fkXt3BaeIkmWR1OA9hyOineoWkb
1wJB8pa6C/vZgyZPrl569RYzh3+bkmF5nPFhP1f4ADHnEamsEs/80cg42DGXIxhpeQQ9kBhGkvdH
DRCeyUJOTcOm4071aciCfStOSFjEWPqfVIcTJaxLUgO+XR4GG4+J7utrAw4EAEtcbUVepWdz7OAV
ZxXc70p49tYSiX9GA4AIE5f6DgtwCcY2WKtxkjEnVaStBy2G8NZHgbuac2ZcZ3sWePAau91bPthE
s7GS7yuZ+takcsvE0XeNLfOZhbjZAkeC39g6odgYrbR/EXRa4fUz6VZzrK1IVaq/D2fTwRMMVtrG
DNuRMcyGg1sa8mua+J/YiqpX/NVQJYem+NY6OfKPLh28K5XOj2HX99vJmaqt4c9osqY1vDZBFt9R
Kjk99E22fGKQnL/XarAfkiKYj/acK9z7NJJxb2clxra1b2N3uDE08h8VS5q2+8Tfy7EcD75Z8GOg
7UAYq8vjiChJNM8ZGHnZGzxkc2SH8saqk5MTIz0OGf5m1uB625FBqgpZgfIXp5Lq323SNsurM6r2
0Laj++v/sHcm23Ejybb9lVp3jlwOwOGAD+4kGkZHBjuRIjXBoigJfd/j698GJVVJqirlzTfOSQ5S
ooKBxt3N7Jx9Ag1PpInb6NQqOeyU0P7BysLsxpzdGXSjQcZYODU+vpU57k4ly/BjgNPs2a1UtkVF
Vh79Ug33ZT9U77Qvo6tZKHGF8gYqRlfb0Xu/lc1l3ImU2aMsdxnpLOjxieIkHjTlhJ+ktn07T250
FZDadDFxXsaYVaJzwmvK+C5vSRSLGix+aojEDTuxeyyCVvnreJbpa0dU3NlXKt1PY2cDvSnTXVaq
6Lnz3OipKkPzjO7VITk8nSnHpvEMr9g+WRzi9nVXBNcte+e7eLY1gukmPWRGR3CrD66HisA7W1Vp
PefaVFdVICEcm2m5R9mF1BM7VnoxSCJU03I4WSHYsb6o6r2BdqkLg/Yl7DyOAUstt7VK332pbBSS
1QjhZip7gGFLqCOEuAuX4+FmcnPr0ZbJ6zTY9A+NQFrPrpe/K9i4HhvmaWg7SYQsQkUjdqTPfHSM
BkW4Bip+xkfmmOuBfOkX6MzxjQuoJ6WAs9mzwG+w+/FDwRylDwi7M0xbBnzOnhjoOOAmDrYNG7VL
0erRlb+Hc9V+tD3d16s2Md8BnmM2P6hjMVS7HFXwelYuntcojZNb2lXpneOne4VI76j8OT/IJCs2
DS1cTtnaJtZH49MGR34xRRyq3Ab5lo/G+65Em/V5JmZ4bScxtuRwSlZx6SRPrjDGBzcvkXRZWbHm
hro4fsMEXbcyyxs6u8QEKESIdQ/6ResLp42znd8M4srzNDbU9JaBZf9k+EjMEmWbt7EI7H1ueghr
0wGleC76+tVukcr6UmwGMZJjbg7jFsNtZ0AWtb2n1p0qsinEnEYoOxcz4TwF19i8k50xtkuW9OQQ
69GPitYrZ65V4E/Iu+YGPi48LNLldf8QzMQYc8zVzDwBv7LMNSgo6N/OpwKp4tWU+2JrmsZTbCU1
jeEAURceJHfFCiDWugaUkhrR+8QbxCHlZLwFmgpnJE6Kj6kKZ5xZob51Mk8dmsYh7XoOjPaWOpTI
Yjq6DrrPFxW74y4WjncjmsWKXGa2OPdeQfngZzO2Ry9V28wu9KNm1zjPnMDe1x4aeyyvH/Tcqj07
IpHgcYPAPpDMHfohvmxiHIPYWfRl1sn6piVK8SoGKvdo+FF6BnxbbsmFCC5MXXBmI91n6zSV/Z6S
zdpjIrK3OJKKi3CMrc+oCLurwdHli0TWzubSzfIpzNLoobXAT3EuTBhGxTrYdWSKbIGh4As0/fDG
BAOIJhaTao/Y4F50XHpmh/NmmsgybkbLY44PZngzpoS12m488KDhvtSGdCrubDfvMNR1uzwa20Oi
5/Ih7fxdZJbxNpl8fIskWWzLvhcl9aOY43VnEELDIPpCVUV/NvvAOmozSD7An0g2g6UITDTZbiNe
8VODx2+PGoNcu6SizYhfPtpk+SCeUih/e1YmpP+ttZks5dzMXWy8ltJFRtp6xkWGAufajPL0AO3M
v6CJ1dym6BofqC/8C1NU4j7sIyp8slURzU8GrnNouOd6qkhBnKdXMXcs/13dzs0Kx1NAoMhgcnRm
NGM1xslB3da3q7yOgNZ0xeBkuIdyguhZ0SJxu6Bx2fvjOHjXORxEVjEVxsL60e1thaVrX4S80qux
XJBCc1NDzCGCqvqi4Tkd+jTkFD8OxiUCGuJs8+ymJ8tj3zrds1M71FA09tDDdEP3MWnVsxOFjHm7
L246P3vFeIfcOFsb81DyeVV2qHN32tZV9M6qgvJIko/7rice/DGJh/yVyIvxfe3zgz0Jwjzq0QTE
+Yi2iKH/sawgELU7cNHVrK44auWBWhG5IRziAApaumrp7o5Ln7d7a/lWb+3fhmkzGDR6wulbf9hg
IFReGED918zUdt3XTvLSVKaMp79csoBy9qLpbC7t5yqZguxI6Ge9aZb2NIe85GSSyHNEkUvzenKq
D8L1g/jGH8P05AKpo8/NwNDfpfCraICPNHDpDwdLa9yjS2w8OBXUsq0Z9kTKF0aUMP5cjOn5m0Vd
F/lFr5r32FuBXIxBSpnHnWwD+X5EjbMHgMisMmu7M39zvNCpy3ESTlZUy8tO42BbCQMPZhKwyxio
YvacRR7yOUy3wA/dIzuIcR+SZns5uil+2dyczoCaq3PN3TzCH1q1YTS8gEybjrXGg9hIo9uZ+Yjj
t1uOW/aM9EA7dn2KokPik8Wopk1f+O3eS2kGJpUX7RrliPXkS2z2JJHFlREcUL+0GDh9Gq+ZFR1x
nVwqKGlU0GZ5GfqIrafArT50tkrXKPGnXVT1Ec6eRm8JAYIcHaUF3i5ZYuwL8fi1JAWsHTr7+455
8qolU3cHDkV8kZ3PMbpMSqAiqGZt8xPSAyiKjehyt3nt5JKj9eBXkhPHmkiJKEu/Tpb/Hoj9SRFn
I8KjrPnvVdz7qHktcpp9P07Evv3U9zpOIfZkqmU6FsKYN6jQP+s46w8IHYqJFMzit+HXPydikomY
Z1vSM/kTywVu9M86jnREtEougk8lLeEhm/tLdOKfqjjpae24ji0safOvmepXdL8FGSKB36BOkFfR
omUmGhcI6Pt5olO9bmvsbz9coP8g86Ns/aFs/PqBLtJSLemBe8r8pWxM+NalVWbOyXYsqOD9EO1m
TayeSj1AXLDx/kwa9p8+TyquF8CNJaHg5zJVxwroKvXyyeVc+hJrPsCOY/Nd4/TR7vdfbREo/ksF
9fbVuNWLAoq63UXD+PNH1biMgy4x5SnJBucFiBEBdJzDaIdbgXluaV8/uklsnmlWjne//2jK+n/7
aFM5PA34lJAQLFf9B/3SUKFzEEYtT41F0n3ulSQLAcrF48CsLFv//sPMnwepb1+UJxAbOJhRVJnL
O/Ljp40IXwE1RpIBheKD6KLRBx9iwbi+b11QgLkdl+ExG0fa4WgF++ZJmgVZN2NKWpUAKXr5+9/o
378+tG7EZ+C+XOXKBff14y8UM1rs0sCXJ28A+7vWGbnLwkj4z//fZy0Tbgbc0uTB+eWBotkqMJNM
8mQ3g3nupNF8cttsvOtiq3z+/ddaruPPD5QSy6DcQQqOnsdZWjA/3NWoLWtyojt56v3wC5Yxve0g
8//J3fxP145FiJQDPoxV6pebKQAju62VyhMauOIUe/3CBFAwUs0ZZ//XneSnNtKPbSPz5/DH5dFR
wqbbYTHu5xIu0a4/fiUSrcx+Nkz7FFsR7Xi75zNx3aFDTeumfPaWSEipJl5SQpoxubRgsHqksr+/
sP/hCVYClLclllcVRfkvvwZtFwRyqMFOo9daRzvJYYtXpCRekmLAE1ppGAdJYi2DmblDGP728joA
EXesIPX+97/Nf7oDpKZoXBncaRgaP1+TJOWUSAOEl7f3xzshxLAa6OCcZFnr7V//KKUQ+JsuW4v1
6xPFsKsuareyT5HD5dU64JVl6MZSj56oOP3+w35e6lm+wdho4WrJzgKE6tcPK2FppVVVGkdcQ0RT
GcgnnlGAlc/zQKR5j73O+5NnmeCaH9+Y5SOx/+KbULRHucGLUePHx6tMZpQkpquPAtzVDpMd87eG
ge+dGozxLlpi/CCOolEEyYrjOeCVysa2OJGfQkCSF6lqP1dsf28rSIvTvuEBQD6GQNuYTZjz6KJ+
f5Gcty32X2+5w8bvspryIGr0y4vr4uffGWNVLMfMlscmFRmeIFhXRaSMCwytSQfPIJvGYE1wNlmO
6yIuJ7WlIatua4IGqV/ihUrHhI0b6ZMT9YnxQ/tppFhnAB9i/FtZlcHKCwyCPpVjLok1wEyJfQ29
EbUrzSAR82M1+hz06Pwco3XLPgxWXD23gOFRt0j7WMdcQNJ74+kGth+tGeiL+pGZghETi+hX5t5E
fIEOzA1rgqZ0iC08reETLGnrttqlecVneFxpBurTTUWkiFhBiMNkyszWPEO14gkppVk+T7Bc5h35
XFodh9IuTk0bwMGYyCcNj/Bz20+wkKpntyRC4ZiRF3qHfwKDAPkxxICVSRB9MCfNLXNnW1H/DQTu
PTIz5NlrE/VCYjlP+1ta32Tq5lNjQpZYqZ64nmxKrNdy9q19X7nVXa1IInEG4l2YZMuewlTDChg0
EKO1OTGTNYguOMnR8y6lT4/ZHiVX1I/8x4mpzY7sPrgfDT7DJWTxXUthBzxu8N27pgnmR6t3mk+l
ltynTA360Rzr5lOCrpQ5k93q7dz46CA9VOSPXTnxtzBU2gftE1OyymLSxOaW6yY7wWD6bZej7eWh
8yFVBtFmWMd7fA04WulV8mTLUDEBy6D0u0cwKXQAabrcBBV2HhFb411STCT4pcIw1AZMLoF3FBLh
JqEofXHxBiPBiKEJrfvCm1CuCN9VxyVV9tLoXYIFG9lX6c4aLX4Z23GXiSxSg0+qANLDExxMwTab
PfMcGhle/slBcUWt6hGZ5E6S/aZNfKbfZm7zLPcx1tdG+PyzXkuXCvT6eFOai2q5JS9gwaKxL2Nr
QIO2Lu1gvpopzYO1GWXOC91N50WFlI2ItmuN2GAy63sqR2s/g0txN1ag5Iecgv+dh2v5CqtruqlA
VJir2IBwBhxX1Ecqs/4QpKhO4HWO43rIaZhtROOrd2k6R8NKUIFB0nHi6UxQucC1HGKvzhIyZXCw
gnsicGM90Y97l2iq+a4Iy/KYCMbROc8koAKwwrdt2TCsjP0ugz1Yt188SZKlY7nUwcoB0TGNS5pT
R0bWsBivaIKKku5Ti8nqSaVJ3Vw0zqReF+sGhLI8vywaUaPqBaYA6LEro40ZFyhdiq44a4IUwITM
TfghsA2EPEVbXsEWVbsqn/yTObVutfOaQT2XUdaCG4YTplCBHm2kzhNSCTl/yNMq2QIYxTxB14t4
SPz16yQZ8g8x+RktcAhK40TULp4Z+Ekrd6waa1PXmYF2IGQQwuHlIvOsdlmYfKjvwr/rksY45Nhi
D3FN/uHkdNNnfOUDZNTIuJ10kT1FhEOuSTIEx5CjdInJ7Fth8X9xW8n7Ec3GxmcYsO762rzIAA3H
2PfPcgwFyz+ASLpbNSyJjXJT8AFU8xpb3qpWrhcUy51fnE3A6vcIGtGN5VE/4OLx+SDAbz4jfWJb
sM7TlUUVuJlJD93S8e0ecFPjP+/z5qIjUWOdh+KVfMHiSaeRtYo0UesNSYwb+hhip/02u2VXmmlG
sbxfKklcZBkI7qgbWPElHvX8RrRdeYMWh4faUJzIXia/Nc+GFfNKoOiH61eULSRCNfocsMk5IdeS
1bb9FNSCBamYNSIRMfPIirbXj3hewC95HVjq7aLzQ9WIdI+WPhKueW059IV8U443xLURArz4kGhM
sB97nQPHCclNcQK6vPxr5lgCVI1aliBWYw5m2GVujJE6qoHpRlhVP5u0vCSvfhc6gGiJBx33jpmU
zyV5ifxqbk+3KEnz9NkqqoDzXIhO0LQLq+CdD5sy+wDJ3Cu/MHKQoC/dFiyz2zbbPJbD58wbKlQd
ieG8RykDyC/UzT6lxxqu8jGIyPQw4/Bj07cvdObBY8soQBaE1L15wrfeGffRjOZs71khIH6QAmuF
E30bDkMF6VUxy8HG8YCwCJqDduXw0Dt1dkes2RcrhRIJ2fc6aa12z7rqpmtL191WdqX1KWjD4NMc
RcN90LncOd54JDIouPVKBi7Egp4Q8GlVpY17VE7UFJtxwH++bhTr+Drp4HTvWz2Kk8SOc4W9yr5T
MxG1qzoDsrhS3AU0DPQTHo28H/PtaLYpjplaXmPnSK8rwEh3WUTANColgh56OD6g4u2PhVY9Y7Jy
tlaOb0WQWT07WpMiRCO6mwe9yqqU5UL7DsgTTx6nof/ol8ZwP7RBcmt2nbiqCRv4kAwqWUJGQ5xT
cQ4UoJrsAH7wFF3VpHEcDT1oYHl90LwAxChPGcH22zxiNmgqYfgrifivhoczRRcGh1lc6thXkAGh
MICyD2j3ncKvwZTQngHGhejGpg7jFoKile6D4blL24pUhaaR0XEkxNJZMxCAtOr5KFjOahRDudNh
14BMzI3L2J2LBxFB2SKFtGPyA4teJPuOh+c8sMN/MfuquerKst+NbISnPG4yQEc69MlHMSkvQha3
HSo8M1qXnCwMGDluf0uUHNz7PPZRAjUsec/J2NqrekqdyzGyWEZBAep2TVIoJlULAKJPVExhXTGZ
AWU76cr0tl7qShZEE8CspXADaaOCXFMG8gCVCk7BYl1oOje6a8BwPaD+aR69dJLbHlvpGi96BFkA
FqwUYbjgdGN3Y5eDC3HEnzGsQEBLCHWYaP0aPewmyaW66WfqlDwl/mntFH50bQl3fBD1YFw5UUuW
BUMu+8JDvuyu8jJ3LgAPOhALrYhg745n94uPG+d9CXXzdXB899OgWpQzolRds25S00nXcZG69cr3
7OLLvAQUbOpwnuDJtOUXJwSP1sSZzS4XNe0R6wPYi6LIoTiPUTWtpFvX64Td+dpIBwhlQvkt9DTO
7MyimB4LmB1IGTvZeqekYzoJNrt/CtVUQBUM5via5jTTNp+sGRSRacqYwBqN29CwuWspDSRQXSVq
zO5xDCu8Gn/3Qr+mjv5JL9RiPEv/4b/3Qq8iVOGMCH5shX77oe+tUFJMNZYA2n9fdf7fXO/a+cNd
hPkIzCmNv/ndJflspsliYVHRYcpbPvy7L0BhF6D36fIX6JL+xQ4oCKqfi0ahSQkwJa2AJSnVpiv5
cwFWmyquSDYMj7MjmDelaaAYPpGlaQFSVbJ/FuwOZ8NxiruonPIzyyjdAi8TJrzRLt6aLvjxuEVZ
tq2tMbkOvTZOVsrIY7aUejdqstTbnFU965nIbJDiMuYqfNLK4ckN7sUUOuGpT4fiUgQLAA3yw2UZ
1smNW9jeLhM63C245p1Ep9gSTEMY1yLn381RWB8SOrtXXTORnM7pjiqkY8SEqt+zTlNqqfeIT5cX
J7Pi9chUZ43BqN/FVEusvYV/V1RSDsAnh/HQiY/EOxUvbpKifk5sijewQXitCXneDj0xUAnJR9cD
wPZgiz4pFWsyHcWBgCu5T2rLeB0Q8X5xy0hf23HuHQo/qz8Ho+VX0CpL8yYiS3HX2nZ9Jxs5EMxE
If9WU2YLnORzLBj5gs6kDkxLu1oZU6DOgciDU1POxmuughrITllYZ4yv+WGKqqdej9VdzGBzl4Re
/xCWbXtPdipzZkI56o9sNsFTbSSJRp9E/aNUAL5mzrFnoRNkXk0++cpi3ziEjl7IbZZZv1QTQknY
JsN7anWLK52nH+GnE8s2R5A+ZRS9zqJLLykUrkn+cI5J3ZZHhnzzqfQB+uSOu+gcveXsy7wP0+rU
WTU3NUie0P4wWuQqdfxrmdFcWA1Am8l0ffbxTPFFR/jIjel3ROk6cKIwbOxGUsneEXsZvgemTUrG
kJfw7aaxgFStHDhnhu8wAQ4tOyEOnQfwUNWyuwLFueDvC8Z76Od7/yJcnItpwNF8DWEPkepsY8+i
DzSQswaOZ40ZACpKni4B3XGY30QKEb6sJvcywDcNEXPColt72VXZGjF4Bk7MEJgGCdZTTu60cnCV
PfpIcmg9QMb7iOIULXhSOqC5U/BrRSmy/QyQG1SrK4MNSYhk2meOvkWZEK4Hz9jiYwZtOvUbVTtn
dAb9K2bO5CBqTpcDMDAQlU03keISjqeZ0T+ZZbrNH3QR+08GBEZ6TZVVxVtNvMinahBNt3BTO0j4
Q+Fv+ykxn1s0XjljwqrjuJNXH+oJLqMuB/OFQgEvQD+1010zuKm3l3aCLrz2dLGPLPLPdUaNjwsv
DKMV6Wf2o92L8FSJUH7skEPkKxMCRgBDb073ZZB7H2JXgIVzxkkcRp3od1j8CubhuEkzhKQptWdJ
EN6FB83gxQlC/YBk96PB2WajytqGVaumz07J1JxnwixyDLN+/hQHXWPSXVnicZGx1c+tK2G+TG4M
CNAv2k1m9KhDW0yil6E1tpuyrW/NxgOwXhEaua0FHGp4BZKzSTlDUHaZOvddsxklNaOE+gOOsK2O
SWG6R0c0C3Y7jD2uA0oyhCMsa7gR3LUBq27XpzK6s3rD2RWRSND26taXW/Z48WwlIW0MAImr3hKY
7XUOxGDHGSFFXWRXZ45bXQrRwm7vai+SXFjMs++TKOaQUJktIvcZR9EB8BU2YAQs5YfencjTkYbX
7CuhAzJrxdRcS1wrr4XjYo1szLi/mSogpn6gOYrHdKnqFQ3K/sKAc/tBAer6TGNjeCaKyLyyiUgC
BzrAKF/ZzrTEXfp2dR1O2k82HlOqDar7/ti5rRZrU5T3EEbLjZfo4VQrMMEZJs+Nyt2jLKcWKVye
3uqwSXEfRf4Bkn+AxERWO6hc7wLyB3YoETgC25JOXINp2yWCg26Kbnu1rcQ407vrx2zbm6S2FXaX
bUURQj1KhRdfj8JM++4k00rl7VrWQxm9n40gzfeTK/MELsCUKJwZYW2bbfvUdVMTX4PMNVYWIzBM
IoN/MZtpfUdajrijGA1uWBbHnesl84ED96Mj8/yuYr5EzBDSECJIY/9xwJL9hBLLQ5vo5gMquyB5
ZPhssUgNvFZeVFK5dmN2o11RXRBvgR48SuSZeqpZF/1sbWOnDli22fLQrk3RubN0d1F5bhUTnpll
51gLfl2VGBfwGugSNCnYiyHWmD5M8BSXlcmvP4+tdYW53Yc8O7f+vfRqRYJ3Aqy4M7yKOsQPP9uY
x65zI+jIDzaq4nLCjoKkoCzvZ57xQ8AXfy2jagZ7VTs76ufuYvSr+UNCvVqs58qAwGmSahqT6Lii
3uq2Fez2bdI6rEddZM4nrNLuAX43KdNDfFOlXb1yKsu+9hmISRbZxL8bZv+AJ8KiSiqCgo6LRNvg
dcVNMLvRbrme7+piNC/Je633LBfuLq5q4zpJ+t7eWij+blOYz58QJEb7aDRoutbVWPI5op0w57rT
LS3aYacnrQ+92TWPtV8gYDGdfs/7pBZNQwFZsHQ19uYhwBnCJJeQ1jgnabCzNXCpBR2HnBIxIdE1
IOSdSOzjKpXXXZJBF3T1eGjYGPGUWMOZlMlXUUT61Wxsi4yRxqmeIroa5HP6yaEpjHKX2yGQ5qhn
qeHxC9mkZWrDGyNfl4TYOLnxdTF8KLH0bpLWVDQBIu/amsjTaMNl0YTnR7t0HgZnxshhWcV9Pumn
CKUoK3boheUJncwiXMcSGK77bNDPkeEn9w7t2+oG7mDU7FE8VwZUN5U46yw2K/D6qo3Yx7SZC2DI
SEBKkL+aK19Y83RfV8EGCKA3oUtSCFhJGFqHMBEQbAYDdniriE/tm3+yW6yUTmk70YulFoclPXJa
evUw16h1kq/aHRO3GUoe/FaLrodH1kLlA21h0fxUyH84+47vk8TIX+N+tB5127nvzEUvVCEcqhYF
UbZoiWilllgF+2ztIjRSCI5YAL9IBEgxQiR3USTZxSJOkotOqUGw5CJ+3dPLSm8qM90CJjMuuTnA
9BalU5601Rd7XhJyyc1aWuGV7S3ytSjd14B4b20c39O662SI2gzOXvDOU11Nq9aab8OZ8w5Nozft
1Vtd8Lec5E9KKG3azHb+ewWFQrito9f2H8WXfxAQ0GUfI8QVX6uzw6f//Z+vP/+tmHLVAv1SFD8e
sxYPA+Q//QEu+dUM3FhymSdpKhumYN+qKhtUGHPGxQPA7JXRE3/0varyEKpoNkSirzFIW/zRL36A
3/kDlvLsh9m1g/9AOEzgloEyIy97+eY/TuImM09MlMxiTxbTOgu+pIFxPU5si563Aa60hxN7pMu/
hSbwBC2XrbrZ/HDxbr5O0H6cNetf5o9vvwKTQAAFfGcLLMbPv0JBEEPpeYHAAz2Jc+fdR4jvVzO2
A4Zi2JJjQ6BATv2rsgw4mFgy3w7Ws+wtlL4bxL3BFbCPVVR4F60GaeoyFQkVrS2HWKqSIOKeHqQo
Xxne8ZcYZOUhG/qHuLFQ2YariRMNGMuHZi52ETm8jbGdHDxCRcsLHODGph2bT3SE26ID/djY9kYk
pNzb+ePkJauap2E/otjM6NhIyz4F3QDzK55vaa0xoccXHHl0dBxOZnZrN9smuUTYdkt7l9A7bGYQ
RNtbpZ9N29iSofqC7tfYsjauNLHMCGaAlGqaLSHTCU4sY7auu+RuNHzstfjOEry7fVt+YJIidgTF
3oC3hryZf5yDbk15u65IKtjB1/ZWQ8uYyc7z12yUYpeAh1xNYnjNOeEHtIwuyQMHsS3IWlAQkIsZ
D5Z9HWRx8HX4+/ey8ifLCpOJBSD339eV8+fhH1efx+i1+HE1+fZj35YTVJ5LU0U58LPQML2tGd+h
hIK+De+wYKzm6IXR8K/lZAE32IudiAn/olJDPPJ9OTH/YC0BZY1Oxn3jPfyV5cT5WQpDzp/m4x0P
o5FDa4FMsJ/f5SqWKfO7PL4Eux5NL9g0HLTUzEnkVoSEvmgAwEvSOWmbRZMZhwJFN3hn1G/5vsCT
sWMrnj7VNqdDuNngUMe3tIUxV+7nqk7JI1KuqudqD2j6LZshSYdJ3hugIJbcBmZXFjEOqZvDmxek
G7kAImY81/paREbrEvvd9aZNAHULFenezmu/Xauhb8Vzag9pxHsuDRzJS2Jdnh15c4l/8VxO50Ra
AOfC+eAkI6OhPq9K7z60aGgP5PGhdLa2JnhxIAlxXmbNO/r5ytx6sbRTgUeWWTn68LL3LGYLIsuJ
ZIbxRwUnqlfA0PWFW5UT2Ko0p4ybBgCvnpqM+UNJ9HZ09fe+/n/x+rHDqd+a/a5pcxU/aUS//cj3
l88klBKj34L3dNksFznS95fPkn84CHY8Hn3t8YKC/fzeIVV/0IDiCMD7xVb/dgL49vJJk22eRis2
EGaFErXlX3n5bOuXnVQ4i5QGqIsjLHsBS/3y9iVNNydDp6F1JhqjwxpmEGV9zS52rf1SyluJkKTZ
FanI6wvf1zgdgWtEap34fTHAUuOZLZnaEvvYUB8y7MJ1jO7oveP1RgIbLqlJdF9U+MGci+GmTSvx
KRPlgBQKIzDsIehs0JctInDZdIvQSrx+V2gw6RlI6mPGiOqLHYBwWVETeB8NCzIxm2dwdPEcMn0I
ZlAiLj4gxCC7YKabZdO/pOyKCjp2tuq6VWUxelvNaUmcGKB34wGTz0dvJBWF7BJCy2ztnhWuhkPE
e385kr57cDHUfhjizgIsTAmxwg0T3tWU1CHR1ON003ezr2F5g2gDSM03xlUwk/fUVGm50ey9pwpB
PkUaMKZgUB8jFoyHpldhfHaYaWwalPHXUMbo0E7RGEbrVE0U2G4Y0jnWo6ZaFm003btOu9Cx/XJ6
Ii0uXxnwGTo6hH5w70r4CivireCrMO/vD5Hyw9M8jOMTnUzs+EqO4kAYSL/VrHv5WphxZl64LZgS
Mk7s8j0U5nodBFUMPcDts6PR5AzpDMcr4Zz7M0RBetgw09Ol0xPPEb0Bdwwbop6chqhy5qbTMxnS
lbrhm8ABtJI+Gzcw3McNxZK9RbSABMaIwy9uTcZ4GETJntCy7mIIIG9i7+g26Cfc24pWEsrSMAk2
1tTCZICmf5wK6a8EuPVbw9HDNofnfvSlO1E21476NFD/bUZemjMTgJke6VRkIYvtBHT1osqN8lIG
Ip6uBN4StzxaiRyIFkTh03jelgshy3XWh3l5I5MKPNCcRxgwhR1NpK+HqMXqVZc18pJSeBmRhvi3
OLmVprSXKCOu3i1zXu7VbPbufYZ8Ab2LMeryMa2RzdAvbQQMa8baq5qpF13wcXSbDWrhpsB77tf6
UpVB+Cmr6Hut49RNXBz7EzVe7yBdA709gnswvOgSyFp4Un4+vCCFUPRcm6EDZULywmEMGC+smzdC
tJEqEe6RjFnFnv2W7MYW5QeuvMWVtRd15l7kQRTdgDAFqBFWfRjTrPYz3mxQfT5thSlqiZosumFd
+hiPLuc56hbTGFKMIuRubso+I3VH5EY9o6gBDXajcgiP+Fe7zL0iXxTUUOOIXZ24ZJcEdjDxxEmw
frGLwzA13OhsFEXaX+CPA/PvmELVhGd7w5PFEH3HyLwKjlI0d7SEOAvrzng1Zp3zTqGUHdcekhzn
3BY2ID/O2UhZAkKWnkbmFMRLgpB8B6bQKnbSL+t8x/9ES8Hpge4+K9F0Lys9ElXtKMQVUcr4ZEei
jUW8ZMyM2C7K+stgyAenU0vgj9PM931i9eV+SEKzONT+NG680jBRBjcC6G5s3cp84H0EGBdjRA1Y
zZyOjkcyVfFuHm3vGBv07TYe4sTxcjQHhIh2k88bPinZeZ7fbFMzwEEVca8IW4C0srFmad8a5ST6
C7sL043SsXUqVK63todyamtEJShQGY7mu3KW0UbYqcV9TgCWf6wrN36JRWs82HXaPy/+13pLqJPk
XZNjj/EZ31tmQqI51Bhd16ndxc1WwQypT/wFCffNKFF0OZYqJ1za3oxRWjaGw+FjwqteChIFQTBu
Rmgfa4vUAeYLqg6YofdlDwa9tgtw/dlAR7Bw8OUB6ig7j3h5JhwmVrdH8offSx7hdhXB7+PeYATb
K29wbxFRmJug9adNa4XVAcmMK3A8ttY2NRzmWsUIODf3G3lOM6tD6FK7mXk11EVBYMas4p1XFfZT
1Y5PWJR7vWKkjaDTjAAsEWYq2mbV9fHYXWWEBJznyWzusrggi6Bg/wpuzbH3iQzhFDrN0z6z3Rbx
1xrvG7nnFcMs7wyy17z4+zz1fzlP2aZcdOP/vaC5L7o2/Mf6pSa4OP+pRfLtR7/3SLw/yK5gTowz
YOGs/6tF4tl/cKIBlWDTA/n6J987JM4flsCt41k0TyTeOs5i305VtvWHkOiYF60ufY2l2vkLHRJH
/1uLxHWWHonLv4nFl37ozzVNhxI1R5EExBI82rDVYULsErmfehdSBVyo3CJKJCcV6pYJ8owANcqj
86DGYoOHkTZK/f/YO7PluI2s6z4RHJiHy79mFovzIFE3CEqUACSQmIdMPP23ULTdkuyWf993RLtt
y6IKBSRyOGfvtZ3BehRx5nw4i2or3y4fRtyBnzAuIJmcHRApyDm8A70kEDwR9+gyA7q+CfKSuRIm
pS83oPAErDfOeM6JHUp6nVsViHFC8JzjMDdFs20IyKDurvVkIVzyWbdn4HXfOolydxVE2t3lRufe
gHZVt3kau2ujUmRImo2BbjimzgscwSP7y3BSgguITyTzGrnplW20cQ3flal1kI5znOYQgavKTNRO
6DJfTF6zaAM2t//Kp9AzaV1M7ut4KDsHZFiDtzaAqrKNNOx4FZc+shLiKPMt3WzvgPs0CgACmPJb
xgM/eEjoWIs8mjIQceO32feaZoXbtvtAdxk8XcyVfXABYH3AA5vfRzn88XiByk9DXD6i1axu+q4d
9aVqVOKhDLSxtsdpEOJgJQ09Zh0DGLCa0zq8I2ZNbxtMFOgVrZhmH3uGmF6qUMEd+q36k5WE4W1c
VLiy1dya1iZGfMYWDhHALgipFnl0GlQt65vcaqJbr6PrcBJ4hQ8d92+HzDU6FX4GtSZNp9Oid92p
dERsl3ll9WBZTXhnuIwWkafYYXToHaQFMFzGrfUYV7kLYZenYxSZe6GGoLrJ22Y0HmZXEuQTCItJ
fSIBrMgHl0gW2+tgecie72w5O3rEzedpls0LaAL7Q21qFv9objyfUDk0zZYhQ+S/aY9Yi2DcO8UW
Biu6Gz3YKMvulDMjTIwUpLm1Nzqf7FjhimbkeTbh7cb0Gs45DK3OImigdoJkRwo2K74iZe4QB00/
kw+pbdyU8WCcbFRP03oi9GzrmCqk6tY5kehp5+feBMW0Hu4Rd3qAqhwV3dYhxhO6Sr7/hEnUvUoB
QE0oIgoXEFQooP2AG7Pa2dkndGyjeGUIMdUIkLgR7UF7VAJfmrEaV0YfTWgaat+JeT7GNBK44QzN
EuIXhjtimWab4A8g3ORI+/WAM75pdPaBCkLUH3GPeRAPGT4f0WMYDxoKO5vi+CqQcrzMxr77kDby
Oo6c5ESNmNaL4PxBH9B2ZOUax0SaQbkJyNp7wtgH0WheNAascdu41fnO9PnXHo/SRTPT1st6opaM
KK2uOpE2267u78VgQS8satr0gbCtcJUzhp59H0TKgdfbeCwTJ95XbUvNYfAcWVOGsGpCGGyanbmC
H9mfg4lKruGAk5dQXsojw0aTq3hpkPl6gU2fuNqovK/m8NTDgrtAftzBGKvUccoE6VkqK7YuffRV
U6k9eyrjzZuZaXCer+mX7FVoib3O2Ljoug+ugQ0+4BRPNjiIEYUL79lqwYOLgWMbooTqhmSee8rA
xL62KIuNLko3ycKaGQtIamHtQ2sq0a4Jr7w0QQ58FTq4Nmc7fmnafDqoqSmIoh3DG4FSFbojAZdu
0Y231hA7u6ZixzNlKaoDf77OmlDvC9fs1ymd3h09P1R5Bj9l5TpfZ21b1RsiZ16qGDSeLoKbuW4J
D85joh9B/OdO1e6bmFOy8A2klm083fjdUsvtqs8Rsy1ef0SDGQLWXUXEJvA0j0aqZeNLqSoOgONo
HIXMLMQ9GnhJkHyqMptscIvTYR7ockN7lXi7vmo/TBRyD6ZM+icxtD0DYzL2Sau+Da1f7IkP0tu+
nZDuYoX65OSeIVcqTt0LX7hSkDptmxeDX035wZGud1k2Wb0jfwkJSQ1bcw88wz2GsVGslWEEdwNx
p/tsZmkSEvFh77nAtEZ/Dq4B85Sw0MAeim3YZD24rCZ+jhpvMeLIeMvam14TKAUYoFqCfBDB5h/r
oJA7C0k34XV2uJNdH+2reURRPMXmB/AqxrYfkchXKPOvaQtWl5qiNfsyGd6R+l5edb4ybroweQ7w
ONC7j2j2Jt3sX7d2bKnVoMCGHD0lklOUyzAi6wtNRNFnQ7DObaKnV7C85w2sHFQtwFfWo205184C
+2fLC1mIlNBsH3Aq2gdABo6A4AgRrqm6N0iOn/va7AB4dmgeswFxrInkyY9Fdafm3sR+mpebsOdO
DwXDwJ12JsaJtbJS92DbbbwacahzmgjEVweo6FeYz6isU0fOuCtjauktBrljiaTOWQvdkLPK1vip
Qtd1nwKafFMULLc14danJrY/GdHwLcvK5CNqJoWmqjTXnes9la5nkNXa5aQRkY84Wsxzs27ip6R1
gTGIT7E/fAntxtvPlduv5hi6AOfej3rU0aYvKht+B1opFBCr0SE3ENbltrXs+msSB+MqF0ZFmIoj
DqM9lNWalqu7ncFBo3D3l+bClN+Vlg/1pi/BeCCqlr2N1JMch6xfT3iIwGNYcr5ONGJwyp5vg0gf
wSSxlWJ/kaFcWk3OWMCvEAiTSERqKPwwuebeElXpNHDj3RZiL6scmewxvds8fzRsH/7q1JifqK9m
B9rQwdfWau+p3H6LZUPTNGtgbwQvGGDMTeP1GRmyZnCMYG2coHEAlHWaF2pJ9Q7L8nGCI8/cWddb
irYc4pLROQil5YUz1hceqqKV8K2nbNL5qWDMg6XzrR2ahmhviz5d16bYt2NRH6tePbhgBXbWnJar
YvTQ0Yv5rWf/ue6doXrgnD+uM6BzOUYvR28wQ4xbz68IWS47uVNDRdKaEX6JE/sjXeX4xWw854Z6
VQE81LtDS8O48r5Im4jLjPYXKqusviTntrocGvtrIKc1+4I3cs6bFFYvoX0WPZtDWMfIPNzaJTWM
QsAY+umeHUtwT5RFAiN+EjuOkuqGKMz4FhnCseWhV0W7z1JwPxqeuhfUDFErTKhyKORwFuZnpxZP
ipy7e+gSw74mhW+A01tW90M6VMTEG6sAOYwHDBfNs8Jg1HT+pvPn514Ag2ez2VjlDRaxhPCO6JJM
l2/UQg6NLaEEG+ZNPHU3CxAHnxhFh46IRuwFbRGVq7lTj1M3YCXqQZqWV+zWMuT4s+a9x2ej9ZCz
BxyIzxS85l6IGGXjccqPVypwvVNJ4/Lky6Zcp5R9bB3QfzByOd/abZm/ewL/18n6h05WcOYP/Pdz
H03xqn19+6GN9f4zfxTSzeWIBvgJXAd9X9ri/ymkn7tYvut7OKqj93PdH4V06zfTorBNgsy5W76c
E/848tFljyybljiHPizv/66Qfu5SfWf1NJf9X0BlPuB0ST3/54gjU6Y1kZqzcRn2cSMi4EMRRamP
7Ri5ZXsUpgyA2eSIsFL60R0lCu9EnVpORDPgHQ56SobardkOR3GYO1elYdPMY4OKGcWEBxxiuUTC
T8i8ivfEyXpZdvKSaaThPPOrMZvSZuaznkwPFBqRFXTDBrpO1u9NqGnpSKVLb8oYcbjJI1kIzsCm
5dzBaiBWoeo7t7aq9z6XaGaLrhdhRFRoQMEM9MOyrN9O79huzF6GXONlg+eNWGqBe1OapRKdeFUT
1qv/lUv+v8olLkv3r8olT3Dcvu/8Ou8/8Oc7s7R3TTpM5h9VjT+bT5b7GyQ8Mucs89x9Itfnj3eG
Fw2RiXWW7P/xsizdYPrBlE8WWP/SkPoX9ZEzReKHl4VDk2M6tKLJ5kGUsDSlvqMfkO6B0k6H+ipa
Yt7ydchZTO/OZlkpXeciV4tvfUyS+rLzXA6eWrNgZ75CAYqFu4UpvawP6pZzAjbvzFKEnmnvFil6
h/C8KhTgOcLUJnMgfFtK342neyPQxGath2hEL/tEdG8ka3xENDWwQy4vklnExk0kXTohVStYzdc2
0tzwG5I7nQ2HiaKTwjwaDJQWLzA7GeLIdNCMD/XITX4wyiog385NbXebiKmdL7mXLhG5aOvXJh+L
NqQ2fYIb7aRZJe6sUcdKlzQn3sFr7OvpvglI1kQF7sePpbSpaFPuPvClKhTdg/F5SmX2SH+YxFoq
weJOVRTEFQTumYVyl1bx8Bpn9dcGIkS+yshKXvum4ARfjRxX1hF2Urs8CjZiXkBOaj4peztN5thc
0pOWpbVG2a+u0yQfjQuyWia9QdeW6AdDW8NsbswkFwsbt8bIurdpWg0Qak00LwfLTLBXFbhkxyZf
1G3o7q9qmjMlD0F6ti3Hd8rD/5bRf1hGbda+X/ajrzk6/n399Pcf/aN+6v3mUsunQPmuCFuUH7/3
pUMXeYeFToTujA+iZDHV/D41ODBo4RoBmQhBfZyFZH8up85v/FaL9dchx5LKi/NvZgggKEwB300R
pAOgfGIjSwU3RMESOD9OEbjBG4lKUxxUj050xYhOgw2FAozl9thGilNiTbMyNIPUv8DOg+uuhAgT
roECcXy0J1+oHQUpCbXPq5LmYBRQFtulFS1NxFE4+GXmhSe9HIzrCkNu5ZED2VMIw4GxIBIKikAX
YLGxr0+CljY+VzWdE5JPuAsJ9+hCTq3mHLfbUdDPhewBqN3i9X8t29G6lpEEDl1BfvMB3dlhvbcL
GAqouYzlRxze+HUuMn1rNz0kAMfig6faXMzwHQCHRHnR83lqaxdqAzh8Cr1OrYL2JrHLvDriLK/C
ox8FkA5ABz0WpaStYqVYHC3CyLA7upoJs1DLOj9EfI13JoFtJ5AhSFF5XHQ5r4GNr7CqjOHgjKnz
dAZ4lNQyDp1jYu71JXbgZCFNIJNL4mfhF/zRiFsxLweR6DqEuHP3JtqMO1C6FeiNDg6IE6OBWymn
5be5yqouZeV5rzrh51aEOIBPOvMqpgJciOkkNsXupU06kKFBJHik1H3r5nwme6H6pWD7RJG78KiU
D5PpXPtuJi/LNEivnRy/SjjG1qqdMnVFyXykmxehkM1ILiGWfrmf78ZqqaD90jSz+ZX3B1owpbUb
FP3Rsz0sT5ioFqrrJnq6j5gStTpNdQwiBrawAK3bFXl2Z0CEq1eVJj+DsYSXfRV2kAPWHukhpK0J
g2tMlVEQbKRdg9hyI0iyfdNLZNx1LlPzQ+t3rrMrJAzlFU2xbwCOeG4oBqNnXZCNNHceLn2oDusz
cWKGuH4XjGw5wSni6K4taT+WLgNQpVCKaLYx0HM6eDBOoQ8ysccLjuL3MLBlEPVL9EBKjQh3fT8y
Gux2CYGJnB7c8LnEHroWHbsiCGiOYlth8Bk2jIh4RGq1Cqa6f4NKTXndXMAU6dQsdAccziO+HyQl
K7KqoZEQW1FSvBARAo0c9yYqQ4aov7IWUFOFiMI9nJutS8XTWQOa5bo5swKgkKyQ946ZELxQTpIR
EyN/f1NqcaexQaCROy7jREeqfoGBqG7xrzoX0hugClkdf1hPBs8+8uxoS6k922siqViIrfqlJRn+
+TyEMyPg/i4cJJJcrGuxDNLYH9X95AzckslO9K2if3iLRBr0RyrKfGf7bvSMFI4b11e1A5OiCBkw
Q2BWlwUKcEbA8koMRZ3tF/4j3pt04GGz7QHVmzUv+HTbQ+MtbVt/8K1HF6vSsyHM0VjVFG0rkAeU
7osW5/7KrzSeGhsiYZF61J2nTPJ1TMr47/3SBs8D74NpMsAMh5ecODjuT9y6FPoA9+/fEQGYK6G9
AMk8TVURnebG5xGiJGFIVDUlFexzYQuFMSBa71Y0I44tFKqa+TSZo41Z1MHBJ8ZjZxbk9AITNSir
kJa6UtWCjHJUm0y7mWy9dBvxUsS4xmC1oqphxpJ2NZFe3qn6CjNetM00rC4H4+99HjE9w9WgiS0t
oLIr15fuBc6IcCN6pgzTjK3H3qsH7qAEtVIz0LHvpXnzkoMLOUTgXPeYs+zHAJjoNTmueF44SbXz
Q8eB0T2ogSnSmfnCCuEPQKJowd0UtkFPhPjC+phUAZwFp5TQJ2VMvUGYc7YnkXjZZ048pSKL3dcu
s5marVgzpuLQZYBrf+axtl3hvZq4GZAeleBhGsBRj4K4d7ZIreQIJKFd59hcoLsAuqxfpohuHfSX
xrrOKvANUlpcj5D1YnyAVMmbaEE6OLqi5Y+3k7h7S3Jqr1lKKyuM+Ag6mKAeMs8SwKKG9jBYiw3n
POZd2+WHzJ7vvLYBcTg8TR9eWQYcAo1lwPc0l2lvnKymvxsb5Ic7hBrMb+3CrCmoNzIeIw0Tom4W
DAHRN/HvU5rogK1s6mBiMfLisB1QdXf4L5pxiayoLcO6dX3ergKuMFDaidvrFIBbljdOjqH7PJW9
staq8dp0d55ZK0Lp/f2Uhs2zlaElfp6SROcfvMlhnigAhmerMyrQTXvvlS5ZtAX5Ku+sdLDXYVK+
4QcEDVEv4oSw4bC/0nHCDEyStXVNB5SJjJIebzBBGjUF+xSpTooHJdUHph9HkqeSDGwhlsihylr7
0DQuZdmRyW4HMaojPCZRcTeLApNqtvBJi95InllKW/SinuQRlQvhKh8Ucy3vJGntTDGopCYbmQDQ
YP+tKuVzlVjtMYrVgBBEh5NiH0KGGBTIiypaFqLOL8m60BxoWGPCWwuJQ8y7Ozq7tnGoSVtWf+2Z
CxIJ2t16DJP0KQsaAmmhNH9qkEIYdtWcOkzY65b8RzMQvANIlCxpTIe+1xddOtSXJAW3Mr7FtUiq
RNQTBz3s6powKwNQ1W0N6UjI4D5Gwmh+0H6BDh5cjPTjC845kllV8Ia7vr+ZHXOwN7WJTQ6dIlxY
KhbYUny482tcuvJAG5LWX+bWRJK4ubPLSxvhRZDNOyxj0xHoR56vjWCikWGXdap32ucIgjLJyFCc
dQPuU5uw6UsqofNNiH7v2ImIZQ4o8OKNqntsztaTa43VlWH65U1G5/BIwBWj13LZlKRhtU1CSISo
9BXVWCRHl60aSdRxEg6A6FbUa+FW4kkH8skVQVOcCsQcd02elluj76Zw7c5ttAtHZ/zW6Tb6jLMb
ntgEXWhmkG0bL8g2YavbnTZEdOCQNG606uVWhrVK14R4Qxh3OnEVkpesIfwO/pvow3I3DzCpdJGZ
2ySbnqJI1Ls8wyoexNMnGHBrcrmDzyCj9X3q0dOxisbeOTkgerv32rvO5Lb6UUmZVEn1Bf3hIzin
eEUvu7sKs3SGUotOsAoGuQNY4+7jaAxONVGtW7LDHhtEU1g4fXZG2042FW0AVDU5tcy1N8HBJjub
sFPZWkcbZ+XBi6oO+PTgniq66WtuWrkd88Z7UD5wHdU04daIUDCLha3LCMlvXbx9AbtODu3WDYsA
pjR3LHdJaPgXBdbRu6Ry1g5FoYONQnkfLiuEA/xlo8g3OhBMRBuX/vRLF6tmIzAmXZFHfzdkkg5x
WZr3eSsIUNJF/wRxyjhpWRe4xcOAn5vc1v/cjwUNwNi252PPYX4vsr76SMpzDzlrwIPP+LbzRzot
IfIIx7g28e6uWXkDOnfubgg8PIBkBV1MZhC8UuP9qIwmB1VDU2o9tnCXjIBhg+F2Iv91JvHNJINl
7VE+XzP5QxP3ChaiJO0vxtJ7q9PE3do9+CWrNkEBAyi+0KJ1XuPWhAYQVx1SzMresrtu2Qkif9jo
3My3feP6j3HDjMLM38ptViExNDI7OJidcvYyLfSms7XmoRXWogFAxLCqUWwRedb5Ycu9I+/vfpzy
wtompEVhYA6aWYn7jBYYUi7kjTRQ5m5M3pj8KQ0IGrxQuuoNXXUC9pI0pgNcLc1g1KAGE1Ob+Ycw
H6ZnI+8I0NJ+bPvYyWgnt/SV26XBjIge7nTHe5E5/fRc+2FxMS8t6WhpTmPZngkeQDgRiSDb+UsT
e0po3JNndW5uZ++tbhgu9L0BuiYn+ndkB9AUNzAmX8o2vPIJDVyzeMUPcmmiRxMtpRUlnpj2z7nP
3p177iSQ0hAymnMznlkLRPt7k16cO/YJB7f4Jj538uulqa/O/f343OuPf2/8T2cZAABsNAHBu0AA
UiZqgeRdOpB4aB5fwlSy6tqDWNI6SFNMdsEUexJjeMuv55WJ0Mw8M8/GFj/y1sMDu8UpyW6rnDo2
Iv64lFmzpi700bRmuJc2jVn2ojRwltRpDA7sz74rAf6NO8pZzsY/np0RPrkUvf0Qygauip/OziM0
Mdk26YH2OAtmghalgIM9TW2gFuVvVz7UaRG6F7piFd0ofBX5EWLfeD+4Y0SXbYRaZ5qazbt7Xqat
nl21kbGno2zFbgKJKluAeGmft8vRs4xMqGEGmYGslEGrhitiuPq39z1yJpHvDWdGXqlrKnVxRmzd
KEA1LsvKa1bm0Ql+WYiNkbYSG7Jf3w57iSj/6XYE0FwB2rpUNP5Smk8to8k0CfJ7J/V4JKQOlukx
pHHerEvF1TMOyXqxQ2QypT1zliO3i8ui5jc/qMjnbiUOJvu1N9MTJ3yDf+Rm8f9QycHfnU+rjg2e
cDW1gkPjMA0JPUgc3Ih2gnpMtskIjHHWkk/37JyzpJ/rEWkM+5O3X3/Zv5rzLDij/OXg3jIDK1iU
ad+VVscoycDlhMWhjEds85FWoH1gNtZsdYiW5ivXstz6qmtepZvr+6aneNqknMCzSrX3kgrpP1zR
341Gar2YH9wA98D5ir+7IsPDfj2w2h9aKA8cxg1f3fcUkp47CjPcBGM5tE623b25VuBcoD1ebIQg
yvYWPCYaeV29nJw4jvz6wihj/TQs6KsQ90KdyQ6oNi3//bvrGlLAmnWfCeQ8EaNXVpWjPswuXdSP
LlGXzc6VEZv2qvQKEo+nHJz1ry/gb54VnDprKXUtIBzHXpxR313BlPqkL9t9cvBUBAsfWUGSbQYC
P21ihLo04UwW1/vMydLksq+JN8GE1MXXSdlbj6E5wIiscg5fv76qv7ktuKNh5XC6xWHy8wAiboxg
D+Emh9LghARmCU2XIl864uASFzAAbA4IhIhwhsAm+U9c5PPc9OPLSm8g9Je/OKnicP3xnpQ6yIdy
nLknuqBigOFbk8uE80MKHkiqPbzgzhQ6jzn5ExfWckotXYKQLke3qe0b9BMIUlZm3ifpoV8KTXWD
t+zbgtm7n8pFLHm+Xf+rRP9DJdoyTV70/97Q/X/F6+fXH/Ok33/k9wI0VeYFcM+EbAFx/cGVGIa/
uQFdW1pQNlsznBX/KUB79KHoQOGXWg4iQcRc/0eLyvzNhnXPcR9NMEelyPo3BeifTInILf2Q+cqy
Td5LE5PWj8NQWLXtdliFDpFhkKKTCT0fBiJPH7+7J3+zVP+lys3HLIhgAFmOGf4FVj1bXavHmeCL
bqaMQwiw3jiDGd7IaUS09evPWlb9H94sMMS0bOm4UVZne7DM09/NNjwLAebWiQ/aqvA2+u14RUfd
Obozctjal4huf/2BOML/8pGsQ7Qe6STQNQhMWhfff6TKO6+xAiJn2GDGTHBN1Z+qdkAAUhkUhKFU
LBuNxQXPuRGRzcYDhqz3aNPsct94+JG9kcIDoi72H7XIoDdXijVER635uVRZe2rQBqG6S6I91IZs
L31tI6xT5RGosLwrAHDvYRr3T1ZPcDehUqSpxJJum+6za3wTHmm4eMv2ujHlBbsapL3QDe9wvcxf
I3KHn9PcbZ+DGr/4oLMt6KByTU6ceZjRVl1Bx/bDdSqc4c7uBvltdubqhtlJPEGewldmxsXOa9Jy
TU1lhNdUItqrYtikc2Pvw5H2RdvoiXAVRRwpRu/LwOqra0IpCTYpcufVxFl/KPyJvXvLMb/hCI1h
XEUxm1HqAV+6UMqTP0t1F1VzSsRlM7GMAPPZmZ3dvmTU2yZSSNM26Bra81MydS9UST3dnXA+iV1Q
4rUgK5hxvsalBGnKdGT5eWiD+kUMSfiBWq59HyVgytYAl6I3akG1oBfTBpS8SE3N0dFmateOIXYQ
M3TSzzn7Sm+dMSXfmMWI44oAoeq08C0u9VBOz6GeC6yDWbuxbdJEifJMaBBkwrvJHOsejKBJlJ/g
cNxE/razzPZFBtW4q5TZc1j3ATOqypdv7dItJdf9i25FvUloWF0mUTjQJ5q9VG47bg7asOKqocz+
waXkf4e2eT7RrEHT3Skrv/DL0TRI7BSxuTIq48FFkXFBIJd7GKey2zo6y+EnJ8Mbpe3+c25hrdrO
yewv5YMsOnILug1RMF+avlhPNJauy4JyITvCN6rt02oB0MeEfa7yPHmKOoOVNCYazqipRCG4VmuS
RWkO2S5JWzEsz6DuL4XRus5K9RiniEMQrzThSDM3gk9OjP0qrXy9VYHf3MdTYZ+w7tx65BxbK3Qp
LkObt0d59njl5C5oHmv8qmRg7DyUyle5Xc6fe1XpNU/W+1xTI73JotLe5HPf36OGM9ZlH9432AG2
gzd/NEjOu7bJqd/aeu6ujWCetzBBp4cSKN46saJxR5n2jlr9hwAOr33I8nAC8NonY6qhuWXQitBb
DRVV71wJilhhTZt97sS4yROZe1vfHtDUapBH8ymcCq0uigiWtFynSQM+PDaMZH5GS0jI+0rZA7gb
bkTVbAa2zeLRpUqQUK7BlhCO02MAA2ZLiThINp4GrrdGh5J5K486POGoYVnup5HUOM76bhLuAlDg
3gX4UBx6WWHocNfRvWtc+vK9v0tyHHP3Y+7xO506G5Nr7K8DvlTZltNt4hsJgL/ab7r0MuIsjZy0
Q7f5Ytfp0IqVWcZGup1aFdnPYpjIFm4UPvU3XJM8qBTlvHHM6dIM7QNAnlI2e0A3+Yvh1flDNMps
D/CXabiSgXfAuFQ8B7E22nXs2LEG8uo7CFtHnAjTPE7DyuPcvPeg7h0nQHwnQDXewZaGSYJbrjON
T5HKs51WnLYo4fLLAdHvD6jhpi/4SeJwVVplvaN851wsigkwF25JtWigDVp3ZnnMFMXYXg7U/yQK
IV72EN0FVEGIbQG+lp1FsADZclm59WpgqWVnhosOFV+CgVP4k2r5pwZB3sMMDkSswLkO9WYkKhmr
gFt/XbrPJy4E7UK+UIlrHcl5M/hJkW5bPVUXoVlEN4WX+a+FXDwhTjFau7gL5J0xESa5zkPJtRk+
lFluRi+/2WFbPDtmD/w4Jx1mg4utekgkmkhAyxWYRroYPubEuNicl7r/7QL/cRe4bNB/uQvs8h9s
XChh+Ik/BEp29FtEIDusm8DBAb9ss95VCBxcf3NdE1UeSRbRYoX/cw8YgJ/g3GQu7irP8XB//bkH
9PhPHvlDoQO5wmXr9q9sXM6yPfnPjmm5HAvMqWtROeCqoS/8uH3BE62lHEz3a2rOtfjGWhI7JDZO
ttH0m74Xtn4WRQI6stMOBcSuI1P7i4qLujxZnG2p7NaGy4mDnDGDtbKMYhP9aVggqX5qTYzRTMhu
7c9U2jhljQbRmGPjosYuBj072DKGzr6BzlFD5E1MUM5PaT/QoCpYnGnkuGQhoI6esWSEe4ezY8Pq
yFIatQRNEpYb70qECXW21l0a0zD87kH+zdb157wXMi1ACkEB4S9kTMhLfrw7Vcfpte9m72vdTWOE
+icJUnTMrGFsjaLEi/hIRZKg/Nb4baYfXRAJXJrNTMn3KS2qg0+/vqQzrOD7BwbuNaL24UIT8ZGK
/qXwRd6BrLo2eSMK0cuvaojh+XF2B8Dy+9Twswk5UpBhZ1vE3ZDvcqFqnNfCrKv8tVKdxjcWkHcs
jizm5Jtu5ziZh81cKB7FticUgx1h6y8ht/6cN/71TB2c34aEk53uyqSzQbL6r7/UjycRche5yQhK
OfFAPQMKYf94m+M0hx0OYv2rORnaf/DKzKjuJcW3+fbXH8Qb9f1o54MclKsuCQRWyM0Lfzp5a+bY
aEYq8UYtB0/Eti7i3AXMYPKGKxIs3ZuJig3wZ+17hUGYp5UE4z0rLcfrX1/Jj8eG5SuDokDfilXT
CYh7WW7JdycVC+u4GSnhv41d2PrXXq1F369aaSATOrIfmz3/395kz/FDphLOnCac4J+rDoaVGAHg
a+dLMTTw0zYUHYwR/0NI/2T6h89a3ovvBinfjonLtSKOl/gkmP5+/HZYPQsC/zz7TVkJNISvNtv6
lEDOmt4NfWoE/umq0P6ibPz1bf3LSGLDSCYS/7ND8nT8n860GMO7NhJ590WZ0RBi4geEOtINNEDg
/sN3/OnktzxCIFZk2PmezYiCGPbjlxRVZeXTaMu3DrupDA4Z8SZPBTKFZqFcJHFS36hojk15qjLY
GubWG9N8fhZdUNfOigBWAJcrU8QyuhPCB0+0TsfSLk75mLTEVw+T68p/Cmv6y4PxQmthWENPo0z5
F1UqErOQrpNZfinhLHMV+Bhz8W20tOF9rGiTVs4mlmPV/15C+u/JWX99MESFoPSlVE41EjL2jzcr
NmCuwCYxPs+eYRHCgSouo2obhKCicThh8++KA69JHrzqtEiwYjVt20YQLAxlj4+ZnCcosaT+zP1n
elBLPwSQp76kfU2xevPrUcR78dMA5gID7/yaAIdCnPfTs0V2TnthaCt6phlAhRVYsH6+xZfVMqhm
PJ163Edd3fnXhhNnvE1d6bosBqUPr5KdOsAC/YUBKMU3v4M1tyx/bj5Pq9GiZfvtfQIG48DsQmhm
4n/skogWEHzIIGekjuR18HTKtvdZhkvHwjq1ShF1MEVTNUVYDEVEFeFdDDRavdAvZQuxatQccy9s
IRwmecQffiN2ttsg4lg1KdoxSiCukF/9CXmvBXct7uZbXv/I+1jSoZif25kcI8ItahGVtNiAfn9E
TVSLcjv4qpif594JxsexbfzxvhP8ygQ1RDCDrNIUfgWmqRQ3YgP0bYmPWAunxjUNaJ8/A8WyKUSa
gAsv8THThqZf16x8dMb8FvBVnfT33qjS/q6fgsWFpxslmIK7FsqFBj8R8dFGNkX8duoPy6ch3K39
awcxVvNCzCnqs5gkn+yqcEtsjpPVqfIybQw9HAc1AC5ZqzBeZr4MxaO+DMcuZbE0435ZM5swtnnb
6pDiiL2u3LLO88PvX8DD8MRXRc8Q+WJD687ghnpmyfDrVLJMYoUEtyO3DRk7/I2GiJZi3dW5aP/4
M5q6IXcKHzWBvGuGHFyGlZPOHvdgwJnGR6s6ZXLUcDrghr/fVZd8Gu7cAqvhN0xTn+bHsmgHejRW
itAAE6IRsGvTdexzW2odEMeBGMRYhksFWlp8c/KqZNCI2BfyHrVHFQQ74VDmIg/FA/SJubGMIkZN
YrcFz8xRJn8gITxWHOz6pCfx8mi4KtNfGgl4ooZUQcRRsfaYGK34ISzAsYnNHAxhMV3EVBxQvEBB
WvZuwlIO/40+K0D0lSei2ldXjROPJWRh3PNccWCPzAJbGpTUArcVqXZcSes0Lv/GKbRxxmPUjS5/
SgUrh1dhEBTVMeMnfcDa1ZIzzCVpvj2/OA1iuRY3Sv+PvTPZrtvW1vW73D73IAiSIBu3s0pJS7Vk
2VaHQ5Yd1hVY8+nPB9k5N5Z3nLv7u5MMR44WFwhMzOIv6KtufaU4gguWfOwUibYqXQ86lDweBNTA
5G3wQfL0uoNv4yEK6/KHbYgyNI+VuYAMim07lqwgYI+B5VwDVE0pBUkBadn3M+rsh9j2zRY1qfX4
2ATgBB5bERQcYIVTrn9N6riSZbhTyjlf9LKa4JHAE33JWqnNkXZp9tU7NJIEbwKe/MC/ACDK8VHR
YWAVsJNoOnA+s91l5RV61bQ/960G2lBs6SsNZlfLNNXoZGOxLbyzOSi8GRyW/RgyCjS2yQhpmsiU
FPDyDtibHHBTjht56LFSxp2dvQ0OMmagut56yzKz/YOOrrW7D0vaFhWJAkaZ177njblGj9yoW23h
g8r0poa3GwFOyoAHEq3ScbEFiELVga5POww18V7SbQ+/eC7Qb5xOOZUtz4hjIu+mdYO09l6qTuBz
R0czW+L6Aeu6yK2u664ODcAIbOBU7AnEhJs97h8wRrdxM9RhuBnI2+dxwxC/T84imQ1eHIOlJcz6
r+uEhVVigu3Cdw4zqBbUzzoBOhVf5pBNhYJVQF+VzZNmJqSoflpQrciXyOxLED4deyiSaZvHpxrF
LX7WOuOgUVfxJKESXjCrtCtz3ke1mW1LDO01DlTItx8yMEm8pYqBHHdBvSAy72/D1jZREL+lkJ1r
p03UjzAQm4m/SQnT8rNeRyYu5TYSU3dhn5mMMMHDifDUuLPP+iExQHQYWUXOgnD6jg01tlouNRiX
tV28U4DtgIv1c7fy4MlsDXy0K0DV0hWm+cRdvzSKW77EFYaTF7iFuWT7fkAtejPDxa0xVAIURHxY
gsRyke5eoAZvCFFgEJu2r/hKQa2RaUaX2qRYNo2K5bUMwOBd/ahDiPpmcaa6Bad8zOn2tozVkwy4
yvmQrauG7AXQYNdGUxWhPjZE7YPBiiwnlEjR+EfqHuO65oClvMUqoXqlONgZDA02T8CMnhX8sa3L
dDI/W1xEk1A+TWeTOPu10anadsyI1ydhsSvlXiod6gnqYxHbnE+LGTJK5LiAKci4iVDNtZMSdncd
A9EeGucqFv/ZqqZCP9jlXDyGDlLk7CHM0tsLH83C/ODX49C8gnxtrZPG2MK9inhStKQqhLqfabti
0JSrqi6+ulmxMnimratfJoTMp5s1tLCQnyy47ifkmaemQsOhCr1m27rS7dAPm9B0ugbhEM01CHW7
FJey4FpFRb8fxbY1wC2C/By0a8YtPGp33sYzQtyk9KueFrRhMcZyQqSRraX/HDrAnx/8ol/ceJu1
bj5b4AudJaqBzPP9I/ZphCV4n3CTFVu1FtO67sK0WG008RwMCE503KJh4/f51QSvAhmPUMWMM0jQ
1sc4ownHxecbmBvtN1Rd3d4R24XRcI11Rdx3oXESVKhCMo8FIAfK6Ew5st8hOzKtpwitJPsoJrgF
h6iZBYZpKN6tKSYd0rNuG+ZG7oeha5HvOtqQlZp2H9b2PD/O/Sz7KwsLOevetdwOqm3Frt4Ay/b1
h1XhIGwUBXylmyNG5vE6g0NXjb+DK1TkxyjtwWjDEg9K1PfyWiLSjQNChwyfKLOg+ppAwhrnHdos
S8u8xJPDsB1UUysULTqvt499VLVesBvQ1S78Y1RauX8dCoVvx3H0G9La5FsSVLJH/KUGfuTUO+H1
y+rvfRDeVgynny+TQU94y77tpYh8cT/FzOq7zVSn5kJtkAZovA/T4jWNu2uiSUfg0m2g/fkZqA+P
bCyyJw6MRvmD/Y9+Gf3eo5YoZHGtoCliDncbmPQR/XYj9Zm4volwpWebDDO1lkhEB+SvprgwX6yZ
gtPaxhYpqYeSGlcPM4eMWwbjwthZjws4+j46DF5tsj+/y03lgPTKytMusMuYSYFwTf1PiNHhQH4U
jaXy8IhQG72GZmg9wqTXdWT2QU5z0zmiZUQWPNnkbhaSL1NDLMsCEL0TM4YpmrjDS5TX9qOo/FWe
oZhckBJVzDWJKeDibL4oeUlAv8nzSm0CYlk43NHM0V1SE7RcehaoqZS5OfFunHlSHSeKzx7Uqur1
YXSBcRRbrG1mfpmNhB1nqfNq4LPHLsxMnMxdBYdi62Qi5IkqPO+xXAl1aPLVMBqJNk6PQMWXaWqr
GoBYpqrLuM5GrsW+aUwuVTXKpCxJ2Js16uvK78UfA+quebgDCTfiKcF9SN+AcQlWNSu6R9pj+Ynh
i0mR3to9fleaW+rHDYY5NesIUMt0LPxwMk8vZGSxkBh1ZWGNFklJ0VEMFgtrpGLMEwydBYD17M+V
WFuO0GZo5EpGqqqE31gzLCjdXS6qJSg2JERmK6YYEVGzlHPkfSq0oPf0/TVyYQrxRPk39I9BG4E5
OuCiI3hHA554gtkRnLspuV0x2o7Cz2OOAll+hghNXE7nLuno+Lgqx2SxKB2a5pPWw5gm541dmaTC
hj9PCj45SPj1GDy3bJaSfp2Yt+mEaSPqPrlDlhI7kcnmRyTotHdmQ/QYg9sVVH2dXvoYb/E8y+qa
c4CRj81XBQtKsoUBgjkibdmahleFoVK3j0agJy8ZWH7Sw5YxXbVhSJUy1mwdBbB9F3+/XZNxjLk0
h5rxkL+VEgjyI8Bok2/2vtmPUZFlZNZYAVFqR6uq+AP/3fxt44G03sIQUlyXIuG5HJRZlEkNaeLH
JplHcYCH+X48MHPgvRTDVPNSNTjKvryUsxzj5zGYYkbHIOPxW2OUwV4otulCTgCkRLtm7xaVE1ZX
YI7jsd/FRReI4YJfUEqS2qleeLeDNZZ8VrVqvoLdjMyGwcqb1Doca0q+WIWpfhk1nrjYM+RD0xNc
lsmVl+4k+hylQA/ngT9K2zFFYNZ4VGy2mM0L6dyQ9JLCk/fcL3jxnCRwqOUE/GGZsbVzZJu/jImY
WZToe+bTxTb+NCisBJpvm+JAQ2LwoyIOMEMgMZjjGNLpvopbyZ9iaha9XyzLml+RUWnXW9sabRvP
KLycg92YaHCPZ4HfyOER6W85WFtrAhx5y4zJFN3KD0wWpmdhinwVapPIx03N/oi6KOatGe0/0vU5
QLQRtZzRY7akQq9mjkcSQgxYRUvNe96qBmikqR/YTr7Hx9PaQ4OEX9sQk/2zBqYGA71KzWz9M8Aj
zBSXPCCP+n70qrEwqVVhlSECZEuLQwd42HHszMaoJtM/wp9zMVtS2cFU3djuDFaYBVlNxe2FVs9C
TkKZI061HDdXmEu4RhpwykD3JtU83Pkz8NlzTDZFcYbfEzUFF5vlkh9gzzkSOrFprfk1oYuXRHjM
2spkok7lEMUh8L5Vjagc4s953qKQRJAi4R/8bUfnyin2YTyaKvB7YVFEq3noep0nLIY4ZQvzqj6A
+HThjkHGRqdIYqKPekpV8UpTMZhHH6qZm3APDzfq+701V25+pRqaI/zFdWFHYWdhAlbPa7SSLWAM
xGKA3yE3wmQgkVX+IuvZVOjL98gRAgpkDaGqmF35+67Rv+kZAdkB1stAR3m/wLqQM0WeF3bHlznq
TZ0Jcw6a085yl7ZAxBYwJq/09x/5vqtGmyqgPHVNO88JfgGyoZFaBXbP8N7zJzO9+b41isAynd3/
9KMMVskBtMbAyCB5fm7gOQn6nSPdiS+YYJr4VPuuRIJlJlgTu37/We8QcmCSaB0rIT0grRIcwPu5
S2fjpjMBD/kyyxLm4GlISoediJhRwjFMdIlM2371a4LGgBYQ0A+EX9qg2Da9Q91NF8JMNkJKXhN7
vkfmH7OPSiNWToqEAgp3AliDiT/9/vF/eStodQEHCuHkUI47tvn5X3r7M5qzCCIr76VPxcxzcEGZ
spDLlRLq9x/1y56TNIZDRkFMgmDavO93k0bhNEMC9RImAd55Z9ESZNOTWJU5ImiiTf+45d6PUMA4
CeWjuMNnQmt/DynVbSeDmP79CyoAJkb1M4ftdkiJ7PexE5o7KwrJ90kmFv78rXCUrW+IdqX3nSD/
tz3l98vM1BSqF01axqSewEvx52U2LCxA3LF8pidB6bjga7a8BuB9iID/2So7HkIkDGIRKldMkN43
r3MSQ0CumXhGDUrlV3iAmdI8RcWeSz4xxOF/GDz+DOdmaAKwnbYzQ16PCR/to5+/Wp8FK8Fk0c+6
Yk4EVEBGJswRFBfea6TbYgZrkSKOHG5V7iXcjL//xsb64KcJDqkWrE8bu3MVKL668/MTUCUmhWhU
9dwmGAZUe2ZZa76n65GEiP++pS0jbknceT5EIV76j6a45fWm5VX6wOmT8+n74pSA0FgjWv8Lp7gG
HUu1gPkGVoDkEVMddLtA9kAvNqnIe6K1mjxzWcIjqxH8TCKbg7+BrW/6r70aaB4JECgT/L+cFt0+
IJl3+vOU0XKA/HBumdyqA0ZDsLA0JDjayDjC887AUZDbqE6aK75pdMNjqe8N+o7UnqiZ545JmrKg
f8v4HGGS5SgrMyKJje8x6x/EmaYz6YwzjsmnpMppy/5++d8fa+IesChkC4zWwK9be6CyQA5qXT7X
SSvJWeMG6bR6F669yQB+tKx//5HmtPx1ZGdCLTYVRosALIAyiIO/Bi0GZZB7u2D6HMbAWeV+SFFU
v/IC5eRwjDqbJ0BWMBwoomY8h3kRVlGap/n9Y7z/5ka21iZyGhwnZ+5t/P2X2Fn5bTXxLpPPeU37
8wIyYl9+cPLJ0ZdO11///sPeb3JAqbAI6BT5EiMi13u3yX1EPXD17LrnsW2y9cnLlNkWWdaYzOr3
H/WOoWF+ewAiFZUaxeRNQvD5eX3jabaLohqdDxAz7WAX0b7s40NMG5VKN80mbocNA++SfykaNuzL
2ZPhE8Wap4NNQ1uXFgwlj5nfNxOEVPoIK9aAj3YaU6FAh+NUJHWWmLbWbJk2QND7iNCcI31m2sSg
sfjbIyKifDkr97iL4tgykyIxIrNIVSVAsrXn2FSmS3HA4D52v1ts/P9GbNYgJK7YnFNoEr9OTD0v
7sPSH+YPQ5mZmzmqGVWAuYK7sz79fr3f2eKy3gQwT/kALnyuReSSf17vqYYT2gg3egzc+u2zBo/W
qVFvMVcToZ4Q9H32XgDSYRWquTJd0h9/0uNgOgTWZLO4notOrhloFA2Rzim7iI6ClWeDtV52HFWf
CVZT5tNxkQMF0z6vIsrjFEVgypIfgz+mRWaIZBWZw9lZAzRPkYmvS/PCVy/jU6y36bj63prActv0
eC0vMW8yE2QtE9pyBP56hw2XaSz/GKFxItm7GTMP7r0oosuBLa0oJ1ogv1/S4OfjgkOOyyQfMxwY
uNyFnv1uC7d8A1CwTfRajFJ9ynTlOQeH8eiZnweNS48/QbDencPTEqRFtGvcCKMsJy+ecJQEOFoF
Q8XQFD31EEiiYbj27YeI+rW7LeZuTLaY4IKzhCNbMmp7HRsXrWVfW8myZZbj34xeVJ8SWN5X3EjJ
SrWejPnOwgvw48ocebyIsNDxsN/FHGBH1zB/QquspzgogCZuu1BD68Zw/OAWlrxSix53fbO0e2bi
xRNqqO4FkvlMCbKmp51X5xMjvF4Uz6AmvNMyx2Cyh7VF7Fg2Wj063M8vTVILbxNBRqWFEaMT4mRV
9TgpOTylUqIPG9joGO8s+nafkSfBgcdq9IPvdh1pEXpmKLZnB8YESwM4leHyFjRiam0GtxwvsGLH
2zMcadgkWfZxCHycEQJ0NHb9pOvHNQN6SvppJXT7LHeLENad2y/2F9wlumehVuSfBm/YJrNfnnLV
pXsXttd3pb+/Pc8/B2s2BGNlgplHquA6JArvNkRN+0cBYYfAruz5NnSiKt/7Rd0jN6Vt/8M/bL+f
LqjvH6YAyplrnhzufUYSrS6pnQ6rr76tSjBCs/0IttPpNmWZX40udgLbOa7LO0aE4CZ//9m/7Py3
rwlWh5ENQfx9PTJ4XYjstC6/ogZL4SqLBoZgKcWfVJu/XdG33/T/ruG3b+k6DvgchPu4kN+jdGan
zJ0RrMxX7BQ4M9LhusDFohQpIPdC3VdOGd2nXWQBZC+8sNnJsUmLI3pX/m4uemBfgPX8G+3r8KKy
WvWB+7YjTxqK/qksSV6cvipxkOuFe2cbIfRykMEldnHqbnQW52No1HYhQgsczyCt3cgyZB9bqvTp
3uTM4sSEjLetw+VrVsc9o4RBHwRM0hd77uV25f39Qy70DoTHkpg0gDSIdZHc0e9TAmGpbnYB1X91
B7P4SSqTo6yz4mxe55dKhMVnaYXzbkDepNi02vLPwPjCevj9FvDMZv7pzSgD1kRIzhEAx/DT+vlC
wR61ZHyQqK/xwOCAdprON3MAjwejm2LFQNct5zNV9pCTU6spmfbUJSqtc3g1NsaRHWKDdbOK2D2T
60LjTAMfLlP66VudW1fpUqnLRS5H+FvykR5ocYNeUUHGymBs2a79zNglq7toq5pQ3ZM2jvVhctM/
Fj9LryW25cecTvFZGtfNTen1Rb+ro274shTJgGCik99ZFeQFdILEdJBOD7ZaImj+OEE2zzBLsfkC
uG6EmxFGWcH8us0YhHAnPiC1G1wiIO1+FHS1I8z/sIT+h+zIrN37tYWmSA7qU82q9yzBgZYw711F
X9vU9a6tVmZPTSoXkNptZV+LySDGf/86xc/AV3aVoswCdQseCSogcLV3r9N2Cl1ydX7Lmsy9oG0G
GSkaFutEozI7MIjoifRerL82qJE/pfHcX6ZpaN9ZYygPv38W/9etRapJ+HQCWJq+eA8G1FPpdTDr
K+zmGTBQt9fRc61XJFzbcvE2re3kdDjKGnGc3qNXuMsS3zvD2CTd0ScJQyQ/LLiKuoYBkPYYc9P6
pYVeWV1ylfsYzLZSztf+kMTnMbp47qZWoTNtukU4b4J9qF1rEdRbsOZec7RYlkOW99YVvCej6Dcp
6/LNo2HBEr3CGQkx7Xji9t5C6s8vS8a8ZJSyhMhQtIXRy8bKbj8y9HzyRkpTcpHuoXfm6jwpC6k3
WgGXYScyLtr6dP1uZZhWjFxB1M1MNJkr9Shwxdj+qOZqakIU9uu0wSCB9avFOeCUSR9tP3Y+9rpO
P8G56bGZdVJaPWMGhv/3b+fX+MNOCQHNAV3zeT/vQ7J0mITm85R/Q2bVVnDMw+wLKI+FqSGvjJpK
fUWPLYJuY31ZxmzCzNwfm3+itv27DWsYtNBGQa5CKny3YUFKdWW3quJbBANs2L29EH/FROcyLfz+
YCON+tjqakCHJEF1GqGWz0mg8ffBzUo8/sOa/JsDixQevWVCh5HYdH4+PWs5TGM959m3WNn+Q+uL
7t4pLGunaOyeuBeH66Fo+4vGrcpz1NnEVV9BhN+oop9vU5UEAJKrabxMrUH+AXK+9RC+SfOHf3jK
n2tac8Yh5kmoeQ6YaYrKd0s2ltFShq07fKPr3cYfyCyQo6eTuGyGzh6vHX/MmSkhrB6gg+LVfySr
rdBwj5xmOkpVd09eWMSXtpryD452ByYk3AIHdDMLljvO1NZtGfd+32//5Vk8Ls23//t/XtAcrP70
Cv6rrithzySQf0+0OOElPLzmy7/5n/4k3GIcyJume/anLc6feo/hv8BxAPxmI9DNYpz4v1QLGf6L
zILNYdu47Zri5n+pFkhBct2HiD1i6eODLfnPPIV/TiJp0tMUprvicYAJnL/kMYgHJLQXovhiFOh8
MSkU6o5p3HqQtDKPaavCi9H+klnTfN7AQJo2WR2E94h79GdEzPEoW9EeccxjpPWXZbz9fs/+1WqY
JPqn+9c8Gl/O4zQjdUR74n1Td+68xctpDJ3jCdjUN2GY2zfB6g88gxV5gG3QcU8F8Ip9Cuikj2WI
h8DIWZrDIfoK/UzcdWTPLfJZqBGpjyuyS9dL0k70IpJOfC4TDFUgdYzNelihOKJxBPjQvmGkH3TW
jrrMCs6wmcC0wM5xg9sBkQGisqtdlesPyTLGZ5Bi6cHhble091iLIR/j0sYr6WRU4QUiXgL44JLt
Z00UDIYEUf6Q0f/tKvzhQ1jDr590W44G81LEKCxm7ZdyKe17NyKV3IwuKnpbBHtR8Q9IbwQGbk5S
XPSyLnJs4JeiwK9Dwgdsu10OyfSAjvQTDoXWUaervmjjTByHQXavqZ1oBHa9ecdA8CTi+qKp/e5R
VaBvRTgvCGMP/QkrhvFitkZrl6q11ZsizPxrgD/LZRUnByvNcvJc3CLvLTf8bMsMsXYsNurdmhfJ
J1CSjdrYgzddWUye7xDHDuetojW8n9JxvozV+gDVuLjRy5Bi0BNWCritL+IDWAv3i+4wyAibBH8B
ekDrll5I6t/bQd7cj2klcdkJyltvXBWGH1KL/EpWRSc/ZLFONrOw0ht0I/buEjmHlmHX42LbM76G
sjqf/cY7oolYHRoFUnWLVc2w7eis79dKibNZRs1egXvaIMTU7me7qc/dtUdYiGH+HavengKcNA90
Iu2LWEgIqLTGLxIBRXgXVXbxqelF91grRswto00PxU+reYD3sl7Lypkv5chNDEHHP7h0QfZly7fX
zthv8RrReyet8fRh3d3DSouFJhpKTS85254iS88g9kE3Ir463dtqnK5Dxx1P3tQN+8LF0sptk2Lf
W2u1caZU8oV6TED7Uh8GjFg2sU4TtrQuVXSYmD2RryN/9IluGHYPM8aZURAOeywexYsTk1eX2bJ8
c/A6uKKH4e6CedZnLriBCW/qzP+MLtIKI1Il4twZ/Qx9jkkuCTWAqpbjWDvGoxLURbBx2lI5Ww/n
lXrDZBJvhbjA7AoBDevRmzuSFReAGa5UWpDWerW3n1nH81GtmrJZFMklHqjVifYIq4e65rp1x2yf
0Ys5FAvab7RsIvcV+OIEfr2Y9OMKTu0yLMKQ5Vtb2sNeFh3A+EWkZvC/N0yhWlimSN6NgJ8KWewc
JIruFCaK3lHltX+e9/pDmEzrFzWu8x6/A/ecpn4NAhxm5A7xvRqTGjV9hmUboGQb+IsN62qtBDxm
nYfbeKqmZQMBSj1XkQqHndfqGZ9HIYLxGpQUjlACsNqmpMyAxj0yd7pcMFxwkIkZx/M69mtv1xFE
ym0WBcWNV9foL41p7NzQAprufD2KboN6zjgbf4riBme85jg5NGFAY421ddCdQOyr0SujfcLBqUyQ
zdoMUVE+RX3V3qeD7Gs8wBx5FbVTiwUEANidkq19kzLpflQ0toudGFJ3Z9f83GePhriPLMnFuHr6
anKS5DZ1yDnw8qseAw+Ly3gZyl3ZTDks1Jrg63V5/prF8E4RqAO6T/at/duOvq31qZG0ClEnbMN7
BxWRdA/qhZQ/bugJHFy7DL8Bt24vllJMn+MgKbYj7mT3oh/bsxn7n9XykcKMMS09sx2QSxuMKN1T
Eo5w6adRP3iyBnAYCT+5w2XO+VjD6b1HdrwUZ53u4lvXdRss0pY+Byelku65XmwwDC69Gu+oDcUc
b5b8BfJ7KzDInMerPoBxsonF5MG7kgFaZTls5xtr7q18540dH1fE/fgH8T28R0tqOrTK7559qCvF
Ng7t9RJAjwS8JrNznTvznpFuuyc2zOeZyqNPYz4K/sGmI85zyCED53i81xWgpjUBbWaXTrXNvFZd
0sgI0QtckOVk2CPai5AhU3Q+9u1w6unAvb22MytITgDOaL0Nki85CrXvEv81k/a0mwJcV/N2lk+p
6JvzrFHqloGk4FPLV6ftQjaih4P8jHtrFhH6kVu7jJcgekVL/DxE9G7jexZQTlFauwC7pz2Qv+x6
Abh/dGvah5t1nZ0bxI95p1MaTNfeYGxpHcQMkY5xNoPmHymNx2cmVu2dduR8Yn7pFtuuSarPtOjH
11EW3Smnfb7TJQ5WJi/5Ulh5/cou9eTWXVRK6MjUGOyXJEouu3qkDuQ61ScZtDP+bjIB5yooR9w9
NfPi7jAJpi5etJWCj4Gu+eQzIq1wkWvzLy5sqHyPo5ac0YQHorXDKGVhdFz05Ux7U02AwIHqHps8
hSE6jDbCDl2SPyHZzetKXpAnGW8s283vF6qNHOzZMctKgCHS1WqFlJ3Iqy6d8N2kunZu8LN1z0mx
6ueljvpDP1jlru5t3ldkZwu6liDTnqXXlvzOdPzqCNqWth8BoEW7urwK2k5cdoQzTlG3rNAZRmdE
X9Z2kLDA+oINwlDsBeP4z50lMPldBNwtxJuaiwxPKbXh1FnuBlXYKNkOBRjnPbz+8n5iTn1dZ9ly
h2BM+jAXoy0p46ACbjQyroeh6+7jcOKyhvt5lXh1skP93nEuUyRkPPCqXddtaflQbHsl3tGYEI87
UPPqdcrm9ksQtg0ug6sVXii3m0yC6Tl6jw8o6Bex9u5GI9h/HkA1A+laD/5lX9qru6F9ODi4gK14
+qISN16iOeeh9E0cyba6cn1vS3qiPwJmXKy7Ubqlexy49O84tcwkbPZABBa38C9GMJLRFmPmqj3L
gfHPu3mKkoir1SX/qgsZPMyzcHd1qywUMbLFPwU6J9AmoQScW/tFdqWTJZ8hA6jy2kj1P2knbO+F
nNRzGwXZsfZj2pM5sh+vroisi6BWLTIqnZ4h5OMtJzeJYBK9aRXS/Sm2AregupPyImjS8CYGt/sH
OGMXUVY7ts+bICvsbVUjVdzJwbcxfm0T2Z/8YAFL+D3J/m9Z909lHeAkugN/X9adV1/Tl599UGlu
mP/nz6rO/Rf9F9OjM2x3qZhC/FnWBf+yccvBXUMyKbd9hx/9kPHHQ15RBqKkxJDCqCxQjf2poqT+
pfiB+d+o7t68dP4Dow/X/RmsQfEkGCHz2/ADgN/4CyJmcLC3XKFanEdo8e9kWxQvpEWEieEtZCRv
4WMxkaQDYTlt89gRaJsQafAUI+gIE38iE4nUIMqbFWmf5/AtUMVgHlHfMPFrNpGsrNbqufSwHLVN
nNNvIS8btbyCUxCsSO2boNiF4NBTP3hQOi/u9TyMN/b4UppYmpio2pv4Wr+F2nUsqpXGcTO/dG/B
GMA1gdlCrT7azW8BW74F78bE8cTKiVVSl6htLAiQmoorxcjE3AgR0ICrmJAnSYmZ1ew87QTuvqgD
LgqNraWAQ5nJYxsmK3WEuVXk2wUD44rLxqoKX25zcwc1XdN8Jlyv10O3oGxq7qo47KZX0gTurz71
SFmCGK6Iud+WJotfnMThzssc0j7UgMcB00ff3IqzuR9Xb65vPSgyITfYzI0LH0cdEQPJrwMJ0cYt
5Hpoln63cAErhbDhps2H7VgNeuO78AidVN2Kt5s74w6fO4zH5VwGt5DMG66ZrH+Qy9TR8ujA6U6L
PAPrKArGcnl14fWIjyOsNZyCt0xiNUnFCOGK/OIt10hN2hG8ZSDwNFD2KJvhYTBpSjYIMpbBJC+p
SWN6k9A0JrVBosa6nFbKAEA2PqDKhetnxuVtjcXwERZf01IUlBpnd92ekiAY/2BwRhqFHx0pFXlu
cjO6VbFv2hDGSzWFLYhxocarwqJU2IQmQWtNqoZOPh56MfDxcuNkU/ecZUWBGFDUtti0tzK+rYKw
Emf0INL7pMnlRycu07tw9fg0Zuz6QaCKcyCsuifxlk1ik5acWbJHEmkh23RM2jmZBJQoTecbof/P
VhXrC2kS1UlPSkNZM/krdwC5LMBickB0Txjo9hS/n7JY+rfJWw48cvlWGOmt+av7liUPiZPvY3st
d6FJoluTTvMe8w9QQ5NbhXPwVWfSbvWWgQuTjCMi4e4sf4nLHdu1foSDaN9w5ZDBWyaZFzWgiHZ0
hxpmXtlwR6k6hadRcso/oZueIaRWQOV1WZ7ZYVh+EY40bLDJq4TBWMzhuGT+fQe7zS4uobzMEF2c
DlrEWTnRbonG1Y7ul2mUy0XiJdlZO/m3IshypulkOlKm8WYBzk32wOnZd/NQfEaHZtmIAvrBTg1u
2G3zxqm3Fb2Vh4ERcLNZSEW3PTDUbVKl9rXblPNl7/kJVS3z8q7ukKuCC7iHwZDvgRFWW815uY+6
mQoyHcfiwxxNEhmuobezWwXerwh3bkOWh/NfR+bHvAhO77UjWutsGvSTC+7yzsqDEGUuLadzqccL
eDj+VQ3k6lj2ubMrYA8fm6Fc7to6cGCFIYJcB158HixdcTdpqe+x6Ju3LvYhh0iGxV41vEja45sy
YqAp2uS6RLR8KJE5pyl2OWYX2PHxm6TVwuiI4Aelzmc/SlBJynAdzUiNjcMxYOuOX4NL2Ixa9lMC
hu886nS9FSwLaO6gu0lt93M4NPFuWiVi9+jUXWWriM5iE62Xwf5YkdpvME/nJS9fdTee+pU1jHr7
BByzX7ZACnAX6JIPszSeiFn9FKhFIcjUvML2LtCadO6h1YW7CP2jWOobf8qy276tPrloOMJRO6l0
sQ8o7j+MBmtfzgrEtb3gxDzl486poGJshrlBAToRaEwhvA4AtmsV7FL/qk1Fd6GRWuuzCL51GIxH
poXuTnQLYyQG+fZOYTVzoWPlpny9Zv2ckFteUeu4Bx8RJ4dtdPJ525d2jG28bQ3VvT239dECxndE
OJTdtNTrNQS0DNn3GnNr2NfNXbtQoMlV59BJGUPd5daMP2yov6o6sS/yNBanlX783uqmoNw2tNlM
mG0ZvAVsv0dwoqhbCQ/q/+w5+5V5xy724+W6gNe+WUYBnStHL8/y3O7aCdM7T1stRwL1ag00/rrU
ebnVZVE+YJwb3XlO5G5cI1nl0dbbSV4T4jTTDofU5KWYo5eks9s7Bx+AW2cO51OqO3nvoxn2AL+i
3PbSv0CGqdqC0UB93bI/Qs9tNwhStZskm6MtIiMQ3nOy73ns7gMrVNt1mJeDXNbwMCCjB/M/qq7X
ad8N63A59a5ESnjo3GtijHWZ9alyoOWX7b1XJMWuhRdyYuggtx7zhyPZfvLqFgVnCwVzhBLy4Z5N
WFzDeituM/zAN37lq33qr90OKN0tOb+7651Mn5erlLcFshw7a1iaG28Sz96o/X0rrPwBvVdcD3rF
7AxC9aGbnFywMxKqbvICfysgCx+W1NEWRZ5/FI1OT9jphdB8puWsCtL53O+5ImHU+udWQb31fc7+
3zz5H/JkZH0YT/19mgxrtPr22qev/8PemSxFjqVb94V+lR310lSNdzgOOBABTGQRAaiXjvrm6e8S
mXUrM/+6VVbzmoRlmkXgjrt09DV7rz30f1yA/PbPfq+UwUZtdTDsCvaEOgJiiujfS2Vb/xuqYspe
KmUYw3+ETRmE4W0rAAfFPm+C//jfUtkQf6NEtii+TfYnGiLz/wg4+hdVMS+CfBpoM0p15rNC/FXK
YWoLKBw8jQcio1RoEeRoJ1h5EPb3L4uV/3SQpHiyXvuwGmaXetZiSj0v+clRc4K8e+fJGR0CiwtM
qBykZ9I4wMIr1kXDBO0Vgue/nY0uh7TBYGGo1p2hl4ThxpLG0GncnSTohjt3QDbtag8SBEAgeObj
+HfyUG1gh8cqr6ngPSL6FYy8EI0IAMq8QOV/GrBHew3pEL5lZj8tRYqgKPnruUq+cD3aLWTn9kUl
zAut86h7GYrnsIzsb8gIr5mu/hyZj/Bv5UtRp5/IZ0Ah1nbqo7cnDARJnFZtyQ9y7kPRNi8WmBNM
4YAoJ4Vfr4qR78xlJYJRsY9t6xzjCldM1PHRwC0O475ESpjlnyh2Z8+y+CjxTnWBaPihrF50zwDU
yK/AxyCcY0nBGhDPwfZD8B5GaShhEmmdR9lUH0jgk7uaeXJgESbtj7nxMDlDH27/MjMA66XuAO5Q
syqqSj4CWeh9SJW1Eo9QPLhLMYZFx0syjzZvTKPh7U+6Fg6gCxDQWXnAAvU579zZi2BHBG5dfS5V
U6NUaJloR0se4CrXYvY18a+oUFQ+B/fJFaIn4IaI3w6YiI8jlS+4dxy8sKPmt5nbPUVOlENMtUgs
Vwrq+lWsh8nh09M7XnQy7aOjKk9fF0naLA7GcTY60uY6UBedkYaDK1S4T5OjjsTa80cpzIcx5U3F
WW4cdYVEDTUbuqCOy/lku8SWjHK7inr+rnDtS9qpOZ7mTgvtEWWNFZFbvWpcWENBW1Ka5oXr+RM3
m+7RSjpeMaU/wSjx3a/8X7Y9/0dVqYKpdzj1MTL6ZcmnxNAZsgs10K2ghPUxa718fd9l7KC3IG/I
7yd+X0z2ZJS4PPTqhrjHgQCDk1DjT25yrmpSURm3cXU6NpdKvd0LcdMvz0XC/+JV/MlKku8fUrc3
Mou7DHxciCOe6F9IRSX4ncnXFJ14eq+3ic3dQTDbiw1nDNoG37AzcDERk3H5+jAqyU0xKfxVMsF+
lvBuaXLt5gTpxwyNiIu2yLvotFSuei27TPps3ZmxAwv2dcyyO/ACWthiaw1KctKCRoy8hzjpbtgY
zvuYVe5ZbyJy2vpVC3Om6lve1jmdssqrBup1Heoigsoqv3U0blQaChE4I2scao0iFNwn0FvThzEx
L1+3lw6Y4CDUQQtno8DPXQN6rAdWEwJTZGDgETzFiaj2s9DzEBsyt2GOZubru0UysznyqrNF/glH
CJdARXPl6ySS+F9X+Wrn6w5XqrvvYoNhKO7fHQvhIgABIP2vC2C7wrnFH1Jjrfb6wjHmjtzfxurS
HGxfcz9MGySCy4i0tj4cMzX6AWWLkBPyBnwMcMhIB1U5RK7O6WWmP9OF/5jU/DOmV/MwrnGugIjz
S70n+LNSo5Noh+pMasd8MWdz70zZT8AIRPLaU3WOcton4oKQPaxCOcQm92m9mup5IdZmZ1tcZBXB
UGelc3l1cBicvSWTXA4HlUVZOht7HFgd9ePMD1On0Tc63fLtnrEn7tzOa7SuPU4Wymq7Aog/p6UA
HmzqoQJx0LdjlcNt4qv7so5Hg/aQMNDBY8kWTPYcJmzMRh/4MP6MkbcA1Yi7CGv+geRe/rAL/bez
SXNJAf26acfUGpkTKk/87OTebLkkWtN4YHEMkTlSHCqjenvsTFxMzSx3nZXy/dWFCFDIVefZMubL
YOefrmHy0SzcAV+fNaOhPMjpRO4Hle/VqKw8NOaentExOQIZv6N8UaJ7TaWFwbVW7J2o+Wy2gWs5
sHCLmLfSZM8n1nXpTm3bX8zvTfRbauwzLP1GuEgd5kpyr0zDxd70tTTD8WlJZyYxSsFEAgrtIkJ8
EnQ41awAACXk4S03C5ZyFhWBFbr0PXDl1zb7qWX1HKhAnqAYC+3JjPMiwPkhs9sl7oYThmq+Ql3Q
4NDkqMYQZqKBMVGn/T1pMLjKwDYVsc0mDBaQv+S9CGdw1V24Gokkf6pplJMkqFXp6/odHvcvIxX1
4MX6nH86ja4Ag8RBu3ZosmeSnaq23rllDrEDHFlDAl3Wcs9nBtvxmEdRoKlOdIvfflV2hY6v9pJr
CIiOFUDC8gBJoVdeANmMfgJeuzhHDJNx27aUpn5Dw5NezBFQWEigZKRcq4HyAZrI0x9KsX+ioPiz
0Oirrtk8JAhIkDuhGKHu+qN5pnAVbTWgfh/o25Y9yr1P+FcOR5DzBLsG+BFh2AzG/61R8s8yrN9f
14AvxOBxM8L9RYBNoDw7sV4OB3X6Ouy4B/U0f68mVElgHz//9W/5Z7n3769mo0/UQPuJ/4+euE6x
YqRrNRyKhQtkqwTcPFLCWAEz/PVK/20C/k0TAPUGner/3QQEH8WP6Uf78ccO4Ld/8/cOgPAAYjKx
5xooSX8r8//eAZg0B+iiINGiYfzjrBwJFJcu3QG8RloEfWsb/j4rJ6cADysUEAuc4hYT8J80ALh4
/yI02gxmrOIRUkPfZGL/lws2z6iJ1NVtDoSlJS/MTisZWFJHjTzDMSZtpi37nWyW+6KGOeOz4aIC
t10WQgJNKvoUak59VV+idChxPlS55SPKnT7m3mJduhVcTsR2l30xk0lFod8u3gyl5VYcEK1WzJHx
6Ig4bGeX5Hk+xPQQUZM9Zj0PvHnu10uRmT2eC3QdBxuem7F5/9oT+t2ckoCHO+lZkDeStvFQebU3
DJRxO5S09spsZvuJN4egpLXk0V7ZHMM566+VGxsnrJJvmd0oL2lR8vxpKoKHmrnaD64Wh3JrUKTT
ybt15pAo5+6BEfe7qeT8kkCFiLzVHrjX8x3SrCRYTF3xMqr/PQiYT9nqKXs4t4dIgqsoNCUZdVrT
Q6xaefVk1B4ssG5eave3PVpdb9AoMlTnCX75rQp4x0uQeU/Nqp5nHgJekVdE2jnT9gfsyqU8G458
wdMMX0ntZ+je8RsF9tFqyJ0qdP0hX/K3xqT2s+v6EWjf+grLVQQSBwyZZHJgI0BRx1rQ5xJ8QgcU
RnZGmGpEQtg4AAE0+dEuO/M9IBZxp+eKsuvHHKw1q4xvNc3cN3XWqYm2yh/VjL7DwYjoqMfck4jy
s1vlvbCMFfyfctrmnD9qeGpP8LrJqU0jwiN1WYQTZeB9MUEfc1bHQ1bR3C0wIV6M3HmyurTekw0E
qKZbYkghuR2uKA0PbmM5YVs4z8UqFYZn+vQcG0j4DBi8NiXKFqTgRsMvRSC99e1G6A890P9LmTaJ
GiDlmGlOkmYNi6R61BWV3Mq2apNAq/UrGxd31zkR+Qx6AvaCO8fLYBMGCUZUSJBz4+5JTpT5MZaq
SoHA6jpDZQc3YbRqpq3zcIODr4cV1Srmsw1B4cYoLfFm8IsHHfEPfslSJEVDkdf1TnXaqGVzsYgb
UGdmf6wzwWwUuOHyqVQEP+2dtq6jz8W1p9tCazELkKW3VYApmm0e+GCIMvU3ie5/D/p/c9CrJFcZ
/+qk33/UbZz+GSv+27/5+1ZUEEYuVJyUOPJYb24GyL+vRc2/WRDCMUzYFnyAP4fL/ONoF4DEMVxg
5oPmCIz4PznZnU0mK/9h4TCxBjJT4oexeSQTBDXpn0sgV6sRi9WEcoEHeJ3Af3t9l9chBdMLgILH
lgCYSgzNi1OqL8s0qSQVLjsKyFO/2E64Ko121KdyOXaFu27kbPPoDnmBYkjIwFaayu9Ht/1cotEK
6sSmE3E6cVbiQr7xyBFXBfPSHrvfEOiQy3zppKwNlGoOh9i+8uBw7qc15TTqCdWeUoR2G2lJZ50U
doqmBVBs2pPo243ZcofHHhthb/ReVszHtrPXB5NwpaC2J9tXl2l40lI3R5Q1R8cEAzEqO/WBXYG5
Zyf13TJKcn2nqdjbJPHe9iJVbzKd9yQIPrhnukSEnmI19yy88eQV35gZoyOaVzAvmDpKe/wBxZ+h
jD5OQWvI+WfK8+Mmn4yVJ84Kro1EiT3TWBHC9bH3U7VsqpBiDjmK34GZ6TtjYHub5paxzVZ+aMD0
fDB6J5JOyh0H0xRkK1kzaw+Hk28V+p1dXcum2/VfngblLtpWf4PSzAepuxOBH7V6daVWvPSog79z
0O9KRH08C8prbjqYgwr0t6x3bQJRo6G4bZGOTCFhc8JvqiZ/GdY6fcj1hPEJmy4m9lBdPBkjJqMZ
iB6pNs0bI19W1sClidkd6C1lvEwvbV1ML1iDuneX4J9vc6kDGarrYaKJsp1zMrpsuyfGMs0AC9ee
sBRXhU7UWqGN5qHXHflqpxlAJHZlxbcqrxhFFQRK4P0hWKxC7e8xUq9zQJ6yPduN5gTYjlQ+PFcj
SSEZsAV3mqx4eEeEO6w1iRFb0lvjNXAmGjSR+fSVGpoy8qhrfK86/MvJzt5sbSSIHYEwuRFaSqS8
VtSPjh7BsinT+lHNa/WiWzMp3OiGzmRyZ28SkkrqQY4jKyLNV3VXZnh4aJbn+8UcGcb0eVwRLG/M
YZdurCEWbwe9nzAFmSiUg7ZxjB88gIpvBGOIn+1A0Jyik6hJGG3Pp7qRb1tkjZDmIB+N80JSHwM1
9WmszepEt5rubY3o8QBQ1XKvxVya5sAg7mB2I798s8TLFWku77EEvHeFT0WSb21aua8j3QylU/AD
qQ+I0fzKy1hGkp7mvpSvCfcfggSMMgxzGSJEIEOIg0lYfkm1Si8LA8r3tFnHvTro8sOc2/k+GvCx
fb2zLMqkw1Jf5ccXWMge4k20l5qtCW0rSpwHY+YaNLZsjAI17akyq+Gpy4zJJ03Goj7cfvFeL5fr
Mpj9sz2X/MUiyrSjOf5GnqiXUICZ3WeTkb19XWnUgLzaGrsjGGSUsDfplhPiwDK8m+RmiExI/yYs
sSm+Ge6kfZ8qdG/kiBj2Q2uSA15vae/qDLKhbalttHgAGitHvtSBAJITQzG+NY3hxq6Yyv69t5P0
UonauiNGbLlpIlW7IlVzrhPLsTDhisSV4prRm6tRd04maR+UhSRAKaPDK9oLruYiTpRHOKXjfkVP
+9jEVA81FUb49W2VEykh8EJIdOzyqIJZ24+OX2d8cgtZA2f0DUbECHCTlFkxP37YOE02oQCb3pBw
MMd5dVpj8bWmJq4wWy9dlVxGCnXYdU9jQ9zVaNZvVep4MfYk33VutX64E1N8n4DZBcCYHOAHfpqT
ewP9g2WTQlGv2de503f6mOx7a/0Wtx1qOjE7Z8viB8rIDHNmFppcsKZpVX3teY4NnqbXwx6AtXU1
ZPbcwWW5WCNneK46cWDZEmGiXRl+Wi4X3JfBNAP1jOqTXtnRvdor8506o0lw6nhh3OiwBrfqnLml
OxrhwqgS8F7THth6g0UlFJcIwFZ9r+LZHxvto6lgHjWErdxk64ZK00r8aJr5q1V7lmPmA49Jlunj
oN9t8u5XJdZeoJD+gmNSIiruyh3mPIKfl2oMlVLHyMcuHaYWAgRfWlb9iMfA8Glj1vdyNH1tZX1s
rkm3k/38WGUDcgI73+vwqKEcrnzBqaXu5maIvGxa8nNuqc8IpjUmwA26nKU8EsimHyYO4UA4g0T+
nYMPcYeTjFeAsHX92ojB8GZgD+clF/ap5cLfI8wTFI3Rq1DLxme26Q3q8knG8VWmjv2RanRNxtSI
N9tSoFDk+RPC/OzHsihwJbOx81K9cXwxVMiCOlJsDTcyIO2tK+eBPhaHOFt1tL9gb/yV8Y4bPTZl
954sfRQKyN0X0rwmGerxmBK402t4MkDSDSE6qupcq9al4Mx/4LJqN9Wmeo+d1ggnDTaPX5IvcMir
XAZGp4wMzTX50WF+DRkmH5eSgBJdyh8DzWXQOBBJyZB6Qa1Ek1nztHc1xC7Mzn6RlPKKEnAvliZC
LCIXjy3zyEJ0yqHXmMpta5jP0VLBQeY2pGiv4heIfh1KVD3o8aGd2ZXEIUWC8w67aLwCu1efc6pu
agi6cB/05nKaYLqY3kjiN3LfMXvO7CH32OKWHx390UfPDIsMrtLeFj9RgEpx3PFMn3b4C05Q0fSQ
0Ze42FFWPyCbmxmWNVRWOvlhk2ydixzl9FbBE32bNFW/WD2B6SYVltda6RogTyfYqezTwUYVQmZq
lJeOu5ky4/M497l66jSCllGMoXNHgznsnLgpBbdE/K23ZuXOgpLn57o2N3yJNZFmbayQrJ0NZ9ts
Da6YijkhSQ9S84wVCSzCh/pSsxc8EZZAB9iYJaurJvrmNml/nQA0ZyHYVdyjvVsplz52zCOVQr5X
Rd2E6VxEPs1bbYRJO39W7AbuVKglzxMiuINM7OY7HFNAr5yFQbxuYW42mizFIBpG2CswUKqwchyV
k6g5wKSqNYc6wg0o2z7DCbBEu5qWmLdVNPvFKH7aXeF4XRtNd7mliNs2qlqmj3UL/JGZxIBXyadm
uJ1r+IqKso+12PKR4L1mbYusKQPgx+6haemYc9VLwUvsSkP0ft3mxh6c9C1ZVAwKt3RhbaChNYtu
vF9zarx8BJddW6Nzt0xN8dhk3XQAW668MrO/sJHsPiY7pQCxln7ngs/coTCWKPYaVMRtSrZqi1gC
AI3mwerAPWbWd2AGByi/w+J1YjK/6XLez9McB52+Pi6Wbl/Qo7Bgc9DXLpW6t6a08wu1DbE7xB+4
z/d6zyNvhEIYjgT2YN2Z51M6qp0/ZF10ZDF0TuMGK5VpBjYq3SN02/kmyhwop0EGZlQNLX29ujmn
q3pjD6wgxpBgewBT+7wESPgATqihWx62EDR+4S0Szf3KR4vjhqy0/LfgNBsc+XycvxLVTEqV3M++
ktaWLXRt/spfM38LY+O5DR6j/Epp674S25KcgYbhkZpda0ityu8z6W6KIOat/Ap8M4bpMdpC4NQt
Do7UxJpxk2nc9mTFNauehqu0rqkL6DNbe4YqW7Rc4ZrZHaxH82e3Bc9lWwSd2qn97bTF0qXk07Xx
ooWTqY23zkh4HfM542R8JdqZZNu5W8jdZFvNNaZUCSGC6MFCFh4+yY1FOmQ/pi0oL/3KzAMpcyoV
5H5xhgEwb7rKH8d09qMtbk9uwXtzb6R79LJP0B9nzySdb9UptImbfLc1pjmYVduLhV6oqI1fCWs4
5Eepe1q+Ev+yr/S/eGn7n8KY+neoYtl52mICNacDWbBFB7JgfRTj4CKvppYhWXDs8+P6lTe4rsZy
NtJWeZBbHGHRiuK2S8pfNKAoUmutQYY29ayCl4pwyJRUw2aLN+yVpny3MQRyZkF43AF4GHetij6V
8sUKNU2fr33krj410FXfIhTZ0iEdVLdgRQahTWBvYYvzFruIW3G4AX5TndevVMZm6Yu7vGowigHi
SX7i1SHBMdrCHEs14VEgvjIeaQ0xAIJBcN6dWHBwjLGpYuKJHdzltnxdt7jI9Ss5cvxKkbTAkJCQ
KabqqaLoD011dW6iuq93HQdj6KjrMV1YlUqoBTyg1/ySxsP0qsJFY5duM500q4QtMyHtNRO2mkso
pijB7AnTpkrd/okxbBtHIbO6atWZ+fAcXBfErNMK70bvetz6TTd+Jl1ZHmy9Tw9tM8nDrFQf+byi
F14im/axO+ctbhIZt87VKsV4Hye9vJIkv+JgbKhuMwONT1wz34JzH2SuE514Y880fhECsaTeKVnp
HAvyAFvvv+P9qk/75d9NfRjKMxH/v+f7x/cfSf3H4T5yq+1f/D7zUVWV8T4Pc+z/+CYtg2XB7zMf
5Ll/03RdNfEyW+Db/iGEd4kTFjRyrIjwc8IL/d8JEBp5ooRd/PvIeyCh/WfDfYbjfx4Bie0nCN6W
S5trqPpfcUC5GjUoBiLSrBJDOcYRPK2byl44AhVHXQBPkHNZ5jrNJkEqxeOaStP9iXf/I2Gt/IjV
Vzd9tdafLEudv+e2kt6Yuj1DTtGcIvJkZTml566geAKFmq+/KoUWMwGOp6l5FlUTKV41poUO78hN
uz0VfJZdbC3BrMiT1NlhKaqOIAF0386Gxi8XNQ6qskAYqTrmLkmxbIeZOzzkDI6RX4spOheUi+du
0Po9SIfmpLnt9M7E4M0oeyo7txOvUNnsvZCpfGvLXPjUNtbR0rsfepup/L5OQpNha21ysy7JfMDz
ahCQ4SiXCmP1HNj2uEsIUmkjv2UPMLa+LfEAjLDRC25zDTXDnZIk2vdxmc8GzXGgpjPqlzQR16Xb
OqKhqYKxF9+JkHSfZ3Ne7sCY6Xupud/n2bHCUQCg1sfywciU5mAMrXZpy7I9DgwjfJGl6Rkbz3RE
DZzeEknww+0bWiyJ78xEpXPTlFDbi1oZf3aEkR+XyNR3eaUWH8RXteGaOeoH6ySnITKkrQ+uln4M
A6Yjl7ChF1N1YGHEaYagXjpQf8vCecOohonRJklhdurvZVp+b+DN3VaNJEkimcbXqGfzTeFXh0ae
2r4p0WB6yBFoK1hmmyoLTrd8tNfZwM0rEnncrsjnZuysHYE0cGKYQOUHJhlN6iVQ6nn3ox1UCs/f
vRh1awlkQaIL6bVqfDVyNb9flm69i3Bn+clqIAHXNdxJSCJMXkWvGZHZxh6WSbt4pLOljwgWirNZ
yuWcUDzdwsbIdhA3pvupbdpd1XXzr54AAhT1Qu/9IVfwHHVdxv57MtR9aWfTmRItPcxm1Z17lhE1
uRtTTNBAofiFlIBdVEZz3jJI+0Zl2oA5trfFhUEf0BR0/KhI4d5XfmONrhc73fCNoT7a8UZftF2u
5w3PChRdgRYnEOYSDaO0QhAjkauaezOWJe18L2Ep0dDW7Q5e/DlteFN2Y8lTty7dc4zkrAStqSWf
NbO70HEKl812bp1bU3knmk4QXQSUDMVLbLHsUib8Y2tcsmbRt9AO4X5nIAWFvbVvZMTQs3QcHMVA
on6OKAdgxqnWLwxi62mdS7hv1phY+22HAYWmn17c2tDvlTyyA2ET8DggyYj9Kp+Wm3pSjN53mDOf
sIpPkhQTsmiXQVvvbROJxIqfwbesuQr6WdeOnZajIgdYvweeOHwzsdQ9sIVKFmRWObwZN0bbKvUF
O52LINlx+ZWsmurL0wpk9KU9kTzZjkuIvC+jvIqWMAWo+zzieIFx06i7BKZCkKB289reiG7JeWjv
LasJ1MhpnzCpWVdXHw5tpa93ExUD4Un2yRy4rZksa/MxjUqK+8mq77NSU0BrqR2yReksj3lXyNuy
G7UnDXTwWyrUBlsCzfuAJwKNfJpExwq5Geu2ht0ZLYM+S3FL3UkLXU8PsdG05wW0kc/hKS7dwNfN
mC/BFoB9fRSNS6L0JI5ro74za7cu0miqo6aO2rHsBtzealf6M3g1rMVRvG+1KAmiVD4ptlzQYpPb
8UiTtXyUQqJ1VOzlsGQU1PZC6APfIlMkOpCEUHAz39so1QPC7npPaGt/kyYAIEmSNnaNrGLfYpl1
iw1CYbDLQeTGyRREueu86rVIDoucis1Cj0Ha6BeFeYlpvfIQXA+G6yofatYo3jwlOhp4Y/jMIuzj
BgrHaweSxpdG6VFEiR/xWsbInwvs6DhZiSXvSByWUZO8amvcn9GM48ioh1PiWpWvt6280bYN8lrR
BUyEMNwLFftgR+4yNEFs8qERW/gYDDpJKlQn6HJnDAY7MT7ibbIz2fOvYVtd55yZhRflmDFbXL1n
8nQar5bm9F3OCJYMVa5Xy5lcxpO19Tpgxt4h7MWDbTrFEbTSfFslg8KBFYOpMVPjLS9GFHw2ohY1
IvN5FbX6Y8Idw5x1faZ9wIc/LdoBxQv8IQG64zEFQR1IsaL3dIvrKtQj1YPw3BbKcZgL+OleBU8l
sNPxYZJ5/J01Ntb4ocSfY1XJfVZ0wMqUJp6+idjCEK039gnbuHQ4QSP3wLmpYMUR585W9Ou6DvcD
2n+vKUQBtZugapNr7ylbtPIUMXDglkj3KP5Qyq1xcnQd5ZozPaZXbms0R3oU+0YVO4d0toZd7PRF
iDOz9IUTnWFi5Pg/u+G4jUYZCYk0mGRpHLmhkh10rHQf92hSNRrEkKS38hybLcc34SE/klTAtULf
frOOnf1LtYsCDoZULmbXPkARMR9Xx3gWC8aC3CVnepp0FLbwHvbOYA9hY9rjc1cmw8m0yh/ZmvXH
JLPjXZOzNh5pRA8g4WwLE23cnVL6OBY7sXHtiJ65X8lFCrCumSNg2Qc1ltqrAsPg7PJUhmmsRuN3
NU2VQ7GO5rmUaXbSUnNX61njo59m+mB8m5XJ8IRTFmFa6ZFnI3N6cp1Y7ofeae6kg7dp7gj0Ek30
4bAk8JngJnvmW/RcTB4OHXjVcwJR5kaaefwyuvhn7A6wslyLBviKuX6aTfGUlFWF5jWzHwmvN3c9
KGaf90d6T6bfjpyqoUzUt6ijbUCQltxlsj4Xk7LcztZ8Jj/GeC4aLG8NKNIQzcW4T1t0gumcR2/t
sMx7Y07bN7oUWlgXxnONq/poT9mwK3DzTyrnCk58FbLY6BGfWIbFgPN7MNlaINnwbCdbTy5OJzuP
i5u5v7Fry2C2VJfjxSjqGHqoqP1E2MVzpljVI0VVflM1Do96kyw7D7egk93Vda/uyS2SF/zzu9LS
t1AgAXRBB2xWzaayTzKj3IlEi882eUxhq2UDxp+MsHWoZtY9A635mBgFY1dnaIMly0y2b9Mb+tzM
r+0WfhrLzfVOsgXyc7NVT/XaVjvTmeYfgwNxgpxyDJBR3lmmlxfoQDyL/UdAiMT8C5K0fLPQSgjK
3B9l7EYBb+STeJtmlzGnqP2lUtrj0gkHhkiOJhOzDYrKJgfpohp5dStnjX1Mjt5vInwi8YmDf4/6
VgvYdpFIUVq4p013W9/k2R11r4+tvdhNGklVIpI8QadIPa2cA8w5qTbxDgqy1RTx6diO6fXIur2h
Z61RAy8OVejMHqVHG3ZF/mDaK5rmTiyMfqJuW/1p2VHwVb/VahcftDmKQrsaZIcos8tZqQ2dz86i
C5qpYAbd2JH9Amx801cPtumlq3iwJQ8kj01EBgOwV3/N0i5QyOD1Ru9dsP3JCYuq1qJSH505GrIo
iEYnqX8hDhrZfpZV4ZZPBNPnuXGKTCfNb/rZceunaRn51Or+fVaUxXMrKmUvay11xd5a4IP0K0Cy
gemmuR0sSQzBtY8yUjnZ+H5ISybvE/GlQHs684V/U78p8RTtFm3EDrpEM2KJ0ZkD0TnpaRid5rYh
7gNkiVW/6tx5er60O15Ruc3hqATAzLV9asP1ANExV+9tJNRbsJHOEYXzyh2MUutiD9bTinAbvKVp
vRuF7AgktFd5EwGVCdkEtNd2kyBnFlolpZTlg5gQ31h6vTCETabhYBS9s50GS0DVpwFWooTRpq70
4jjND1ZbGKFdmNqNqDq0SqKlBDCFHrIQmgPTWtCH2wqvJ3JZP8/paHxH5o5UvYN7DLBAVbAyCaiY
gk/uOukOylKixl4nM7qLM6LegJW68yNLtDgYsziFCYCm+HaRseaTlNiR+UhE3QY+sAY0p9K5c3gK
swRnt3HMOpUauZNVeZrLLHuKSVh8BcNg0TN142Wp1vixNNduhzek2SLYsr3i9nRfplYmFyUap9ar
q3kMrUGK45J1hM1FJcBLwuay/cBi7Zh3bXXtYxfwCZCtb4Dt1RdVOs1LVcffImiFZwN1esoKByG0
rkk5kHQuJKY7cWO7pXyEndlVAWCmyr4d5sR4qJLmB5gdljtynWMIquSr+84keOynawzcS5DzdZcX
S/GdaO7s2cmmaO/AKYsxr6janlaof2aAM72PELt9qRnxTVfGMuAdVbusZXiEt7Jameb3JjP9pqXW
IZpOC3A8Tj9Xqj4qfgWVNYFfy31jO+jGKkg11zZ2qcSQhrGSyVC7d46ihhpgpiOb9PSYrGt2NpMx
PZYEO18KksI9e7a4mITys3Dq9RkN8OY+U4mH8VgK1SE55Mv3nKNC48qfhL9m9nqn4BAMikFG+14b
iyvsD0R4K9dVu7JqURsRnyINwrak8kUb5taHKotUP6MtY/VXbYWsarZnjKiFl1bC3E4w9ApLM9kJ
l11WNi91jxPhTs2zTkeMbdGMNbhoBOlPXeL4Q2Ix7vYYiazvCrua6V512Q5Z+Hb5gaOyfO+rWc5P
66Sw+PWUnoa3vx9Ep9v4VAZbsyWSeVIGbvhIWsfZ1XGDTEvv1Jo9zf8rDfJjDdaJlzWe92A/mifY
V/O3P4x//omwWP2LsngDLAqy7UkC2ISZJgi6PymLZTNPWaGr0wWVLVkyLsBOFRoJW+yj4rBKj9+0
Ut+PmXbSc3OnGO3OTNTQsaNbOayEJ+GkGpU95m9Qqun+X7+5v+iBf3tvFlQ7wyLCHJjVn99bqY7Q
WSNtukjZXmxJrRgd0vHfMPr/2YugKIKwzjxX2P/D3pk1uW1k2/qvnLjvcCATQAJ4uC+cyWKxRpWq
/IIoqSTM85TArz8fSnK3pO62r+9zR8fx6bZNkQSBzJ17r/WtXy8A8jTNoRciVyyRMPJ/ygBO75a7
9+/yXyHaX7QkLQc74A8/++a1e/0fQIs0My+vObzGj6/gK8jrLYsf+5LfX/aPvqT6zSeuR6Eu9ukl
Lp3BP/qSEnrHdzPiL01JCY/R5EW27SyqZ/axLvq//8d2fnNsB7wbfSOIyzQS/44u7ee7xwa2qDzI
n+idBZJn8Ss0lUlbjUChVzi7mEusofD1d2TEQ4JjOtf+/sOF+TcP68/P6vubQe1eoCM+BB/iaX5+
HkJH28Tcd/ZdZEzVS2GX8nFCtfaUxh3rHg9S9RKarv0KS+uvct3/7VvTfDU9ILSKi/rzW8dGKnRX
wvSefc1b+43hv4eo6i2lg3i0PI0suTUbtLBtMKPh+fNvvvzx/xT/Ld/clbZksI2omx/u17eXYAkK
n3XqDm0za7pHADXHF/b46hTj24BCSAvo/OfvKblH/vVNuVWws2Izdn81XRRVEfRhhY3TkYV8LLBn
HGWu5noH99l/qqD4M5GyePNe9E27j7q+e1MVMqfMUFyHGiPqvnLDRB9oBzBvmRlivQJ4aRmGO4Mp
roYqmMQmnpcpbVsJCMs6Kyxr/eff4+eu+bdrx5CVpV06tATtXyTxHlitXrvouwX5jE9pn4Gwyxhj
7rxWi0ci1ZbkVad9+/N3/Vmu+f1dl+Y/6ypv7P9ywzDTdhPN8eQOCYR4LIw53uNAj76aoKTuwEXp
e8euxAXBNlOpKer/3t7x/v5Qc0A1o1Tlvvn1WRl8v0iJ5hZ3ylD6nvzR6mXye30bDrX4ix3kF3Ly
9/di76BzxxuiSPz54Qgml9Risxd3duzrewMMWrojAn5pzVhW+6ZT236lN7A8nWYOmMAdeViMxNW3
SUp3488v/L+uSHigTcYjZDEyvvj1rpW2URIFHZh3fVfzkNh0iMqzBMU1UJWk/v/HQ+Ky7PFc8h/X
+XWP5lRqxoaFBaBpCeMrpigD8kiI4VXvmuTJNAmizKFF01TH3OV+NotLPviaKjQRxrgSyVxeGWrQ
92Ht6JCOkfTOXQqwUDDsvI2iATlpMSU8ZY6HrPPkR2affdub/2Mowq9xcMvyQvAI/CfBVgHA95dH
JMnCoPcmX9yhwjTr3ew2zeH9vnmXFzZNTuPcG1n3SFE95zTUtmE8Z+jUJpwm1ZSjCI1TG9vdPM5Z
Q3fWbN+8hlPwn/+0/2YVdNFnIcu2+bDUbT/fZ4aW/QDRSdw5M8Or1ftlBqBQvQgzEI81cal/cWfL
X28mxczNJgHQohZmTPTrOxIzJxMznVpad1Z55XS580p67fIXi6lLv2hHG0shtgzigGxM3PUIykay
cB/iPl2CLIqpe7PIN75NTFYAzKHVS2zZLJzLPfF+iVp2DbUSceSf28FF48rg72wYsX2U7pKGjrTt
L1JF+Aa/rOxs1uBKXYs7V9rEP/xSWM5e6tPjnMK7kk1o7VfgUDeJazApt0ipOhRDBEYrcYek20jH
yNB4gvqOdn7EsAkKAFPK9aQrLK6JHLZm3rm7YcYoceBE0Is1JJ5pces64IZNawb4yODJ+FAZ6IkY
OZREm48kqzlrxHwR9nlp8mSgSum3bAGEsKQJuFUsMcVdD6oYO3KenGXulRfg8269IRzdZILGNOdZ
TG56I8op+2ymrdhk1AHRCrjrTOy8HqI3qI6TQgAfAczu2L9PJO9w0ib+oLqtTQ4qa01LmtytEoed
40IwWA2ua1RPfZEl48YKXPeBHkKEICOB5LrQbuthlZNagLRX+VOzVp30PpFPh1YLIFBHGKieO87q
yFCbo6ynGGqZJ+wzClW6C9WAI5hK/wEAEWwWFx1Oc2eMTHtXKGJJqqgZqYCvjcKqunXDPGvW2rej
YMPp1X8Ko55tFyf2lTsR2sgoZfK3AG7HcEtpQKgbEgg+Xek4r63PcG9deKw2lIAsxEPFLgC/lJdN
SK8YNljEF3sELaFOFEkGIysFgcLOLCLhMXIoetOtTlYIJ+2aNgeYVY3DdRdOZQ5bq1r6JzbhXpch
9TtCAcmnXoUyMvdmDE/Xt/Ild5vDUuPHiNTK6mU0zflZLC0buTRviJSSnybkHWsnrts9sIhgJ5dW
T740fcpFZMe4jEbQ0hIK+6U7NC+NIpMEVdKdAcHum7ByNvnSTeLGgkyI9uS90URALc4zmk92DW9F
O3HIWOW9OTXgoaZTVXxrWw1BafrcABn42k3u5h6eTtLbXSZfK9vxA8n/F3KURMZzbjcEGVSQOFW+
8VLhV89GNCiLj5smBW3Kesq9nWEuxc/s6PsyTbnSDEXLKzNEIspqbyAe90bXopc3InjMwyD7oI2W
X2wKOjaFabKg9bg+64pfslbEE3clUA3gdRiea/4MpOvVCzZgfllaafyocYJcyjRx341EzFeLjpGf
Ph2qlya2w7ve9SAJzUxuXgNnHJkUmy6C98xjNcpH5xWimf80StT/7Yx3QAEzOBv48M+unSNrbqIa
CzlPKL3QnIxf/BMOH44TR3lFWRc89YjoNimqzysUofKxNp3lXyoz/9x1A+szy1kQ4M728xAJQMff
CWfNdxpiCh+8OPwNXPu4AzyHi9MQI4hsGQ0gLZVIJJeemTUWfYdPhTLSP/tuqe8xxrCpxwYr6vsa
SQ3nnQOHTdRNUBVjkGnfan+5lH5ji8e27fmv758273vM3FZtI9Cn7IRW5cRL32apRdJM2c1NkafI
+MNBXPqZX2SwqQwnOSLgx1GJViqZ7vuY44ZFxNhjEki2505X42ZaqsdJcu1FPvGleCR5pzQaEN2X
3AzJ8t+GZlo6swnVp5kOzisTU3/rL+VRlbHb1n5YvyRpTvWLeH+6fy8UZtJZppNOMvUqFw1+wtDy
pan5MFp6yRu8I5drQTl0LGvDvJgRj7QqA8aR9MXKM7cRv51cPm1R1mw8bdkc8NnoezMxKcLLsvZR
V6XVCyN9dvMplUazDQiXe1XtTPQSodSEnNVtwycfeM3ACHFEKFEbTZGv3wsc8Hn+NmVg8/bt8GMt
pc+U+EkOgR6d59o2UrztbqV6+3p0JkwluWO/Rq7VZHu2HT5gJTWcMc+gs7mFyBx8yoyINy/eHyER
OIneDRoF1oaZJk3FZrzz7JGoL7/lN6oCj+KO/+mHSzh1YeM/2ZTLUSWNctyGk6AwMJWFmdIdL8iH
3SNfp7yyBmbHpClPsBiijE879MR7jyM7brfcnk6Bg8UME3amFHB3s00GylUbEXJ/XeHTRm0fBZwB
BQJl2GARCjjG+PxGMnC4gTs75Zp1wsNUM8TuY5J6NXzz2oz3pIJyj0Ckcl6jfOSaamx/HAGWRSDN
0ONNMbBe2B2xf1YYUY+1zxNWqeXtc6Al62R56knPqV4SgSeGRFjU9OxShzqw+FVjicE1YyPnOoyU
oH6BPYaMN32rp1C9Nl7H82pmeb6VMSzqTejwxDdNyyd5vxNtYmPaqzFmCXAENfpWNGiZqWnrEEWl
ph119MrlB0pqm6VJlkF9yBvhPyGi0+B0OI4CKlAdRZH0MAXTBQ/zh8lMnFcrScSjNDzOAH7CMcTW
nngc0TfgFJMwCoF8J362mmK/elFhxYNei5Hcs+UbshNRI7eKFagp8ZG+H3hpLSIgBB/6CP1OPsYs
3eZq5Ej72Nf8TVJ4+FneHT4z0dHZt4rxfducZpM7qiKpjribiO8Oktc/F9LD99vLfNP0PSeZ5ao1
1YDJIRlFNm+a5eNEim+Rkjr4WvUdz2sRhf4ZTy+P1TxZSPusGUYnzAhoF23IchSnPFzSZqaL2rsB
WBFxy9PgXjws2GeVxSzJxbENeDPfOn6fOfe6GYuGKYmdzmujMZ1XWy8rC/+2/0QwG8dWRjrHtC4N
BrC+N2YnBjK8mpGerB+EKUduERTn+Xpe7itExcvahy3D2JehYJGnFAmXI7ndcV6Jcu6J9wvwbS1a
Du50PFkXloUVjB07zvu9G4SabU13VXPQkBg+NWxDd+/3p43Kep/QCNgDnFtCxHuPW8Qz++YAymM4
EZ5Jyua3GwJ1sPe1csGGr/NmaA7GMgfMpsp5DVGmPb7fFYrsG7TaSOQvykbnKepCXBJn6TZgWYlL
jAGFQMruFKxE05waDOkkTYjGSTAWxcsXMsacuy9uwJk29sg/myiEmg3rvbgIm6/ALScenUiVI3EY
IU8WUEN2GNhfFiQZSnvgNKz2VixuHFfOd5zUualNQ8h+3Y0s2u8roJ12KfjrwOVid4GxbN9dwlWy
3JHHZtmAyCsKIZiuq6FjUSjDZgh2teH5LFf98mmTvuMxs+qJ9w2rSd/nECjVquKo9kSiBYWf8x6O
OCE4X42SnvgGepQWq4ZaaH4YBNC4Q9cPRXSDTcQsjwXL6KUxCc/l0LgYrcK45G43RTA3j52DcQ2m
ROo/mSOpZkWll+/r+uMtvkb3ofd0foOg8XNkBMY69ZP2AM2f+XDDyj6mYfI1tNoSzV0drFAtF+l6
KHHnW5rtMYkrdqQJIe0ahVXnU6FM6ilNJq5zTIrmqnTGWe8NIgR3ixNlYBxUditMc/kxrqrk2rJb
IdbsmvmRk70+FKIqpkW0VVwHpVV+9fXiJlRSsxhSZAarppWdt9UahcSpXhb/E0xGGpF4yKipervk
BJMV2dEoJV0Yumz9uoYYbjyECeJnaIYVf639xftmObO+pQMInMAaWXCaZfGvB2ocUrv0fR15THVD
7DtM0oCo1yPPzHJQTjNW2dHyeVT9aAlwMxs+XjC7NJtkSX1gByOfVL9vJkHEuj2joEm/lNSY7C5+
5W+TZQ8XRhI8gdfiDno/GIZmWFRkZiYVS17HmlYq7QZX9NMasJSlf459nHDY5cQl1I7/JIyufZMz
WBTFgPrIGYzftVCS/bNJ2Nz6PGS1mlUsH6GZkRa9rJt+kurb2WfD3E51wTORLfVmFfjeOW+8ON8E
Fe2rUdsEbCLrW5Ud615T8wh1GTdPHBjQ4kpnp8JlZZ7nkh2Is110kE4Uf7EHZbZXDpLLC/Uf4ysn
rf2z8a3CqOmRGOzMeVp4NmBg3KJHDmy6O7ScbyBE9M2+7FrkC7aUHmeVznk18W0+ep6gZef4rEr0
ebgkbmKwbQSB5CSRKzYWNUzqkWATtZkRhB8XEualmcNlOXgvmR2gBsSb6RVdstzchWmORRrDh9zx
ztFj1KCg0pFaRB1T/KHqQ6C+PCGszpx25h0bYu+CZM1NMEZ2ZdySiVjiFCAJxttajaUPMnSMz31l
OW8IXucvGVXl15IQVsrtkXgc6iqJ9BCDNaFjJZku3vhMbJBqNn0QgL+o6yKpt3Wp65Nj6fgSu8DJ
wkTFH/OqCx8UNb5e9zkZPWnrmPvJc6YLiPfgQwTK6XNZT/xJDpkgLZUy5maEVgYnVpjso1jwUBA1
mPiol/fuzH8nPH8x4ZEW2vAfGln/MuG5fBn/5/Slab9MP054vr/s+4THtX7zTQlQxraJDfBpV/9j
wuMysOHveEuHjhGl5J/8k8Fu0Zh3PfrLxMPSGvvHlMfyfiMKmkkJ/4RmqEnL728w2MG9/9Qxchgk
OcwGGfWAr3RtgEg/t94k9I3c6jGP+5zsqHkaaIQTdVl6FQWDc4XEpx4eQlz8p9JEgHiEJNPdRZUx
5PsU60u6bhoGRKsI5TjbbE8U9wKOlRWNUOoQO77zh9YkwaYAKebXyXpGk3UJUxFZG4RLwaOWhfOs
iuE1ExNmvix/HGrUd11aznctXLeyIkwhK6qU7EWVBSRoLKS9BjfLdU9BiKgPKfU9EhEAb1VnPvup
gJDCEVLeF8WYntoG+l2Zw2JTFS8cFfNxWD76knNi3QhDiPtgRkKat4b/tZUNGDAQ2CyIQz43R9yF
KHVsnVav1gBVDSmQv57tFoDbcqHSufY2jRt94vcn8tpoefUohubopM3s7T0hUR4leX+c08Reu1bP
C1uykSQk4gp9u8r93P84JHONTjfzzGdSUOdrVUGwc+QCrzP1fOAQ1BwHA5DgLDxO+wjg4T/EgOjG
uLT6VdT5jbMiPAJF4ogz7dAkHqE3sgqNl763nAevS3LCUXpLnBu0beZ+dET2NKUQ6jZD2IvnhhYJ
5Zc2+dNwgusbj/r56xyNdFEgBZ5gUkRv0NL0pWJGsH//fO3yqbizEXcn/PUoM0q2VZFjCXWVW4w7
E0Devu/RZJUe4WUx4T0oJibG6vPQRyu3i+U59ERPBDgG/XQ8K6Sy0SHIRDofFMZ7C5EwBeqeqrvE
y8Pwjb5LmZ5muzwOiFrlqkuGfteRQPRcGaandvhNPZMsFESuPXOBZ9+r0lPSo5Lh3eM1YnKHNGcG
Sg9lPmdPjWFlD1HVTM81oV5nr7D8x2QevF1kyUaRIFpbeOL78Cqo7ehjMkEaynwy542KH9tTCX3D
tHNAfJZ8yXdiqTPLttg7TDlXpHJBQ1L+MjBNAEXPpC/tga5iCuDU9XVU1ggDD0dBCaB91oCfZRJD
KUrMLuK4iDtq5sBQ7VSpaFWtbTjUMWnETekm2y5M2/sg96freMZYaxFJsMHRGlznKsfYNoSjtxed
L9jPIuspg9y2zz1tlKtURX6G5DXOvX0qzPYBlPEzkbf9OXeAc3t6gkrHYIIs7342Zlyp2TX9LJpN
rVBqFxPCx9xFVuuesLlTGHg26QG915BslpW3rZrzu9aw1G6cJpLQYlucesabNNvqcJu7yj7Mruq2
VAnzKbLrJa9IjtZ6zBzrgxbKRE4+gScKGpCb42I1sFv0dIXE27YGn5nuim7QW1l2drYyg4QEtrE1
9jjX2uve8pMbjd3zqjBG57ZzQvCi0dDxL7otXWVarqAYYE3b5wzfbL8ZUfo/48WLrwMhws8TrjKG
++Wxmfjp5woAewEiBrm5QOu0mhILgbPJa16RyvPQG0mjiwOp2fVDjZ4p4aQnom0fDVa8BOvNOErA
Cs4JsPXBqprTjIHlyVDOtJc1XJqtNRnUx3Q6TWNbTLMg+CnrbMC++AbhyDuCRxn+NOzTEVymgm0w
ojK8i/TcfvT5/tbRDsALHKu8dNsNkuDmxBkb2eKkeo5Xo5dili+cmO9Py3o9R6BISCWumjU1TvSo
XOj+a50hM5ZNnlwNnGym9UAa28pMpEJrx7wXldig9xHV6nqc8teSk/W2iSd5pDPgXqBLGY9pinQH
LFY0L3aIBINQkXU0mb25uW28ND298ylLEIR3ZIayKrWqD17eV5Y67QLK/jw9ZWC6N0j2hPntKaoY
0z9o3EJP5PtS9Bomy+qAAJ1VY2KHaUoFTBQF57EqMmnzOIzyXjjU8yV4Mb0pZMsngfQ+X4/mOHA4
Hw2/uLDbTzTQUqAW5QJKbqEcXzeecL5NYf5bLv1FuSSI/PzTculYjq8/FkrfX/C9UPLN34TjLiNX
+8ciyVe/oUZe0IkuAhGpFoXEH1WS9ZuDPAXrr+X5itf9s0oCvw2/iewboJLY7ZZX/Y0qybZ+Hvqz
YFO72ZD+LOolyZkNZ+GPmMopp/FduLF3MutcXxlJW0FZlum9tpz0LS+G+YgL14ZrljlhuEqnIL1Y
Vt68EErYEnjgtsatIPA3pEM0Dbe21QVP6Qxm/6qOtf4cdVi9aPWy166DoreMdY0raNeDmNsGOnOf
Jqcb7/qGhW7VAMANTlHiZW/DMDnnoe69pwg3PflmDKvQMlJ1TIgd0fp2JEhEPtLEwRmybRJZNe6t
wndgoOSWegOZkn0pOJyFWTZfEl8PH7u4tu9BU/bzpqcF+7Wz5vwmNIbrlAYU7Y4iTl7mwKpfQbkN
H3VIGKCc2ugruBwOs37owP1ptHtLbjuhhHqyWoj7ob7mPC1GvBP29NXNDeOuLBLE6u7ANGkwJEQ8
u8IFELaeiAkLtBirRUmaYLObCVZnJ4he5yosDpkK2i18jegF5jRgEctjI2sXtcDKzzFGTiKKbnqn
PzplX4aHmCPZHqaBd2K8P+zNUlfWZs5z9UAjn0kMYYWZu5qmiANjSfNnpoxlxrlBgOS/TcLEMDh5
jYu9LRv6K/IYurUM0pqVNl3CHoWaV5IUxHVWa/+qwWNMYAbeD/zRlXdhyOBD0hrc/n5w8/rA4bk8
pEySSAMKvG7tx3lWru1ZVQ91NnYn4XrGupSai+NnoE4MFrcbgbbbXHnhnNyQ81j269Bxh+esh+xB
373zrvBjo+qM5kmzb4YE4eJ+DbpNCBwAjHjB7CPqm3Ws4xoUh6owLYwaXxwnyO5EWbjk2kc6vPW6
6mvLn9IfzG6uY/C79GRG8LaksTH5H1eglbvP1LwKSDJa/KegZ/MZrKLezj6bIyuxGl4rThm3amyG
TVkVzs4nW9FdJVZt7UTpM8bTsRhv5q4Nk6fapEk63M2GFwNHEPDHur0rhvh+hJF8i99uEtkbv64c
bbqYTcy11XaB6P1szs1Ugo1Sbh5cwhY/Vi5K9LN2N6CaHhUeLyE/hB7vASVjk2Tzg90iwBgL5Ffr
ToihOAS0n4C4BDnFdKJgwEv3NNHa37V5mvN4W816KjE6haRcu4XgBOBjkmvNKgeaLYJdEqUL6hmE
OZwcTOWhxVQkFVeSouu6NIULnd6+R5Z5YPt2znNlB+vJbKD9msV0ULrmuvea+QC5ilOwKbyGO5BZ
oHkxlsH2Zmkurq0mwAQCNOEk8ybf0nFzj5b2x3NvAWQbMZjua6fvO+yJc32l2ro/SexH95MobCDS
pXL2Kikw+/rt3RzxYKZl8pVxxgdhsAxkXoqSo7Q3iaICL+OkfTR6mV2yUbvrtgCBHmtHPAAQZ9Xy
MASQD2T7K1MRLYN7gApxDL31QNNyNfTpLS6QJ99uiJWcebCN0jokXXivMEKBURLJOoBPsk5ic3BW
5EB5B0JAmdGnarna5fgIdiPamMPkH93SnrcyU5jNECHcqwqEOMsT4G+7cY6YFfOtwpINK9xu+2t6
Rea21gk2GoTsH63MtjlDOckmSsn/0FVERhFN2EfXdfqralQZnaGwZU0hLoS1MnYC47PJ7JIaIQ3n
G5NQV8REYXJL1nL2JUVPfyhn2z4gMAPqIAxfk+wU6l0gZ1rFhZmvKdM46cZpTVMSWBcYVu8qbeQr
agDodCFUBh3kM9aRuuOMuRCdqCSju5Egq20wA+bEc5RxtaWV8KBSoPqfYwQcXHNrgFYS604zFTeK
cwz44iZpPXTtJuEIQ5HOBAJJc2siqKBv7PY7hm75M6lAHvNL+s2A94vuOcGiLZ0ex1aqixvBOGwz
ZaH5iP02+9pOdvfiitB+cEGq3kG+D4k8rM1dhs/1epg7MgtMqnDQpgbuY09mLLpR3D/EtoWVNGqt
V6vllrasejxrWRfXHt0viAqOuOG0la51BwCnzcfpIRS58la5IeIL0k4ScghNOpMnGxzMyEnWQ9Km
mCs8lswsvBF+mxzoQcbYWZl2w3bxXNqPVrgB4URkGRmV88nMqmiXE92GwjmjRYZRJ1rlldP+TgxL
DPjLGOKzHNL2AJGHkfcs9Ke869P1bFXzozVYEitj4hIijb6EbMq6/YBbT55nPMnneSxhqWTKTLjf
6ujeUb14wGgud3OZVGAPwf+v6SxGH6u6akEpLaKutlwQ38tqz46uX6MUc5gV2fQd0JLqLeY4jB6S
6OiEu/LkNN1d18NgISfLEl33bNZqCZmZFOR583mC0VgcML428UebTB7YY12penai1MSQNZfwaVcF
Jr9tL3DOThbN9m1Fx+DN6wa1DdKJOKomZgmOwCIQcNmMwSqMpn4/mjmdX13vYxK5t9ykwZGfMtv0
CCjurCXRzSlcjm5GtalVE3/T8f23Pv6L+hjx4tLi+88Mi8cvBNW07ZcvPxbJ31/1vUj2xG/q3xXJ
lLuCKkeRXONa5NCg+P1eJFvUz+jbkIJ9axcu9fN3wbhlk1FD7heoSo+gGh+12N8pkt2lCP6nlhnK
OepgBVfVFBbaVBqKPxfJ7tRYZAw7xdHgmYNQhEokTIZtYIzY3OnHeIKUWVeO505O0zpv62mDbRt2
cRi4hzq34xXKspbxteOKS1vb6lGnZrpVsQmZKlQtfsHG2uah0s85d+9yyzvWqx8WpH1XZrbufWdc
s4JhyArct76oOiqUNtw7rOgbBZFuDQ6QNPC56/fTAB1pwXqX8AF1i/eDUjYrlgxlgm6f7ar2XgsC
3489B80dOe8Mfl189UQ9sVTFrFBN4B2KKc4eZcRKvRpamzXEkqp8jkRf7+VgzKeW7Juls6PUp8Bz
K9ANeUVcW96E4XXZTPiUks47o5Iw77GnS4QQ7t3QC//apGraeHkY/p6RPImbJh3onfTDJo2ZzqHl
bPaNGxSHMbbXaWNNd2VV4rulVbJTBrXJ3A8CepV/CguSoEud3hpk/K1cjENgGUdvm4WM+vq0dh4a
0yqIKLHNtclOd/YT3R77dqbOM2ZxstHxnigkq20qawbKRjJvllHkda0iN9rWoMJhAAF2FXFlbyUn
vHMIF3yPBDrfyRouiTm38101yPbajY1glfbyUelcf57SXm3bEZ5F4KZUKCn9mXFS2Q48pt4YlZ7u
bRCkn/pAr5kV/m4Su0OqlpUc+iGUi9oieCJ0BtpUEnCWiVU6XfeTTK5DJ2e/8iodreGS51vsv8OG
mHnv0Kqm2dUKsPNkCrmF+kICPVZpDlWN/8lrivFriMRzN5uF9tZ1kANf8yz7zialMlugAB8iALMf
PJhVr4ZCko6X2jGvaUoOV94yBStx9VM4+RHh0/AlcC4EUA7m1DsFpipuLDGU19koPkSEWFPhW3Z9
8PoyvdPIfE70H4cbSj3/yq5jsm+qzE4o3YWRu9QffTyxv6eoynxCLtnDejTD8Oh2SSGhWcx66Zfa
FbIgUYcMmkqZH6beS9YFNr1wJe0e8AXjLZIAoSHJTVKTr9mKHIeBnHM0V87Bd+oUdGtRXzdKvpYZ
xtIzchMdXZHK+VGxk9yjQcSxRRDQsY17O5D7rLOSFGiSPxb+5xmCeLwNg2m+mQfd3sJ/8fLPhKGS
sGkXCCO8rv+ADdiiN4TFvd9mqftoB22y9ZtebNnu/BNUGAmsJmiZgVWIRu8rbeTJuI6nITxUoG6a
DzJDPoG5kh5khzWPVGb3VLSO1xobSj+s3yyUXPd8oO0cUAIrgGxhYNJ2qscO+JwRXurJzd2P2MeY
f2xbcqjvCgr54I1g8Rbh4gzPz/RJRLYNe2v2AEARvaaQLnNoIYv+jMJmyJg6mp2ffHKNYDIOXjEw
oXcA7wJkYMaZojxqGNQHOloUUmHuP+WLFCLFlMGdYgLROYqoQ6FS1IhPCrKe3yY6A+lecjKqDhAh
XAg1BixE9EZEVW4LZ1Eez1mIhiBftCLk1aN0hXiBBuR95M/axzt2KbPGlfTx3W9yhL0Wwjy/KG/c
b+nMUw+hsbtKgQKadMLIcA5d7YZbVGbqRmNX3zk2ZYFpZoDpG4drjCoxmB6z0ZNXjTJaksXLpsat
CMx4n9A2uSZRBGxm7PPcayfYOJwbOSr3lrvvhYz2hTt4+xKmwW0hM7JW0TuCunDKsyap8yqoKndX
kvIXISn0XB4qdITYe0nkocOv5Mlzm71jEGDAs5qwfoUq3jYhUtIdsBbzwc1ovyrZzoLUIMfA5lYU
F1Ksy3tvcNWlU/XwQqywnKix/auJifgqqxuxSbUd7ruGBErG231mrvJ2nj7XU/2JPQrem2XTyHaR
SkCWN5G4mLX5EJJmudNQFD44dtje2bYRsDkgQyDVpb0pO4+kFWMyTwP2vs9kfDm32Ps3ravCI0tn
cMj5o55TV8SbFnLKyyBqXa46YgsPiVPrKyj+8zW1HizYWpNcOk7J7xHzxpNDYsAFWfyuMwp0vZ05
J3R3kBzAOAMakEzBfKugsGyZw+1bxmUfZlzaR9hLAF8xu+6dISdLJxHjuJ5bIPljVkY3rg2Hb9Og
ObwiG73a+qhDNlWDrmXk/R9QKDsriYAdAXAQ3VZTOK6HmXOLnfjhntmVt6sYWGcrMdoRS+NsP3MO
aNgLHb96HTzZXQt3Fl+GXpY7p5utLaArwWyntoBl8H5Mx8JNhcd9h76k2jZFl11Sc6yfMKTX133T
NbeOI/yz54qCFnaRnJlEYbexouGSls7MkCxTC//hdwjO8Xmyo+hjUPbmJQiQrYFYVFQCTHpWvQdn
s8wtBJQaTRThPY5366CB2zNrbV49FybQknIGTLzD7+HofGXnnoL80fp3DE3mK5Gk5aexDetVpXNz
m06leaQz/jFoCqIf0RpQPLhguI3J2jKIQxJlCoNc28DcjlFZX+vCn64so6Uhz+5fb7QBJMAWEam3
WnQfDNljMulRlRHvjmbIN0DctYNW/rpmfrumhzXRtQtlBwyKQS5qpVQJSNM8995seVifmXMiVoqd
b4pSbYPCXblmwkrQNKlPp2MgOMR9QP3ihWx5pA2H0WOrpiq++69c4P+JUYdzkbr7P9f3V0R4vbY/
Fvfi20v+6IDbv+ECpRWBqwuHpxR0of8wg5rvUZNyqeM9TL0OtfcfXXAm9n8U9JhJfcpo/OIWRb/6
ew5QzMg/F/R0vfHHuDDplMOhQv2aOVMHnZcloVZXuaw8sUaWIADIi5HD77pvKWFq1GJzwJ6IvrkM
LmUx0WJrHNMgoXfuOHU+ZFCEjPzUtspq9NagTLGDgxdwYl331oDJ3q0JCLmkkQ1dZ4dqMLfHS2em
MTEIk3Tp/sEjBpmx61oCI8+DXbef03C8g9jpBmshDXdtR8pFSgThZNfWrCcopR4MbyaUZe7gTS8i
sMKs2Q9lMu+lQBB7LrTInHWCspmamHyZ9pDVXl//L3tn0hy3sW3rv/LijR8caBLd4E6qr2JbZJEU
NUGQlIS+7xL56+8H2r5HJHWo63jTM7AcDktMFQpI7Nx7rW9dJ1qQ3jZ14D+2mbJgD9FUM2aFQ1Kd
OaSPENw++V+YcIqSJSZHraWfmbMZ0tULLP1FvgYO7F0h73Yea9cdV5pfjl+hPtBRsnHTlP0E4AFK
AgkJgwnYqbQiwtO6UgPoqvJsn4A/+spRp/5ithax7EYZ+y+l771kcrr0EPiwu6aEPfBLcDH0jnUV
27G+44xnrLvEmgf2FMpALP362CdFNC71adJX3QgTekGTnY2A1jgtDxEQ4zMyNdthYcyvEXi29+yN
wd5spnGrlDsd/dacDjS+apLfYxrTCLG0eIeoOv7G/WAfk3QYQGIx2L+CgONtpe0gQy+lQXx6V5wi
5dJip769poXmLgdgDvS7vc7kDTeYD1qZtWBl8T9clSLsV35FOzx3XReJiaHOkBNMlO09IWqGWfRr
XBkATUD/bawRjQO1sQTqEtTqqzbl1caLMybBoPD3IjLVC7Hw7j7iEHqr9Cm4hMxZnpda2OdbobTp
SvbKGQxINAMyAtwgf/+bfG0xRBeaPYMqeEvkr8DgwRdFc0iqNhyLAxnavDtXbhfUib8h7fcGCgR4
CiA30LUVVVRg6C//2VH/NzuqaQFi+2xHnQVYu6e8wmj/Ntrrrz/5twZL/2POzmJDnB27/7Opuib6
KxeJId5vwn0J1frXpmr/waDEsHlu8Gix3bKx/22zN/8grIXfjpZqDn/5Z+zP2ZD3pmfi0mRgs8Zh
y9+C7f1tz0Tg4Q1rz1Ww1+1oSRcxWJhOeP/TRbn+88f9n6LPr0vEV+1//V8+4sdFfI+/Nj0i/vXO
Xt9R41f0a1DFcIgnlaRVq8gd3CVKmW79+VLvBqXU5yjduCw04hG12e9NumUeSBx1PKAS9i4xH5CD
kOMG7GMMOwin7Ha50WhbqWyxoKYpf7P8h8vJcJNGFLudQT/so50+Ux4jIBDlSTGeTI54XtyuPv+E
716KmEZZYpblgWDAy/b+pdg0GkH2gVHvbGM8Sdu6b32jXPYmZxpd1d8/Xwwx4Pvvjte9ORcEDgY1
ps/ciD9Pnq2QPphEubQTo1UfELQa1ZL82fyQ2kF+yAZxhwq5pl4N6w4BjVUmOQw5XzULTE95g7w1
gFlmhsw8GBqn+37kHYBkafBr9B8ZyJi29Ul+NWujGhd55C+AVZt7k9ngs5mM23Boux+FmAViTaeb
9xNwNFQmPo2EVCusy6ju/ZUVpdaKoaS8n5KgOY+dEBy5hc01WglcBCfHzsKHeHJLxrSNdQzC0r7C
FpneODMkZxAgePqwCy+RuhPXlUPv4gRNZLxu15uhV1DovfCiT+D4W2SQCDe7KWPx4ijv2DWcgEfh
5Qc631/DAT6QnyfOWiOidJGjElyllaq3NLoARxfGym6T8Tt0tXoPSfWqmgi/g6DTrIWZ9+uxHJ1L
KWnS+5oTHMzQunc1sl6TiDyFugVrEw/Dd2ag/kkWLV0kA04umXzhqXNwRKGzWsJFD1cu7Qam1gE9
uzgLCAGV0QUNCsA6aMgDbxrP7FAn6RRyJ0MEWk6hv++8pJeo5Fz/VHNcBiBmU3F5sXtekdisnxUV
Z6dNIZvGuRNAfh6idGC6Wxr8HE9K81QadKHIj2GEa1FXxeSn5Hyr8wE7r5sLoljttUmexSYfKQIQ
tyXXdTnD18fCgHjRmzj7M/1elCnZzkMtl9Blzf6xj/UatBLtinNNueEpnjPZirg0FoGTC9Jd0Swv
xtjw90prgvMgiJpjpaB55k17HmDYe6yV151Eb6W7WouMC0Nazi6HQ7OokawDKS3kFjnCIxM7cEwp
/PANqnm5E23sH3UnhEmFgOoCG3J53dMUMtt+usCMVtX4mzN904xJ/ciwk5FZ7CBCMDCGbhtf9Gdx
QKxRoCLnOnbbTRBY8IuCzjWICgq/Jn0a7fljD3KYQ+kCjmTVeKym9A6XVLjQBhw1AmXHGX6nlBwC
KLpDT+GpBaOxBduh7wy9ynYoQ+AoVm19xomQs5YeEhuQT7w3uKPhFc8QUP1oBfX01GocQpmjFecD
joGzLnToYkr6w06m2UzwcvT5KcqqVa0D5V2E6Sx7BOZvzaqAYBNUEZZB2riPaLuKZeCF/jYMgvFM
JiR6u2Q7LR1fi7bMGAOe/Zz4F8HoVjCpX+bI25k7ZuNBmRFhhYiSN0Hi+PeQQ5NlnsbFynGjJyuw
HnxDEfnadfpNTODdzhysry7fq+Zl4S2R0mJhuFxpK1bkBaJHGIIU4QkZQqtghLFeewbdIpVcaG1d
HZM6yFZFrb7FNEM9EgfpTHsIR/YBpdja0PSjnBBwSqQaCdYRcrUrSs90ljkETn3XGJqbsz2NgDxr
om5pI1hPtNRTwGwVvWO5qavQOtkYvLCmp02xp9HUkqtTWU/s294+zkfQxUYE5x6a7zqKer4h6Bzq
MshS9KNWUE13peFl52xIam8wXMd+bj825UgeMojNxQgxF5dKYK5aPUKuWmwjXgCLfNCHDgAc7o8s
N4rLdsa9D+ZdmuMox9pULEOvOYjG01ZKacD1Us27CIP0eyB9JNB1C1zGFE+9LqrnhHPQVUUir7+w
M549tgTnKp4YaTNsyfZObmJZgcCH6U+NX0o5YjOLG1bW/YQxSubwAC3Ia0t++PhaHgziZU7kMYij
pRKHTDffWBpZnuBPsjNmLVnUrZFbkwQgHfktx9c6n1bAtBCLkDZuMsN+i93kI8tY1k3WLw0hxTIR
7B4ZVkeoby4SSnIz6wVT1OEqh4K240RKZnDtvriGFSIIwIWyQsWd7BFnuyeEw8YWLWIOE1JMS3eY
4p2ZCpKlHT/a9TFex1L29s7ubPvKiY10F2lMPjybWU88bTP0OasWTtydwc61MpGhbbhITFa90Fja
ulERIUrlfitqZ+2Mef7QTan4SiczunQaRz20hbVCIguFLqma5rI3qm4D95E7b3KTnUgzjkMONxkv
zx9F2jJdrhu8SGHQ0taDrDskFnsGnTrXOeuMfDKh4WZt/2dd8Z+x6G/GotTfDlXkv2+bXH5/bjC3
P/3cOPnrD/3dOKFan0lnuBlILKRU+rlxIv4A9QHK3PvbffF338QC72+ZludQssLgnNkpf5f4+j8Z
hJoEQL6pt4kQpjIxUBFi63Bo5cxV6svTDWNGinPj/2VWr3HqjIZzK1c+50mFIGQ+ZjLvSSa2fzcW
U4UxDiHbdzDFwClSJvEn22ucfau64DbLvYBIC/76Fw12hiuzaR3GhIDk8NGDSTABPRAyi8F2U6i4
/8LukV82nlsnq8H0+43fefElznJrCUiVB5LQEULfjYjZBsZjIoJye4mwrN7og5dfp6leXHcM8W78
2VW2QH6S3tMFGA9CY1CzkI1ToE0YAQPo0cyr9Er/Jou8/KYxu3sGq2qPcE+i33LDa6e21Y1uZM2N
DK1ggyzbucKqSu9ntLoDCQHIjmcZBDxzuRav2gjEM9mpnwUT7iydwDiFigJhnLyuZ2mF4zrRA2qn
fiJsCukF8VYmxBLXuHVfhRnSSdaDLlBraMztzptZwuGh5QC0z0TWAJaGfmsWe+iz7KOYBSA6SpBU
yobQ71keos9CkZqIZJDOs3wkflWS1HyHd9ksL/HGIWLLQXLS5ILhTTQLUbJZkpIU0BvxJiBUYd6S
7DS0K2OaJLDc6d+rWdjSMoDf6ZSWTDuK/pxo+vgyetXCdLMsZpoFMqkkFbNzUhN6p2x30yykcWt9
PBezuIaDrfXEnKUkiNLobjmUoMLJZ0FOYVZdClTBBFI9C3bULN2pDVdbYV4vjlqnW7eQL7pHaxb7
QDJA9jMLgJxZCpS3tnZpxe4mtPXuC9cKxRAiIP+6nmVEFpq7DcAQ4L6zyGic5UZo2bQ1oj75rR7b
9sro4Bgns0DJf9UqJa+6JX+WMFmvaiamLCibtFeVk5wFT2KWPhWvKihnFkRNszQq18sBZBe0LA9A
AWxj76yYpVTCsqtL0VB89rPQiqD4fhnN4iv5qsMaZklWNYuzslmmpc+CrWSWbukVwczxLOciiadi
QjKLvLxXvVfwqv2qX3VgHGH7syJ2XPYvZGJximAM42lC7lJmf4mNXH9oZmEZkhx9Hc1iM8x66M4o
PIdjo4Xqsc4oFhZaVsmzChjJCTSLfeXVYtF4VbgdBre4jvW2uzHn4iO1rQ5B2KDIyTOMwl3YZT0L
Tjtpr3C7uOmiJQsRoaVHQDR+ehpxvoGRCOpqtvBqg4Arjta4y50myO/ZRqrrqcjUrghrfY2y3l7H
WqVfuJFRjFu0u9USEBAJNdFUX0FRCa+aSJgrpwZtksUZM0WebfnQBpE7h230tEwHayLleNTjO1OT
xs52OF/2aiBXLNdwXywHjajqDb4l/SoJENMvqVrT/FLjbHbPgKauME6WQbUUdR2wk8SVQmtbfstA
Fnnon3J5YSmXFLU4talmkmnQ7jlctphk6cOQUaaFcoUlOynBoIJFgfRbK1J4GOQfzUw3HogSLagM
K7Op6k3mlLYuL+hEeJIpiBXmvTQ3zVBxepxPVI4XIrbsW/02aCdzcu5CF4flDTOzftiVnH7i4qAq
s9UwNHtJDmdfDGY63jaJDL0XEaZBVCwjNyP26y4fkrF2115FqvhGQ3GZfJvcqjLSrcdX1PDi4uX2
nzrgN3UA2mDBKOPf1wEXT3FB+wQXDojN/TfepH/+ib+KAIfhx/y2dSxQMfPLnrfuX9MT1/gD5Oo8
zcTQiV/A/lefz/1D0KwyPbo5pkc8FHOVv4sA6gOkVkzXdMPXhUkn8h+oo1jiYwuOMCGKU9Lt6US+
LQkmlEY8/5oiO28N3MmeLpDw/XQ1/lddPl4E9mzlpO4wqD/eLhGMPY/Q7BokbWuRKo6e5A94zm86
Uh8/yNtV5v//U22DJllKwCJq5xZfW+1rKb939vL/74PMHbiflnDjUhT0p2hXqqOrH6d4Vavnz5f4
2MQzwRoSfUyv0JjnpW+XcGRmQvf1AMOIGQ2mkZMSY6/K83pLBFO+/Xy1D9cMZZzuwnnFhAjq9X09
6JIu1Nkg7ndTGdoLveWXOGfKy4srW/3zpQzTmhV9dCmF+a6frLcOIHtp8MEiLzzJhNgMNHjGhd6h
oP98qY+dSd5AposnhtkaK767hlDMici0WKpoqGvSDEaa0ySEJkklF3Uo8y0K2umf3htcSkI3Dcui
yJ71hm+/ODsm4VcrGdgBPEOcIPjFaTzyujV++fzzfWhlz0vRomHkxNyA+ePbpVILBkdVac0unyI6
2BkIkJ1WE9KYmrpEM9zUSCII+kwzFV30GQaMz9efn9c3o4F5fYYMAhLvvDW9e56nUFR0TMJ25+XE
WTuwFJiWjXefLzJ/iPeLcAiiwcxbWAcW+fZDSqPsps6nxdB1tbF1x4hTcuhawWVm6mqnJnwJQ4/q
vaSXvPl86V/dP+ghbVOHLzeTht8u7dtCGiFnmF0yptMapALVeqJNmKg0HZGkFUb2YoqItv18WWR4
803y9kMzDRJ8WIz3ggPAuyvbcoRKwKU2O1RFzQvHen1cx/port2RXccO0uyGKSpEv6wPDhb20Y1s
Lb6ChD4G+MFxG9NHuMf0aIE0US0Sms49mnY+2CuIJySUEBS7KYNGX1mdpIoeguA21s3Z9Zz3yWlK
PblwEzc5ax2mMF5Zfc09ok89r11npTHsenR/GAboJWm+4dBnd6MLUCl0R+u+XCDEK8+cpk8QoGTu
me4p5xGNIJ3zyJ6iC73WnLMsBP+odIBNkWbTw5zLIwzeXbZSfdqf936u7uKO/4yqiCABt35xmJYc
gphwXE+rByRLilmp2Z6L1OzuZDGJ48jUHsKLm61LRCR7kc/p1L0hNoT4IASQlXHh6Wm+JsVEIiqU
w43ldvyQ1OvOXZVM61J5iLCGqTUuaMbyKkRGtAzLPjoGyTC++F0+HQeFSX7pBJhQ3CFhvVh9Hwsn
+BJVcAVWRPGoO2dEr7AaURY1jdSypY309ocG/w3BZ5J194SpkZolHXjSw4B4xp0vsC1w5ky2iS2W
ZHWU+7azyqugO8dTZjGpEuSmBMjesXwR0ACdrnOXfZZol0kovnetJhCndv23RMk7oczvPja6R2ni
/RC9Fn/pUuxQhB5zSaDr0e0axXfVlQ1DFxIjd0nNjpFkFV8C7MyOczQ/L0cMvEykmx5y327vIfm6
Swg07lmOOPKiysdgbcEZ3vbtOPtFzGQfohBd+U3VbEaGmtvSNBWWM8cJlz7xGYwBgHEtVeaFBwht
5k4ZDguYam7NJd0WL22KzCwZ6OOq/rbD+7BUBEFwY3ixfcwgQM7ZCunBY+/leFD2a+hj4srzuZyL
mkCbVd5UoAsomy67EbXZHqtwvkHRjFFF1nCBl30TGDdg1cLjBJTwNinAMS/If7Cv4M8k2ygM9a0h
muA5wLSHs8/Ugktz9MtgmUaui+HbQCaaBIG4miL00FM4AXok9eEwVU0Nns41bgwQA3uHAN/rQLO0
bVtF1rVLovH5KGwSJ2p1JBS+HeFDDvquZz5h7usGwRPcL47NCEuC50722JmqEQe2pfXatpwi74cA
5fZDCwO87lo7njXYUZ8j5nHrsK8F/T+mt2utBX0UIMfgegQosFbgnr9ldcuVRKyVrcF7MhdojWlH
JLR5Dh1GnHSZqnUweTgwgF8aW8RmyBlHMX7xzGD4WgR2dNTzWt8NuFicleglQReESlkLeg3ei5Hi
1CPSNr/sLTk+NQT8XRR96F9JAlROmU+vk96tp61ljZN5NMPpmp6GgjfVeNfQgYongKzjsZlmTlwS
dZeShK9zQ7rTBd45+ywl93VrcLJb4vtwbqvJ8laEpqpdPWreQHvVZIEacyTqTDNAHQfNp1goPUD1
W4C1X8VYBTdDMOo/ROwwcopQFt7WSGa+2cppd8bAJkSMHgSvwLBXKNrsTQUxcduVaGJXbcWAloJS
rGmG12fZyPBggWAuOikzpw0EEYSfaQeRQ84qih/TLdSBv214Mo1SHaZ0qs/Q/NIHt4O4XiZOQXqH
nSf+3uOwsCmx961I0vX3NumXm86RJRaZUNs2URqjiXOQNy89xoQbDgjdWp+aZg+WbQaa1N60CXBe
ISGcMYEmOSxMOzqugywpcExoCdcFRcAzTqCObWxIj8QDe8QgERwJrrb+SjaHIqzJdXedmQzfkQip
jRl69pkJ4Ww7ljFB2Z6WVDQ/S+O5c4t2AjARBz9ayA8MWuV4BQE8Pbz+drNwbGyrghAjGeYmWDt3
vBpVIq9eoRqDh68dYSbfPN+jh7QwBFzyumSsZniK0wrStye6VAsr6/TnNO3aBzJC29VgY7BcCMwb
6xiT6UUxE1fMNjRvRCGDx0RE5f0Q5/m28yF62LYK1jFefd7Vs/2tBrWqyz49OGX/hGii20Mu99JF
2BME5AWpPr/emRBOzXDpdzqXr4joIjWGH1/QhhouoFuF/mIySrkrNX8yifEzrH1jWjT0dG/IDxht
ZYphz+n6lUgUQBQwaM1Cl47aETTk3Bqy1b907aCOsUAltqhm2otdMaxxR4e5tap6lqXDGhykQpVv
ND1QErfWTlXsAFTRJF+9ZyEYK12r2feZFX3zDX53miVYhRvHPgswsG6xoMApqEnF5unXPCwIdrO3
Ki29H/3Y3xZF7dz6taOtbdH4S68DZRvOWBxSgtUOlUD7Jxr9FUGDFcBnjt8yzAlodFrNJICMgpIE
zq8OsLDhnHBHL10diQYB6MV3Erv7PR289tSmjrrnRqLZyqDkqkt6/7ZI8mHpzHiRuKmKrddYzpeO
s2i36IlVI22soBRv88JHXa7J665L1VFp+vB9KALtLnerYEk6d2KsPM3563tKOxn8mHR4OVJY8Fyw
dFwClNBODLLYZEhjOpDFiDLLlvFj0bfe0YeHvdH03n6w+kk8DI0mHhK7mi55UzmbqI601URiG+YO
Ee1AyJbzVLe5ATpZrE04RGsttSTwE656ZyNeL1vPuzJTHaRcUfLia5MzgukMzA0oyYpeEQvJjbiR
dkmYUB0Va6IUun0+dda6qnOy3Rpd8BC7/nTozSm7AtiM5j6PoBa93suKyOmjrwmPusIj9Bvc3qXb
FsE6z9yQwVc3oEGgyXWl10m+dybpfPGDYNh2gY4y2ot5GeKZ4etXtbpIW8LpjRo+UDhCsGNinkZs
gfCFIi1+btJJXrIpTFiVguLKbZQCSgNcZjG11XSvS+DOuElwbSscgRvXgMcObCbBo+MmVxYunE1v
melB0Ok7S2DtXRvuqK2DppJXtdvy6najAgs14EiLSNHcTSFqNEg/GMgSaCGzYe83oRoXgWiri7Ej
+WtZuEV5wmxTbHo2HGqgwm3PUKN05GqD8Wl6ZyBnLFMX02hUhzpwxo1lGjCYCavTTq2uY5H28oGK
WQAmyJhqL/Ww5dEkEChZqDZGXO4NhGvV1VBsO6PI7mfK8zqvFGW1HxvPeiimC5HX7UqMo/48+Z7J
uAGq0UITEKeilgczNmzzoOSojk3qugdnFNPa66YGn7cJ28OahgpHle8MctENJTsdLFiFcEDyzAP4
QeGA90aeBEmM3cKfpzJ9p2FI5rdeM9grmCarOti1RiK2MVTzfeIFhKqS+TN/ois3kibyazu6NFRs
tss+zm9NmWIp8ZJirapI23K2J/bYsifz61RMHvSror7FXjrBt4m1szAYrvtqchdEh0XLMdG+ezVS
UEMUX6w+MxYZ6v1zPka6gjfIzmmHbbPxvGZclxlGpyCIsYhQl5wRHtX0wAZ0epE9LetKETjZRdO1
WcHNJBcvf3EL7aVV9pVEPbox5YjQwzLqvRe55sJV8WksI7VkLB3u2K22XIhhaegE+OHZajZ+6n1B
0tMsEZIiPYhb4sy9kWl/ajXw3b1O2xc2Lq/Mrfi8TEoEVZVJXBxTggtZEZwEMXWZQmzFs5eRWVla
2A9IxYq+hv1g71JUt/BwewLFiAYtbyvhmMDrQh1vbm5GZ1HiVNdFkVZftDAtwEpN+SMq4/6lwsdx
6xqNkCt8XWiYhkkR9uinW5FF/U6LUluuCJkS18Jr1HVCxuhthSd7PeS9S6avbHIQOY6zxksLYaMh
4xGFVLIZ6pRunJ7FhzAxIBMaXf3sNyo/I+/K2qk0s32womUIqmnj9TJNz9rimfLeeJQcxy8Mv+/0
ZWMSjjvUCbIAExEGfEjQypDp/W2iRe2m83ACmTnGMIiQWgTxseFbXMnAfmb6VeOoALtwJYwuORZ2
h8ghnppHp6G+whgQmZeT53cQGiP3AKu8eCCSA3lHDSTkXp/fkI6R40KKvGgni6I/i2JPXETw6h+K
zrJ3uK/HA0iS4Yy0yfSlE0kALAK4MCLgLrge3Cr/lrcALpjGiSeylkuTR6RyDwZC2POm4wTuaLPP
bRoKwVm3RY07aZ24swo3X6cBjOlZEhVdltr0PR1c74tZusWaEEYP+lumNnabJctkoOtPjad4FUZk
gS56TaIjnxp2siRLdkmFh6SCecfXy9v2MHGqWJWRpdAnQ0dsGSS0cX7SshhDBZrzkF1+Qc+WVA4f
zHNqVA/w4KxVisAlXujCrfuVTWW8LX0nP5VpXp53KjP3TRNQSq3DfApCuMdp5fVk0iEvwSknTEf7
PkHCqhYjnAGwZN59p5ExybnT23KKGRemFjMPtLTunJdidk2pmDxJwyrvkjqtv1R9Jd1tpdmTsYgD
0MDbobRJe0tTShr0McVRWMZYLFsSCr+mGOyAIiNdOgxm/x1e1wi13JuVOV5xZlHZvhQVkooJcgz8
o/RSlQPRCa2lZdsuhcQ68lWdw4PH8O7XVXdJIzC8hB/mLBKRJe3a82xcfKETLNsGigLP/zdoBUAn
eKf5i97FBmoFHbGgZdtfpzpNBhFm0T0TUYsXF1pyLC3BsSUb45k22FdBiMNXMclb1Zut2DCQHVZg
vY1tUit29gqNEo9adoswE4ddFNXNja1nBCEHTkvEd69v1DAQJ8odv9O8UmwjNPvnZuoQspg2PVJt
cPu7JDHDZwbU7QIgeImWUQs3XijdE0cd3iehn3+dEwVXVeg/IEoZz/SKvD9+irmqZd3dilh8czNo
ZANNredQBYR4Q8KCV29NyYXvq3FLsDZXDELCtp5xq/RXuCikQTy4QyRO8UCsd9IznTIbP1qMBTXV
FDn+xtbsLaMj85ozyD0bcnolK+UcasRvi27snHWVFcFTOZNis2b0aBNayaUDhr9Y2AjAFmAF5U6i
6odwOBY3hWpDKlyNfnPeofyb8mMQa861W+sYlbG8XZIDbf0wQpgZZTLijOpjQv9AuVwVtozOMzu1
b0WV+KRATwpaz2NSoM6PUiipbLfrocJcpDqpE/vSY5AaEbOXEBVxPUO869hxF/3sv/L9Qd+i8TmF
vUKw6OoOuRDltIWB/DXyC3eXEIe7HCkED2yk2o5cw+GcUs49jAJyD26olPq3LH4wEhviFeSvZ6tO
qscWnydWUlL/0ufyVb1oVH1wBqk7WdEtAZwbtuapZ8w4LQnms/3LOGsItCyLmnBNqyHoeVMXtJGX
XtT4l8XUZKciZ6qb25O/jeIWlwctrBOmv+9YfHuEt5QqTW01B12NL67NqcHOzJzgbptDUj1giCbs
cJ/HvjFze3YazH+0CJ4NLMS5x2Y9LUWACo2qMFvR7nhpTRBxeDQDEES8X9FC7HrpPLkcQXBrn9uN
fqSGcuic0SbSes94EX42nonSttZObdFISWHvhLjdBl8LfkQQza6xxZjHVvo/aikYffLo3ZmvElm7
LesYW6kMVugoMJGRnr3VfdkDcq9R5nXhsPCQf/8mA+djF9Rk6gSbdBZtQ9hi9PXzmMVqfad0Y/qv
yEayg5EPdyBL1C50ON36Lo38z/uuvxqCWAxbdAGpyzPeK8NDHKMGnhmWg/d7qs16ywlArmt0KL8Z
txhz5/htf5dP5sN0ogxn4qK/7yzj8P+zqe2ofnxpX5v0U9B/Q6qAVA6A+wV9JX3reEp/ioL5RDnS
j/v84/6qew9SAXGKsEDAf5geuFanxlBHu+eG4mj3JS29kD7p56v86qLyFc49bJ3B52un+6dRmZCB
6AWK+j/HIcTo0I/0JwkNKal+8/396gOJOacO3YXFiHH+q/y0VCr7Ypgy+NnjWCOAG8uvjlf+Jgfw
d2u8m+7ENm4cntZmZ5jdhSIpHmH38fMr9subg/vP4Mvh9kAZ9vZz+H7igVroml3FC+wi7HXzYGJc
W6phjL9EGqOWGif3jGQZVhXhBHsvsH432vn46JE4CDoAeIDuc355N4AQgLOtOc1sF5LBgPurc5Yg
X+rzTEvwUaNfWX3+oT9eV9bDskLUqI0R4f2zV1NbeeBLyXMgaexMONMRnYj7m/3k470I4AQdnU1/
B1md8W6U5IekFDVphoCrC/tlW5XxsqwGwsBpaH7+cX6xEh+CaFeBRccC7/fuK2zjWE2TV+7Y2gqm
t+2ZNbmnqknuP1/nF1+T4QpTN/iu2LnmcM6fb3mnylPLb9wSGb++brInRNDE7BZLGByHz1cyPw4b
rTdLvRs2clBFbgPJALiFT/euEOEiH92uW0h/6Nf1AFF0gn21JfAtaFa1oMWnN3Xw6FC3rjtlduuE
EdDWbDlLY7GgC5YLlR5sL6kOnSW1fThG6iIgMuZG1LCY+5CWMcVVt87MLukO7pDJy7HsaWNNvUOw
Am2HxQhf4jcfFAvq+72ZUSbNfXj7ZJXiEnp7TUF5aZZf9FzTNuoe/LzQL43BuyGEOH7KVQ92KEPg
3WTBY0MkxcZNJw5O0tk7Dgg0m/GMUVdAS/u7PKA66pxoWZT5TTV6FwQnISYr03rdpoik6xgqYNAk
FowPWE6LZgDypqEzX0pRClD0alx1nWcuWScBNaG559ihcIWmiJEk+/XKx++O5UGuBG8fn6tlahSP
qtWf3WAsfvPS+sW9BvfWQMHBO4v3/rt7LciHmjHsxHVJgNwNhk8+zFDIXUhidbmQgTXuPr/lPk5+
LRw4r6JZZC+gNd9+EXUphmGs8nLne1gYaLrk6zpsunPHqrot7oLuPKL/ciL5MfxNTN0vHl/G2rrj
mGhxPoovmhDpV9Q7BdLvafoyQLvCv18ZJyS6yfd//CGZ8rIbceDhn/czdIYjFJ1TXwBeaGiNDnOU
EO3gFn5v0eyxrsTesmXKhhXWpHP3+eK/+JzUVVBDkSRj5zbf3epuGvacPYuCaCZyV+qxOIUyZN6b
oLP7pysBXeJ5clEYubj83m2IHATbEMpetjM972GainFlekgFm8yy/vFtSrmBYAphFDIM/b37rWrL
sg+HPmO42I8r5dB9sZKrcbShQ6fOt3/+sQhopL4R4KU/mAnBG1SFyGo+FuF+O62aipJBAo3dNrPS
9jfX8OMDKHQor7y4CAtnyffPAwPiyCF6Yac0cYos7QHf0rdEWqdwdH5Tg8zP8tv6lKXQ5zh8NF4v
9ruloG7GU6ExjbWqbG3RMPHxZizcbFALVQwHehW/q0Z/vaJPKYo1kofu/esF57dXzivWxnAgmeSp
JLnFatKahCsnA/pj/iY+9eO9jyMEff1r1cGK7+5Iu+Xc0QF22qGXPEzZsBMiBWGq/2aZj4XNvAwa
GYyTVB/vlVXk5sg45kfvoMhqJ80txL6SvBE/vw8/bpWsAkPt1e7rUDe+3SqlZko4ofhSGotjLce9
ZZb0P9zCweHUMVXz1NIiUu7zRd+lNONiRQ85bxzw6G28ye8fNaTRnY/+JYXLNNEKgyTGu64Cao19
S1srIg8XxLRmBO6WULqWrvIJCmx1d9vJOtxnDJPgsLsnNdn1jd+n6YrsSYqDuSyADmWfoY1x7nxz
dHZh1/4Fwf63ybO//GJmKjMTAWTb778Y5pJRRnsz29GiKuDT+MlBkzQ7Pr9Gv7zLZkaFb2DI/VBy
5qLmNRKW2e6/2TuP5bqRrN0+ESrgzfT4QytSFClygqAcPJCwicTT35WsrrjSIZuM6vE/6eiuLgkH
QCJzm2+vD3pSiYfddDALbGSC4aOo5Y0P1ot8Ylv2IYjTJwvAC0rwOExJHexZQLEx4vQ4++a8e/9u
3tqBYHagR2SsGNWXfqa/ZVhLbtpzMhoFCgJ8IgAH6844tg99X36bcvffR9HkjB4Qbl400+enGWo4
ZP6E6qIgd4x/6GfXZf5N1cUP79/VWx8PQBI/QJL7xrz03INUXhhOPZQZ0J1CWdTZYw/UFVCgLvHC
7xJ+0xEVS//BUfXWnqdn/omrkQy+Snqon5ip404Fzo/29VAbz0ue7ER+j13VZ7brD6721oIn7bFZ
7JqkePo0S+4xgJlfHEQisFuA4ngj7dzYvP8w9VDSq6OD1REw5Q5lEQ3Dn2skGjGY86i7wY2T5n2W
ms0OVjOilNyZSgr0gWR+NWQevRmm61bVxZVXBs6eYR1nuyjh011ihMZqY+BrEsuMdBzzj7JbbZLz
+kcy6qe/TMcj/vnzR3Zxb3rM4XHazC61wqF9tgaMUJCW9McsCB9gRzOewNTFBa7w2X0hp/4YR81T
Slt38cVwJmTlHqkigWFThlhFKffx/oN84znS2CIExV0HleXpgVgG/AYGXJuDrJcfYrGGnSlQVMUl
TWz1t6L/v+6FbzwO60VoCE8Qpexp9m1byjThnhDax9YPk4IDmDrzuVfQXYOo1nxZf/ggwnjjo7Ms
yvZENDCDXumbp65UM4g0bi/3vqZZYqxtWvcUM3GLcmzVfmk72W5oyU6H95/rW/cKeyHSFSkCxNOd
0mUoJ8NkpjmQq121vuyQ55Y3yJJB3xfJPYZWyb+P215gD/iOMCfCVvbnYuNbkUPvts3BMBMs6nDf
WdW1M9xIwAOHyieRfv8O3zhzuB4xlMPBRrB48gVWceemjKw2EC4SJNxuh/9e27QbB1nc/3KpCAxT
CLkE0d3JgSACNxuqmhTNipr6E2Z9y6oLBv88Gy3rg+3rrfeGPTnLE16frgf/+RQndDH1QmXg0Ffj
3Zg2Pz2vZXCX95cl7U04Ah/+94/RYejC9iwbHfnpB2jNFNxh9tWHxV4Q+gTythu7DUAG/4MLvbEx
oy0GReJQeWaMQ7/P305VsUhkIDEpYJl4D8k878OlvfvgXhz+jpOA/o9rnKyJyMCswHW5BqpeS1sx
ibPe671be4TnEpdMk2eJKVee7MRGO51+aWQXoBigYYN7TkHxb0QSVWe0e1wgzgbTVVsZqvKQOUOH
4ZGb3tgRfge1muLHWJj1HlYhvakiVGu0cPEx9aC7LCb2hJ7VIdiDFW/dLlGF4qK2+mLXVH23N3HW
ikig5uQ6L02iwwZHobrIuut0DtI9ZCx1LD10WpOTVpeT0U0H/OTvsDTs1zxhyBHUirpVilrogEIJ
kpRcxDYeUw/FIAZOjetkeFIxWP3+431rbXKKg8VkhII+xcna9Nu+ZSaetYlW8Lmdh2cMV69d8I9O
1Wi6cPM/fHbE3AR7lO9Rxp9cz0tV3TqJqg9Dm+qa05W0i6Mc6g+C19clP0A5jE9Q+KNG8IrK485F
yihlhBuBWdwIkXUIh8LvbfGFTtQlXen16NlPSVd/kDKdepnovILrUqXliZJcn+YVkajaSoBpPlSN
Wr6mWBJgS+kaN6jdzXJL45wcp/WqeDsUU7spsWOlw1Wzkbf2dMTUHZMLaRwdczR21uBCokAdxoIT
ewY/aGNF+TcPzu1K4ou5LoIl2USD5VN7CZYNVs6fmfzv1+HiMfQ85C5s00Vgc8/v2WA8CSAhsD5h
brLsxSzbHRNd/HNsOpn8HPJtYAT2PVDhj17FW3u6D44uAPfIRqHBe7/vEUxpetA3MIYwh2eFUd5K
SRODrGH6YGW9tRf9dp3TwGgSE54foHIPoVea+Av747pK0+37n8tboY0P4pa+Av02H6r3HzdjtrZo
WrerDzSdAEPiykYy/tAU2Filvfpg6OzNi1GvJGcBPfgq7PU7NqO65FsxUr8iE132kyt2yMAQVA7Z
B4/vrY3Ap+zPacHI3qvgt1TK8XOkFDjcdTc2VNU1XNqHpux+DhnDW6n/wZO03loXAVkSCSyzVMFp
n2bpRcnzJU7LGV9m1MO2znC2kkebWvwGAG16ABQ+rGcRObeZGacHlaBsTsB0XYZJiJtb46ovAXMB
aLTjhBHe99/0mz+PDZEyEvXb6HRjlHPcG0VKmCNb8dOJkvvUnj6XDs3k/+E6f9OnmF57FRz0k6FS
gSjnQCYqqOYMz7Uy5KYZuw8O0rfCVopTTK+Z+j+Ck+/QkREybgRYhwHheNqjc5P1Tdd4Z3g8XoOS
vKvK6IMyy1sL+LdLngas+eKWCHXM6mDIeZ+Mzc/ILVG4+mddM32Qc7zy2tQ7LxkpTTLCR3Lhk7xo
kCHsmTmo2GZs9TSk4pfMIuxncBRfU75N1oYwsjVo53qbtVpwbFhantWh/MFF8wHkIXzbNuwPo41s
mdEWhg3SoYNKHDWbsC7LNXTCcDcHMrwPPXZN3J56Pb7dzxvmziltNvYvU2LEGDQhvCPzKW/GK2YS
xXYg5MvCCQKYcrLtCOTks0B5yWHPiPv7q+mtrzjSk7qUOFi3pw3YshSwZhApHxaxHJdhgfJsug+e
8M6pmeJApeQHF3zrFevxDCYGA4qtp49d5FaiWoKhQ9ZGGKeIsRM7PI1CSBJxGa96LUz917fIua6n
jSMGcV5ll5GvQqxZnPJQ4OS8TTsFIjslQlN50z/kmKsf0CF9e/+aL3qNkyAU7Y3NQ+UTJbU9WV2J
oUo6s2V18KGOrFM5+p/d1JrWtYNnZdqU5b2wsdPLXSRbLzrlMB3K+2rECm9AS7THpgHJ7Ac/6nW7
z0WVAG1J79oYp9l/Hkb4Vy8invii+yVGz+Yk7g5VmrPrY3zbo8B3VqwU5FNeuY2SLl0rejLIr11r
8/4Pcd7YK/VcOHIMizTHPS3vA0JO/ArjS+aWc4fWiBY3Z0653CCwrL1zXldwHHIkicxZAN8qKSJD
3qePCq11+iThIuyUis2vqUvgbQ+L+ZWwGByUZEkxNoF11Az+HF3uT4Uiky172rp+nm4RDLqbzqiH
Q+oDEQAGH2zC5NxuCudz4dTzNZ8tkyiKD+EhDcforDSDR3NUxQeJ+Vv3TwfMgaipO/SnhSPKbXnZ
Dw73Xxbz55T53AMAqOwBf4F09/6zfutSqC/RGjCNzrFxEoDQdGpbQILVIYJuC7or1CM9M1asUQoG
8P1rvby301Wvq78O2SvH4Gn6Xxt+OcoqIzmYvBiSLg1jJj4W19rjlzlt6qC0zi3QbJ+G2ZZXtm0k
N/ZgRBiqlmIvapxrX37Q/+EbPsA32JSw2Onfwzd0qnyuf/xOcPjPH/oH0+r9hThXN4ZN0kmKA2zk
/xAcor+oU6M7ojWn6/wsuX/8baK/6PCysiNXh+6/Exyc4C9iCdIriq1uoD22/w3B4fQUiXSJXA9J
U5AhTThd1bXJVG6V4k0cJJYHjGVy6wv6uepLZc3MSSTeRxgE/Zn8vrK5YACulROLX/66ojzQ8BmM
xVeHeSbchVHEgI8vs/1vL+HT33/f72zY0yyUq6DK1UP8Hlvjq8NxoFM3AYmcD4CIsr205/YGdwf2
xsAVW9OQ0P17SlyQq4zbXgbzl/cv70WnJwQjlD4fLlKoEHSbeQqnHUcVZpMKhkNT+iVwH3QquzJI
mYdEKIGnWNqdgeHhtEAMXVkrETuYgHciI1Lq6bJ+bpAkJasGrCZJM7zvVWIxlxAustgpu+DfZQSk
qtZOaeCdMgsmBBkn7MFwo7tVv6gsFLcOYNTNwkzCIQVNDRnLb8+o4LdfGSlU+3iqGCITiaWoeLTs
bSsKrsvBbGfrDk2euOokTSfmnRmrchgYl1h+PodVlZmIvSf1CwOfZTfV5YQTc632fT7XF7HF3DLj
OVDVZWPXF2lsUv7OlHi0EpM/KOcsuujbWTPyfGg6E8bgm6kXOIzwqOpqnVhw4IFA4jq/x5WM2zSD
ngF2ZlTuVKPCTTBj8OAhz6YsEyEyY5QEkX2QdTdNOeHFOGmldj7grdbjb3C5OHNGIaKSGyfOujNc
etqbvhriMyQ5895vIRG2yIy2ljNM97lZTfdtvvifeTv2FkWMDYrKg4CKteF31Ui+h4DII5O1+sIE
f/M4mgtvpmW/Pfh6xj6QHSNAQx1d+BZMcXzn1C/JkMwXs+OPKLPrH3xU2hfxnLhHBnesu7FcCJ0G
WV/MTRNdVBUR1gY2OQYKboWEHz/MxYTFUIptL+JyLevJ3jYtHq0C0+vViGsIs9BN992N+Z9JgUAQ
fzxqjwdjppNau2P7fe75nEPYgns/G8tjE/JyIf3IzTzmZbrpHUgXW9Pvy6NgMo3KhVcwXGrMeyCx
xW2ChG/nh2l7BRrZW5dRMv0sTGWuaqbtqJ2ZJpuG1Txlczvd0+5YLqN24q9yUrUXFWeXNXPHkTTE
VVzojx3e0rWRmBOSTu7Fx3VjNUQp8F5mCnCOTOvpp1UASATO7l4nLm8iRjyGj6RQmwpzITwpxchz
xcbwOSgjbw2SNs83w2zA+2zSOL71zbj9TvN5uaxlqr7YHKT7mhmkDXOtoI7w1/lh5r51l7mItlM9
0GEZPNs+4T1CqudR6yVa1vP0U3Xc/cKwQwLXlTfh+gjJXYv13yFPecQfJcZHqniURj+eaYDldRL+
MsfInFaZUWFB2ceVDbLde2LiuP1qo1y/T2zWJnMXmMDbjEZtXLd8cuNg+onVrrgSuceinO1pPae8
KD8whh1O7eJaVI57HQ3Sux5xX7mrs148jp7fPDG5wmoNmJHt7Lh5cpCTn+cMZX+eQxUKpjNDxjZr
2TwnIWOAhIfKQJaNFfjLzYUpH0Hf9MbtrEQ9bGa8OS+p0vYPgjT8VjWDFa4oxpZrC7+es7nMq7UP
TuswNHgbr+cY6xJGJbvvFBUgYrkQ7QLGC8L2q5Ux7cfYcIB43HZaLGuY7rQfKL5ahf84NbUcvmfd
6D5mjGUUyWFyltpFZrkY9RahnRwvFXQ+70wmzujeMpjJiJ47qy9WqIY1loE491rejGwQ4u6OdeiZ
K0wU0dM388DWNNZXYxNh0cYKA/lXfBrMHhdas7w1vPHKrUS1Y4DEu1kwA1p5wexcdV7yGa+2q4pB
h41Jje+Q2Et6rOziS0/jcjuW9BdHV33LQrDK7jT+KFK7Ohp18l2NbnpMF/pBtTWKi6aa5Lb0pnlN
gWT4YTF0tk2y/pzJpXiH2thiZLeINpbqgCMEXoKIIcmu3IW5QSMSk1p3zBL6eXhmFHgGZWVbLysR
xe0R3Q0qZQN2KUMV3qrKCmqSVVn+SsQyhNTea8yJenCkwP1vFd7OW7syovOcEf5LSvSSsRU+WOY+
rfNMoVMfozA5LpTV17Y1mUezNqZDFTBdKAYn3DbSwEzSwVIUgjWcAxOhom1U5rn0sugwJtZn0HLR
juJKf2HVkVNubZ79915I6a890lKUiwvvkMRjmA7M8wU735JPNRCRi7G3y3VtmyMazsiiShqBkvQA
5G5U3H93GjnuEy/hzOMAD3eMk02rFGuJLcZX7S3tWVz3hqLfodpKZ5pwALejcIauirsTIMb5vJ71
fEFZFI+MKjTB2p99tY8wPZJrOtrhBpdt1CWT6xAhOvSCLDvcuaPnBEfqjLaJl1oM5a8toKlBz2Wo
1y17cS6XmOF32wQlPiM7cdKUr6rfJgmao5qCy0oNlncm/G7+skgnX3d6gJkm1EGWG2cymjMLdOsz
gGePalu13IlcNMzk9tFhXrzoWI2x+pQVzrKZ4rE9K8Afrn27ZOTDL6ZViXXxtncd9yboKTE3sVYd
JB3jkKYId60x0WOBJLKSnqM2buTkX3FoYlbWVHLnxorRrGgydi0oA4Sy1U0JqnjdQ4g5ZpkzO9Ak
p01iJNE9qA1rX2aseN9p0mM4zfE2krF72VD5y1aFNG6rYQ6vrHZRZ1hJM+fmehGwA2w1q58g268Y
Pwguohnd+9qVssNxFN0YIp20uBQ4Wh0F3ZZ2naV+d15ivP045oFyV4EnkefaOE6cp8A6w3Vu5eZP
wThRuXHRJc0bMzen49K20VpURrcf8Tt5lOWYZRSCsvwCr8L+O3h037y0enfSHbiwyL1HW5O9JINE
zNE1NSoUfJqKXZB607cmB3M/lFLHBaK9Ye6mBCc41c2WIf3s3AAmD20boi5+o3aVHtHPdxdR2zcu
ClsKh/h6exlTimHcYwQMAF7ZcXbA1Ul8s0Vo9OsO+LZ+N+bqJUTKc4dzCF0FzJK+vojs2GNzFgNW
f7EU9EpIoXdm0XPgoP5Vv8ijQ/qHRnwr6DrwDRSECUFsiniTeCMBUZrh3pwK73phBv3WaIR4jKbM
SXcj9FXmDOkErSuCvHTj+rP4NouR7laK2ILJX05nZNHt2d/BV5vZ1h0To/0PAcUn3NhY8xInV7qa
NCsFaToT/ue5wICa+du2Zbp9ckEepnZ5pHBfX5SMfx9cs5ebqsE6ZOhyHNwqYTNwm3o9h3tUNcZt
nUTjfWY7yXUCwHtTe764SpaXXxG1Xx1Dsw3ittWb8lKpXwMAIbwHA8KTqG2tT2yD9Q9H+GTBRkK1
oydMPPOxqgYP3vFz9OD5PsUM+j7NTN6d1RphvTarTu2TylfnJq43W3CJEvNNzvKGYOsRnWm17pUO
f5keegyGuYRJwC1Q2EF4Vc3qF4MGGf4OcbOt8yxaWZkEa6G8WNsjCqeEnoU1zQdJhPU6iUDfE2q9
IYgJ3bT7s8zkjTDiS8VwCtba+VoFGZZwbYUjUKNmVkWGIjZKneDXZKvpALEk2RmW/Yw4/gEwAo5d
HseU4clkM6KIvpzgVD9OgqnmbHGKc9OsnCcbjd3MCI8ACc8AcXiMfavYmC4OjNnMg6x4hYckgnQD
cJyJvbkiTiir6IKDe4Hb76hzdANy07XoZhv9Zm3IQbcTZn6fDS9Qv6owMSGa1XjKrZyetQ2SjHhD
NuVxHFk4adwQK5GkEA8mBf8Spjq8+g4YCAOGOkaa66W9qdHL8i6Zcdy4wFG+RhXlLBcD08+uU2C5
Nse4LSFtuMjHlrPfItUDaDHdJ4uBbSRDVeVT54yFfzaUSzBdtLFMeEhZBl137sH4ekmRmutROHHJ
8CyYV+bFoSoZvQuZe6zt+yaGloPFG3PagY9ZIb6AzAZidc0/iAmk4o3JlJu/jjOEdhN6JFwF6Sz1
jG46M/RQSSzVmWleb/AS4I6TOmq2M4sfAM1MCBXMsEcMRXBFGmMyTUYA2Idu/2Ay971mwNdbA7YF
TVBFAq0kE8dMEbrim4L4v+uyIduPE6eaWcjlAIuJQA7fw/F+yMqnoCNuX2ZLPIYSxPmmUxmue/rZ
RXqO9GxZdO3PS41bhmqdo8UHe1OAvt1jK4uFXOgN5XHwwuZ5Vkbz7GJhT5xVYlddz7xPZwi7T2QA
4YVqTSbnJcmWX9b9Q10RQ86MEh/NeWieBh1T12lUYnw/THLtLuU8rRi9GnfWklRHMBhEi3XgrDiz
gpvK6cZ70xpt3B3s5tnru2zP4JM6FxZZywbzP768obH6BzsnkW+h1l4NQcYcbOzOzfMQ1xTCw4GI
NHZdphkh4fON9OYIUGy2+D8xG2y/N/XMU9FeeoBh+pWXuaBnqWietQLgM0cRnzo2JWxdaQVNx1N4
XpeV3X5FghpeWJL0FlJTdJFYojvDCaS+8HGk2tPrUfvatL11g3/mPQYopFVSZftQZ950iMRVVZCX
BxnpCc2g5VfIV7pss3ARj7jHf5rmQHwbxoE0x/Rw5a1dWAIypTPo8pfWhg5Y9K+e3YjiAXaxLIyG
fsuFcmR5tPSnimENDr9FITeCJPUJH0Z4bx0mIqucXskWFDEZqU4ashmrx006u+2NWXe8mSbnCHjZ
A0Wd1CACE1udF6h5cEzsJPm0w3wwBS3urgzU+ZJA15knqhovyxBMIxt4UoN+mkcDDkZCpun0qr15
ybRrh+XDDBAG8SA8MOwg+4DakWF9xUFW0l+6GGOfxrhOywy8ur8NyGGxQ3P54F8KKEsGwqgQJOIy
TX914aIuFz63ej0r7VwgNTstTKgamGIubluB9GRF4BFp1hVmJU0wf2oBFh8Ai/CKE2mWxxmk04p+
qU3yvPAJ0sym9BH7KWWXwvTWYjSabZSzBKEIWXJbA+tag4KE/1XAL+KgMTsKDjSzqLVTiYGe0n5d
HJcChTfI9jusSnsL9UN9gZNNvmx3JW7SLAomidjWyKTis5cMmUlScxX2sLQwuM34myqbJLtd2OIc
i8u/5M0BuKDLuaBmVjepezRM46dpLjpMCQxeX1lxSLU9wpa/l2ZGyUi4pOS4qsS3MMzrC9HYmFqg
1b4Ih7792liER9iDUMtANllfSKT815NLhLtOzIHN3bD7H8wKNU9z0oWbzmyjCxmwzzYy5RGmXtt9
N4G4MVNdYHjbE7Zue5+waMj5pvV6biFL61y46c/LvqQSFGUBsUbR8cejoVUYdXLQprraKNtcnwIE
xk9WyJJwl7H/MbZx85xacXIdjNjfWp1eP5AjQEFQ/yl9bifWVYeXsCKMqEyB2ihuK8w7dovLMekj
w7l7ORusgdLbGCb4hLLlk+9TvJoMz70OEsPjqJBReNFGPOFWFfad7NS0jiogU35DBOKShqxTP7fu
hA8cJht5kRGFuaMqzfoCyF994dkED5V+Bynx0mOP2EzsuqUhKJK4M8P2nO6VJDwRMNYvzKa074yq
ZrNlH/sKGkg8MroQn5E3+uuXUsw0UCwK4evgep3KTT5TyOjZTcSa8LLYJeHMCmlmuLIDQWalGeOD
41B9ako+CmVOzVNpGxQGJbU6J4sJ0QYCFgfq5samqLflsGfxvGyzc8DTIGNX5x3udQ9kU0pgWFjp
OK6fyf47Z/7UkSx/EQHRkrFIUsUJF4tr5ADZPp34jorI4dTyJ0Fs7bDWDDO+nSV1CvjuVXasXa89
k6KkeKO3SgZl7G1XOMU1GEXIi37mUW0Arua0EedDSqrKN9lRFUQMry6RzDPh0Qbjz6CO5/3AT1/h
/sOHm8Ep32C2J77B6iHkaPsF38GajywTWXoNYe1pmjye2hIYztEOUz6VqeAZDKVJFDrJ9itRSe6u
xhmTgxWohoi4ZfSyKwkRzFrJlnCiaWJnHalJ4YLMC1eYBFwWNqXMl//58mGqKueIMayx++5JzlQY
6u6xXob5E1hAtavSPNs3suGDztz2LAk8Nhl6PMk1wyy0thdsmi+FvxAJy0BB6Cx+je7S+Nu0J3F4
KdAFPegKEIO3UkcBasZEV9tDjnsSOO5YHoMyZ7A/dB+XLkkhJlABH0hkt6MXcDGMaMKzIR4+0pdZ
pzIHXfJmhIohOEYgcZ/QrYbfJIljgxORYHTk4GYUh/HLGb3rwB9sfHegjimXrS2NCL6HxJw/BQmT
eXnvAaQhOEjimtylxgqsdyZ1XkvRfh1H172GHjh/YUtYPmjmvWor6x+rx/WRhSLgf0XcpcFXBJPh
9Acjc3A57Gv/sxLkYqaFgZYxkphQrSAQtSaSIqByhFaUMs4KYp7nXFBafXnZ7wf8Ly37P3sjDtI5
FwkQciD3lewoAS9hR1nSH6rKaVlokaPZCWN7sUhj2nfdmG7I3petohdJoDNSZMsFbzdIdSbHUMBt
LllUTN2yG8Re80NkZXAT+glQjAFgZ2x0TbtqB+9DAf/rTAXT15e3HyAhfjWy0tlR0SSJMRwSw27P
YtQmunKvDYjx2YQgqDsRThtuJvbEp15xitSyJi8cB+8/vZf/a1V+0Kp0GO9Dh/DfW5X3PzvmMoff
O5X/+TP/dCqtv1w+38jXmy7ESm0P+U+n0vmLuhLdRrppPhh2nyv94zhDfxNRHlq5AA2Cy9f//2Hz
Nl1M2thIVMD8MPb1r2DzJ51DNM6ehsDzC7mI655OvYbWNC4ZfbEDRGF4t2SrqzyBw/bbM3mjc3i6
i4Uoz7hHQnLdqiXz/nMXi8cJ71ac7sAVoxFFjsQJEs7U1euBVhjD7M6xXNqi2zTLIB7fv7Z+X+L3
DUBfHK8furE8toCH/efFOflLfPrC6JC4EbkVJr5yM80W1/VMPm6LTAhekIhWfZ05m35R2c8Z5SBk
ss53aG9YGkTGATNMzPQ7rdGejQUNsx6om7HOS/Y3EHMEZ0myXI59EN9WwKU2/8NNwBeAAEFvm4V0
8gTNzhVONSzRoV1I+RhLX3aVweRLFkj1pXXo/MRWQVPAqIitLJMMTEZUsrwm0e3LLJo/+bU9fyIW
wm58WrJ9pAM6UKAE6hEBHXou667KxmGnOFcp5unw6f17eKX14D2Ega8F/PARXo36UGOlgQs2G6U6
2UtHdL2aJypIQZP/ev9Kp/13/cYRcRHoI5/zSEH+fOPeZFF3tLjSS9r/0q0e/LA96wZyPHK/6t/O
DXA9RuNCV8/ivRZX2lZf15VRcr2Epik7Sr9a4O5+oMZ+4/kxug1SRR8GdOFPRFsRxlBhCWn30JFC
70OemoCMeCj68O79x/dC/j/5YjwbrxV03+wLrzaFPEFeL1mDB3shk1x0t5hib7ZXihenqCJQwUyJ
ShtIUbdKZ6n0qQqIq+RC6Vgv55XntXCEddXRn8gxhZVRnpks4KYJFnlnTUlInLE2v0wJ0TFmtib5
SQKsErqszm1noT3fQjs79ITTD6B+s8P7N/n3fNEfd0kRkNYtwQEKyyjykKT8HlrFdlyO6dLNDD45
1qrS9m2BNnIztKUbii17RaX+11x22L1p4zcWb37AHm+kFKZt4bRBnHjxihtwjWvBCT9YdpFdeZFy
nwJtLufhMtdZ0v5sRYzYrjpZ4hDux+WdbRbRDsgdgnVtVpcmtb2ptYEdGAsrn5IntjMsErTJXTLa
HrxnjO84XdIDHHJ76yR+djAg2lGBwSovtZEw9U4T3nXaSC838mpTY6c0YK0Qf085eNZVXyRHFKXT
tSgt/Pgmbc1XaZO+icLAVkw2PREX9pc/+rj5DVbSHIquKe4Hmpt0ykgItP2fFwn1QynV0wTCHDAp
BmfvxSDfVrkPHJ6U2t8YwQLEKHXMO+AJ1UOQpMUv/MQa2OEmDL511KXUP2RjOqumTuevQVjTGtfW
hVgsk11oO8OljfxrX1sc4k5W40dZZfIa+8/2W52X3rOJK6Kh7RFTfBINbZho1KUBKixLtkbQnVWV
z6/2rXZL6HecJ6O+wm0Iu+SZ9ij1FviLzH/vTZFf6Oe5aUqGDB1t4thrO0cLi1Ev9eUKTLx5xEe3
unC1/aPx4gSJ29NyxRAO/pBKuzWZnC/rXNtH2tC+j+PiOs8dMLtPWC729XGgcb0Gu+rcFe6u1maU
tHaK1dg6znOjrSppdxobR8w0BJF3dF9q1YNggyLIq5nzVa8tLyXel2nq3NgxxWf2tuk4IFVZKWOm
P9ml9g8o+9Wm8y1xAwDtMgMUvja0yeaUlONm1MabFAjHdWeaZ8LOaeEkrrvKozmBBpxckhY/pdrC
M9VmnrG29aTk8qCG4tmu6nojqSOujdyP7geEczun66yLYB7lWa3NQpsJ+lplIhQZ89ZYkTDHq0Db
i4baaNSq6nzt5s18boTYkBb9TP6srUkNbVIqtF1pypzHGltgWJOUQSYW1ySDDcdQscMN1MfvlKLy
ZtQmqF3fG+fe0oBp1Bap3eyp51z25s3IPGu4ql/cVE07F9cLQj4tSLKwW1WWe0zruTxY2ow1aPhc
fEM1EPijFi4+8DRpA7sM0na1DClIFzOvv3eTm3zNY2v84Qe9+kqLSp5VYTgdiynCtzIRUC9NQ+zb
oYjX9Cym42jxfQHPpOLD/EHirMw86K1jTaNlaRmkBUtTmUm1mg3tDDCZ9Q5OQXrEuIN6AUDwda7G
eBU5Y7a3mGG6yOYGtYlZDdoArKaOOxZik6GbOYsE6TUUbbU3fNKml8IUxgjq1zR0srkyVVJumP2a
IFWRIHa6MvUi6M0STo6XFhU9YjRbE0VL7rg7e0kpqcuAM0xNyo+09R+WSLrXwLvMK5WZcDKLGIQO
XdEGLYkuD0clth8qz7vvaTAnO7/JAtpDQ31RI/C9M0wtzmpEek25lOhEV+Ya3cHyYXLy67AvgCjB
uMJ2xt/4tkxc8i7dxyvg8m0yg7jQ8GiWlAXFbhIw6m26E9IMVIzazOt/LAaVpjKniJt33CT+rsul
XzbIkCIKzsx/iCsnpeMf6Cq3kg7teNB6tNYajTME8bOlvZleR1rI5I2OvX0ppTLckVwvMK6pubiL
buFHZf+QgBzBsMDhlxToUPbTBMshNnzUZIODpmE90BHdOlHqXb+oXpa6z/ZisOl95RCSogCtF7EK
Rc/Yj1bEkd3Z5LNeLQQ9v4iBp/uMRtLWacjzchAYuJQxZLK3gP3vyeK9c7yrjVvFBdKNUXLyLnFA
lQUPD+8JNQe9YOqqwy1SAv4bLBm6Ina7QThufaVVed4XCA2CqW1QlNmAnYkXnXNvNqlgsCnAOHeY
42vdnUjb+VhRe2HOIE93jROn26Ye76wYyYIcGNLxCultg8z81MV1NK2KNCGFRluR7nn8QfG9wyMp
vej6qp1Yzd6wGuZ6VKuB6tGmc2zcgaO48gQ7q8I5uUbml17NKAmr5f+0tX+7mX2QsML30zWi/56w
XmbfGeJ+rn/PWP/zh/6TsYb2X6g7I6p+4DQRxOq09D8Za2T+5SIWjH53T/0nYw3/YsgZdaZPV5XQ
Ww87/2OPZv1F4gt6hZkWKlghyey/sEc7RQbgvWa9ZKs+Km6C01N5ejtz6rVlb+Fz7k5Du56SKpsP
naeba6lZ+5yjqQLkmxeWIb9kM6AXuq6poJsQCe8Zv4zatpCigEHAYyX3FxhLsIPc/DyxWwO3j7gu
UKbVPULS3570G2nwSV5iQ2mBaKkHWUIE75TJ/ow4w36UJTNL3TndyPnWSskfPUk1X02BSUVUcWC9
f0HyAv7K34JcLknOANbCIxfyeZsnya+RlbgOjE1y7vvRRTME4MzLiUn1PUPISYsKknz2YHUmAgfZ
Rli5j+4UuIfIH6d45yUAoI9xgIB2tUxAqnDBiMdlbw/+/CmsM/JNtof5E+wM6660rWHZu3HdnMNN
BZ6VZDXaCquIO3/Vdm21rD3AkBTXZc2zNvxpviXpRxJhLd4zRg0cdnkbcqkojadk2wUxMY30cPFa
4c3Qh2ufN9Kuq6Efxx3jbOpS+UhYO3SmUI4d4sKOOHGvAAt0nGpYEHQhXs7rgMA62dJ1lMnW0r/c
TN0ShVua2HeWhWvQKgsIj1fgj9tHI1Xzp8SX/IwZb6AZXx1b/D/2zqxHbmXLzn/F8DsvOA+A2w9k
zlmVqlklvRBVGjgPEZzj1/ujdC5aKh1LPka/GDD6oiFBR8pKDhE79l7rWx/McYLX67I8p+/mtOIn
ChbHOi7KoHqXaKJxswqNpqaZp0aHYwMCwQWfs6ftXG9x22eTKUZ66mXH85d0pSKiFPTsnZI1kwqr
NOf3rW/M2kfL7LlyWQfPDtVTMzdH2aIPjkZoiQpEMlKEsGxH/rQdiIbaEhaCwndWguOVBj43XafG
nRs2RCQgTkG0la0YQociKSGTd6GEGwfJX2cYB+lcgHHBWco/rXeCi5QtNnfBtfu+e06RxbYHW+lV
teU6WkPkZBaXJdNKtp7Zofd5v6iG2zquJMkzzrIyPan1lnjrxQkAW3P/4EKfA6EtBoq7XvOoSMbp
Ok1g9Gu+jsoM5ON8WCUhPvPmzABhIxdeQrLI+SklxAZv04xmuUXMSZCuI4xVzDQvD/TA+4vmBKQ/
VTlJBTT5Bxo5ee9cU3u5T9roGZdpbMsb4ieSF3NisNVope1HmVl7L3VSjO9bS89nJuU8sulE/3yc
xt6P0pyzW1QRb7SczNl1EDI0XvCkYS7vb81Mae7GIZdZhRCiubxTVrnynd7PDlYlJ+EkElVU92vX
yPZTZRFfamvmp6mauXe0Puzp60Kh137glxVn+Hma77JKZ3LHQQIOZsIz0jE4IsG2CYwHhOncnrLQ
hBtq8cS9RY1QVmhTm/YDV4aXy6MyVPuibaZ411GSds9d7Mx3aPl5ETTlcYEzszXdfcEA5uwgv2wJ
iO3kIRlzGmJ5TGOItoM4cBxe5iuLOjMhRGXgU1yAhwoIT6cFW7wFXBePwIoYAjnBYnVamPKhUErT
ngj7UuKqN6Umb5YZYduuXCyWX0VwcfCY2XpV3MVjjuoGjZmgHKSWUiMGqVAtFddSInzOKLwn5qVB
kHAhWuRFh7j0EfrbrCpkGAi8CdG3B7mYNW4cGTC8x+64vhS9ZOIWEhfNGlrbjfmQDRqybd/wU/d5
Lv3BJImWfj1TbKNoPnnWZFxS1+co5JcVn6kVST4TNJLI/KM0JEqWkMSN/rMV+33xXrJCGESGxcqR
7xqORK4fzokWB1uvJJZka1JgcajicTp1wuOe97QNL3mPVP69P8Si+OJ4tWmK0F44knMKGE3zXcX+
owTjMMQox7g2faJ6msbV9WNqWjRCYPiR2aWBg0AHrhiMchi61Li2np1xiNc8k3sPrsh6xGqGR5T8
2paZSrrhwegia0jSo1UGMSJ9IORhlWHYNCxjIXfOq5wDuVXuimHgxJa9T1J76HZ267h1jvJqiWsW
mebYtr7+1DmtGVmV/lGrxyzsa86uxVKTAJJOs38A/p+8ll3sfVkjvNHpyvodsOurYZJi2dI1mW8h
RycfHWust3SFsEKTuXHni7j+aNhptTNrPYkBklWEXfaevAkSEle8tqAFzcmMo2yblI9m3nlhQD7y
Tmk9WOZxhm9BRAmhDVP7bixVdeWgHN4OSCBuWdbbj3kwpPejXd5Mnj7neylA0YsFYrhO+b+nnZLd
J51bPgIP6pKdpNt7BR7N2JSFUKdSC2iIWqgyR0iMq0LCY9kbreaBTad9rp2qTTe56uqdn+nN+xSr
DZcWYjgRqs5QRy7EoEvrov5MsrEiMMPrvmbSk5uS6Rs9NdhSZLSZF9I7PHuT6k5N5sFCObDppDme
RVc1e78UC22F0mqOa6wIwdvGbR437V7HFriBgN4+M+lvJ3ap0T3WiNfH7VJ5w0X0dnwftKm71zpV
gKPHNQzKVPl4El33oqW9OLNgLwfM+Mtx0owAY20xbZdOkuaBLisSw5Ij5OjchzEb1WddL/Nz4Afq
LGsZ/CmEdG2y/VyfMHvg/wwWI0Dcb1u1oqksn7Q7puB9Kw8FWeSRPllsQmue/AZlanOOecv/0Pxb
q563n7o6DunXEktKz/bnQsyOFYf9yQlOghPqBywLLAwc16gxfl9/vWnZUn0xb/DWrjDVngm66efP
GVMU9V2QcPgr1grD0yVr9iqPcuaYBeOffxgWacbEFMh43N50vQ3eYY12SXCiSxxsm1XG0jH8iLRs
CLa//6hfC1mmKSisqMV1vLpvIaIiCbyWKCwyANzFuHyLYHcw5COu65tztzrG//HnreMxg8dEd/Fy
vWl9QynjtS0r56TmNH76vgXVJJ6S3VV3VCNdRsbrHy7nerl+fkb4cj5wAVrt3Ly3xfpSJXYfyN4+
IT6iuiJplOKHBZUduJ4JnMO2wt+KtGrk17qWs338/kv/+pD6DkR6AAdr/Kijv/nSTW0LfS6RVw5D
tqLUUVjMxvQnduTffgo+3wBYoYN98M1TU8bmVMdZ554S+kCHJWPs4/l/9NX/3adwoKTFsXba4ev+
/CK4vWUKItHdEypvf+NmSI1QQv1fPCZkedO88DntrH7Inz+lWLPayTdyTmZMzwc3Ng/FuOBE3C5x
b1z6dh7VH450v65frOnrW0685QoqePPF6myMl6l07ZPWxO6zgQbqpPSRUmSA3rKtkZ4xRugUj8jv
H45fVxZM04HF/EIHSvfLGwGLM9NV65jY73i744Z1sndHf6NyxH6//6i/+Yo8HPjAqcGBBbxdLD2s
NXxUZSJUWqUxldGcVceYtrR5YIr1BDevT83vP/Tvvh+8FB9WlvM3PN8R+aSVko5+Kl3Cd+vKZkKs
++meg84f3/RvHLafX/WA7gSUCdsLPP/XNy31pa+znpyU7GhT5kblQODy9PKuHZW8NDj6avwKlMnz
RF03UWt1l1Fg4djZqJk5XDTOC4rO7jMkEouqU9VleuMXbvsndOSvCy/6Zov5PysSk9S3lJk6c6YM
3wJPeGXxQVmMGi6fNfZLqJ88anlAWf/7O/EtDP7t1YGaC1suYH7PBPfntyop6ZfE7HEnzdeodWff
4vxAPAb2CmmwZaZtvD7veWZcxFCKDyjClLGxmDnfic5kxCTIjBE7qiRm6Aid03+8OUAQwJEMYA/p
hf6W2cEwCAGhz1tfKZ+iW3fyj0aiWSfIz3WGxEz/Uxvnl2fTXeUcKxyCGSicuDfLjMi6tegnV2y0
Y6KwEJPn4SJqHtO55TT++8v/dx9G3wh+NjThXwNKfEVefCKIJZwB0t3kNfY/RPGcchy95ZT0+w/7
ZZnmm63TeUO31h3vLc6sKjSj7WJ9IVXS4WCZZD1PFi8ip8Tff5D5Rttkgim0EIKwI/DlQBauP8kP
ujZyM7PZbb2JCkKm3Y3OGW6INDQoMM1AQ3XnNh/phNgJetp0SitS1FvPkqEo122wEfNdmhX0CbSJ
w1LUGWi8lSflQddcWll0vaydDvmb47koOBxPa9htX+O1qv7pQvyNi4skg30NhunbUigjxa/1qq47
mQor9URcwRlRebZP9OUfV118FM+AjQ6Elt4vwEwkfmY/zkxrJBob1Ks53x+cZLAFOt2c1wTWP/UP
193rh1cflQbrIZHv/H/DgbTw5i7VqrIMIR375IrZ/gIidTxJOw6evjVE1rGYsRGqdB6beTb/sAGY
bx8Rm0+GPeJafLKJgMexfn5E7DLuMxtG4MnA9FopfGq+CwVxQQNpMY6YY/8VX01hb8amM7pLkDS8
gZZMsoPZL4yYCW5a7vShoouoirVfI8jn4GAxSH79TbAqK7fLMbwZ2Y3XL1rNv0T+9CEgUzCncUla
8a2Td+oJCRDbncZmsF96ScAlspW2C1EmzDfONNMa6+KCvl9B4ygOM4GoAXALKMBrgpxQNelGUd1O
dBsu0u21/Uz68Q1UdU3ticAr8Aj2WFF1D4ckeXG5TvKb5wzkgduyveoLmymUVwKn3DSwiThAq+yE
xcSI0J87pFMPRiow6A5Mxcg/bhjqNS+Wymsm7gRp0zwaWqM0Pk+S3N8rxAG8L8Hcrs1Q/IDpzbjM
/NrThGqOLumUsHYk2ZcHiM+cimqh+FMlUGh9Kz7HIqbzEpRrXSNa3rW0Lh3YCAy8pqgwiG4iAVDO
QXEkNWS+a8kXTW+AL5Zk0CVi7G87q+OGmC3ZJNvGqNrirlE6+4UcekPsYBDOdwWxAleM3JrizmuN
7jOZvXwLnJ+O+mK59WBfS2GsraiJKLUQpwV/ka/uvDjIH9V9awR2wOQ/t6/G1dtIRwMLKpkDJK/v
3BY70IY+CJ2rXqU0wv1qca3taMX8i4ObxsYrJtP6KOZ80O5nkpdVJArFrhXotU0LJy2tznxXT6PT
3xkZuY2bgsclveG8imHEQOHURpqGPnkcZUe2KgpyLVJtjarFNVnCHYWx5VTXIwcJ05sy78oeY2M6
pngsYvZVY8wujSzpafkIKNR+hnBkhkRY0mVMBn2WD0btyBLbi8MDBiuKDDgtk+wN3+oAevY8ffhH
aDWkLgqLExJTHGVkZ81kSpE4OX8NehXf4A6bb7634Jxy4Iex0tl4sHPTecniNI233dBN7eH7a+Ui
luEJZe2dPBAYLzWIYPIuHaIBjNlIswPdXnrzZm+zjEvX4SkSvsvJLC0drqvZrT1zK++G1yWD+bCb
GWPffB/NEKbzEjvWWkgkNrWd33j2S2XkaydW0p4PWzDBB5xcdOC/bX+eO9BkTOldeVcOidsKYUk2
5zv0sHp3rmApqH3VakwaysXmwtrwV6xdHphJdtvVgh/E0OmdEEZvduTrGWL+OMyepeEF9pyiuPMb
eODXzlzC7Mjz2l6T6rPli68xydjmvjDt28Vo6QKnC7Ux+TjG5FXsx4wB0oaMZtrgm8BmmlPwBveW
957CvOiT0JE9rsawzMYWY3Ucq4revFY6+amUHd36paQpiQ2jVj4tidyOT5Wuz7Ta6JD3Pg0yNYz5
9H3H///C3j/OSXlrfqhZNi/9y3/7PmG9vFRf/uO/X2d1/aVr+pefB6Xf/ta/B6WQhvxVmc841ELd
+gOEKPD+ZdKD0V3/2yz0J2lv8C8QPcjObHpCHN08Nt1/D0oRBNMFA3xD58EJVtXvPxmUGua6Rf6w
fxMYxiEYeRsHhpX8aLypVC0cWhXcVf1c61qTCmb9tqttsOrFICGMud0WtoVnYbHGVu5mWMJQJdre
IimxxJRXIVBjzrR017g30M6iG8jV+1mVtv1kBFRXm6kzXjFlJo/VjJ0sS1zn/Ygz8BqOQn+j4J3F
u6zJ4Xg3ZCZdJxN/GI3uHLR7LU/JyOjz+uzl2Gyq2bktkWe+ahOm+jPTqBnshWv2V2MOdeHRKuLB
u+oIz8ZQWrrTgP2ssobP+bfhrdnNzMYaPcQJsVML+l5VdMvGkroVpZ41fABtPjFrGsDzXBdWhkFK
SNDEu4J7ew+Go3Ijy6ybArpcnD0a6UJyLPMv8o+znPYqOCnMe8j87117MI+d16d7c84/l9Tl28zL
VryQyMhhoK2/z83sYcF7c+PmTDAP/CfWNcrBuIKmgoMIrSBgZGmT/tgb2stc2HPo6+jHMGt6bBQQ
H7bEOwVzNGKn2dCoFM5Wccy8M/TSuR4D5lFGP3jGcQgCwalfBfGTqnzvvvWc+EH2i+kfZdxb2ibv
WqfEG2azMpNmnD+PmFsgRpteVED85Rq0YyiI9zy5QVOe+9ZjED5UBONS2cTMhpdlOvdDn/iRlrQp
ug9X3Yk6sTN9HydMZwoDvEQv6RaZ/YQUaFL1hubRmBKRKfKdv8TxwW4q87lVFnZP1WnqISi90g77
ZPKyg63pfvmUSZjhj3BU4H1tB/bYWduSmBl03Z7ZyKJ3RzxsNSllSP8y4yXpcOBw54jDdhyytqrO
jkwciRflxBNiohjhdlAbR3rXhNnG7haIQhkVRTPlUbZKZexGVPjNEHFRc3R+uMaMEfzqmNBFCIJF
VOaTjqJ5D8UMXsExj8kgr501rFtNKvSy5mILJUAukyk9VwiMinpXU5k+alp6O8MYCyUfs0vUjKB+
XD4Y+qR2jBDiXTwu93TTu6PAFr7Fnp9fiUrTj61jF7s+FuYpgP4XFpSz204DwlvZc3ayaSXtJr8B
nFAu6qgjJuQGleZjQIp43ftgS4zEC/O01yKbdNVdU3t9f4KAlh+pyl4l1cRJZnZyFkwmNkpVJNSh
rGJ8FnVoPne2ark+GkyUSqujRGiBhmI3T0l0T784uKa8malrwPQBsLOOudCWcCSAvKEBG5YEvdcM
OBgi1R5P0X2faUgomwyZv+nEkS1z44afPj/nzqJJBo99e0TgMXzBrrZsfLKbd2hEp4Nox03hsUHW
iYLwJcSxnpx7YZV3hZ9dKSOmLh10wEzqIXMJbNa74OQl010X4H9Tlbnx9WWbgJQgyziN/NF+7ITY
+8t8ncN2wa4+zDvZlv12jBmmJbH95FqM7Unu7TZGVX4pbfymZj25G9o9w32mAeYVhhEFPXor7D0s
gpl/bbeE1ucV4aA6OYAhBg77Voeas61mWTMcHSeerRZOKPfD3VP3dJGWBsPBl+Un5cEbpMgPTiTO
k14nmZiR1pZf0qDP8ZZBQOStMG6TVNyOJDNrPl9KNfVl9u38pVxXs2KIvTb0c1SQbWvad5kp3FPT
9mnEDaOkAS/8wRPps651lDPm/DXtK+OQeEhKuwwJMj56MPAMLk/DklnbjmX9tiezPAQWERyL3LuL
XXnLGFzfsUz45ybXJi/qCrd/z7oybMzRi8ewtfr8kpvDGCF+7Pc6N2qnN2JgouWkd9Y8B9dy1lE3
aD2icJLZE9OMGMm9W+ZqR3BvGs556xFg1d11pKNzhVbjlZ7v0P9Z/HiN/ZLaGeyBlN1BoMcsDBLZ
8v6hrAt3Z1Yqvp+K6bpFqR3NxKE/Imt5dCAqhKU2vnQqeHYTYDKAnHiOhxagVgnOxpx2+EaPjZvv
AzOPuYrCvphGIvaTLz/VpElvHam6g96bDy15VDzABZOMKi3HsyMm/ZIa1t0QtFdllz65BXn0JrYx
vbGXkJV262rBRzuYGL3aTlSsa2mr+Td+Z+27LJ/vZm5dFbYjwRMso/7HIk6M55JMWnRxHq+aZnNi
9cZrbxm3hM2fOB33O2cU5lnCLArF2GaMzYMmjYql9PflPKhj2vSHviUYPIuLPZbLLEoCrWVUqe3Y
zMpIxYEX+hN+9rCxB/uTrXG/cEZr/mVBcX+bVqsr2JPiGtyLFi3T2GxBZaWv7eza0WQOV3Mm2BOm
8tGwx0MNsCcYFRtrHgRbU/b3I31QkXnVp3GuCQdcnnOvKLcj3wfhQFNEUHaz87jAP5CVsbNx1JkR
fmR1mfFoA3SIRbsZOIWdncxJdotmLWE3JNaHuBnaO7pHRR1qDGfbrV+wMo2VVd8k2tiB6ZH49nv2
tRZw3GFpnHxjGEa7q4d2uDIx2KPyMDm8DDrcE0t7TLVp3Z6hdjQIMDXfuUy6Zz4h1qjf6Uk7zht7
KdGPA1fNh7s61/xj0BXqNI/Woz3r7SsJB1pyiCu0ETvHm6wutBDS41awGxAI7LPmduyDT5U23hip
l0W9PfV3nVPfTLWmcYAkwHtJh3cFGNVOWnI3zG5zgrH13u+ASM9ZcTI1xC80LseNCZjjI8urfZiM
JX7JlSG36KDkkXBOc5s3Y7p38fSGvk+8ZVXYfNlu/BAkkNRr3deuCQ4vnlqoZiEoaP+rSwrQZmCM
H6LKL18a31vuvUlDSDL4H6zCaSMAed4T3uNso8WuHplemj9AKdDRU9A8DTzQtpY1N5vZXl8iblge
wjbCIc38m/eaHy/hBLOt8s+tLF4XXfPugqAe31vduNWZxF9wAzubBXg1WpXWgLKRSTvlUCztsNVl
ee6UanCNDzY1Qp1cG2Z5QFVdRNBOcNgOQXOHOELALvHT4RaQmH9Qnivea/ihyG+fH8YOWLARZEEW
Bah6r8DofRaF/4nVudzhJQg2nOGGxyw3zm5tBfs2kMvGQeS1jZnTXwOfcTe9idk+dUzaL1qTmygt
iKgg/Exc5UanwrLvlqvKxlQ0NcYMIkh8KhPyBYe5zADotKNxzwLZIRgbrNIP3X5Ky71dJ+gqKrtg
8+q0+oNgdHlO3MXZYUnLnvRJWng4/NJH1GAv1n2VWsYrDRX31c5qQFmqT8hrQpau0Tbf0vcqdiYa
YLRO2Ljsajx5g9JwzOub2jLfxRxULN7bWiI3Bgqyqag8ohRmZpJGVWzQlzxLNBK7ohqT+0CjEDWu
KbSiCp6GDNTRNafPjLHcPar5V5ooIqyYmW0H/AEIVBozVLMThGyUe+7cycntPgT+1W7KpsnBZgwf
x97uI1O1Q1gD39w4yLFDGQv2wKIBmFnje4/bPkTrVh4sxAZhKvPxVOvTNpbWJU9zC6kQWc5l6/rn
LK2QEvbMnAovQGqW7spRyDsYy/ZeN16HMqVoQhNBnG38SOepCkthbmLNtjZAJkhPcSROgjxmgLvU
W0/ANK959ioQUyHDNSNqtLqNMnvcoDESLCm45BFRjmEngJypIv04BWScUuTvdJ/LDCTmcW6AWBGt
iTooq86Tmy0bMrQQ0s2Uh+jbsOgmXsu+WDbHprHvAgQme0BKn8p6eERZA6XRVbd9xVnF7B2s6Ggh
oVn1m9Ze0tBqHXmtyXmEbaCZTwzeurAvq+px7juaKMAM4HEQP54bOFgsfDp5ylA1NHP8EHRIHyvR
oopCqxVlTZx9LqSxMWZP3SoEnNu5dMNFJ4rFnf340TPKK5EO9kXaQR8Nov5KAYzmPe22Rq6aKNUK
k1s6InfsUhDoQ/Uo7TzblPaQ7IRdB1ub3AgKb9/BhpKX15gY1iyMotphYBQX149f9U4mm4BE3n06
FfOtWJBDBp1rREvpUfkYbfAOC86lnpfhYupNVDWCFN1Orn0TfbmYIAY1w9fJ+WqsyBtHhvCBN10x
+f3ccOYAtfbB9NVL0rp7z+iGK466CxejQF2jjrFfjFuUafsy/ar5giQ5t9OvjC5vDxhNb4j8hWaX
skSmwo/gO+i7tuWIi6DO2gMuxczjGHSs8jOGdzbRXD/phf+I2R8MeaZeZm/4FA/Ja9MUPD+NdTv0
114TP2KG6aEd1MlHTYM2NICxgKegosTyrlTgP/tts5FB0OwLNsgQdiMETygVoVbrxpVtt7f5RIWm
dbke9YOCrVbAeroUcTNRomk3gMVGPyyqWbEt5DFfl91AID9o092ChfeIAN/9uMj0iwVRLrTiaQlT
y+xkONngAsGKVB/KJicMJ8uMisA3k6SJubFKirxGerg/ZH07Ia08jNosCAFzi32eaYmMWhPSEr4k
Br/mZCDVowHKQacVj9PglzQ70/FIZV0cAy+t93ZQYydYVHKe9MHdSUwEi1SoqpvgXeAP+U2dacZX
J+uGs0oz9wQPUR7McilOAwS+nTPZ8sGuF6IKpPnCOT6/LmqbQ36iv1MqGcFjNMmVRdcuGlCxX9M2
BpSnSGyyGiBe+ciJaQS3uuuZbGwkRKrYqtF91Za9SdAOhpVgZpd1fbKhv6Ex4iLF3Sas021za2um
ZfzORSoMAH15BUsZhJXpIdwtuWIUttf1QM6HzJcjCUhIF6fxggSP0qJLEaMWwUdAytlG+B7azypF
mNs6NaWQVJup4J/vgomWIgctd6bk4+S/A7iOE3A2I+Yo+S4Fp3mkdjx6q3WqLKtxtwLUsWCWC7fe
qbclBK+cYCMOVP7dkGv2nuMwXRdrzj+MBc5e+Ex6cc12zU40cWK4LF1wJt/BD1vSpzZm7DkhgcOR
Rts7bAxTnL2lW605JYbLwsalKNuc0J1OP/eF6E9dY30VCnYoUqxwPV+YKrsYrO7bGczUTS65jU0B
BSkosG2W5YT7TDNCLEH9pkDTfZ7s/CYzETgWTXWduN5T4wfdnhpbkIjC49/N86429D3R4+Om7LGv
tWQrrbg9/inEm4gf+y+qaVET9tcLPfxQLjFdbgtdsOCsZVp1hB+6Dqc+5esBlXGtLkJfzKrs6PGB
TAM04UXrULgsp4k3NRpWBJ8+9KyRjiGBhY6vo5e/AqggTlDcgNeaj1m3mBuOkWeW6CfCCWpolvOW
4xZPMp3+qB+7KeRt0C9kHJt7f55opSg2Xvq+KLeNuyXXjn4+bNXoFpEQ8Dw57Kj6vbA1WifTNPk7
kz4za+eduSQL32jst4U7cfrypyiRHAl7TQdSj6eMrsDGiLPplIKKCB27fq37JrjNE40b6Tt7MYl0
g+pQPaKquPFUAHe2NUw4Ufqu70ics6XMCVZoIFW4QKbgY3v5QxWnX3xDXDplngvffbEMk874S29U
+6H3v8oRWI3uZ8uWaM486qpgI/I6MvI23ygxfm17MslKrfiYCi3dirX937VaVJiY+Url0y9ReZBs
6pp+QGooSpc8Jkokv5EpC3TUDdKdkfra3jsgO+ZJo65vkdYSVTuNHMxHsUj+I3ZyRO+wDvVWbGss
hHKT9h6zfffcQl0FTRO5+cz8Zi7KYUcnBxVOOThhoQxPsEMvYrhiqiz3NoDUIMQmIY9ZKRiCsKr1
IfND6VSUxwL8wUxV3j9otlt1u8pH8bmTWjHJyGLM1pxdzgkLy4c5ZLvcDgwBsY1r5MQtfQfQXPrV
gA3mtStmr+hhdwcdXYvvI+f/6p79/kuztrK7/7H+w58oLljn0v5//vzb7vvvky/N2gH/6Tfbus/6
5Xb4Ipe7L91Q8le/51iu/+X/6R/+1VP/QzfeQlWE7Oh/71p6vzQEMyQ/9uL/+jt/9eJJ6PyX7tCT
cHXIAozHae7/ZVri4McfeWhXEDcgnkFh8W/PkgNlg+Hyt5m6i8Dlh1a8/q8ALgYmeFSA33IE/kkr
/o2uQofMvzr3iSAzERnR4f95lB0PrBEcdqfLUH3G/sFU7PWHq3HzvaX/I5qfi/VTo//tB7zR6MjZ
Kqt25gN8WHQpVuIheAFImBHuUn3+/Ud9E4H8OFRAM+87LAOYsDCC/aKWWowOQixDyWug2oyrW0KD
kBC4Cyw4sxDOR5Csif8pBbPf63isTbq+QO0cpIUnZC4iqT43gkMoqFL4zkgP9rFM9P3i1wOxQiw1
1dUg7U6zz7pL6k/ZBXksHyjAFl4+VHYPi+h3NNmdU9fTWsxFk3Nsz9kGOHrUAC59S2I8RBat4eWe
Rot10CHiOi3u6asno8ToXo9es+GHwFqbuQt1bz2YJwb72eMyl8O5jAXjDLyz5bSrRsQk1dnraTE4
s6suvlE400fcxxygNaxnoY/rIUIZYlvvbM1rFWeWINXuJ/SiNtBtMN80ZVaHaD/He6+U2V96pP/q
9QDnn2y65mv/8wrw7a3+z+Xh/6FVw1yVIT88vH8zw+u6jP+RiPjjyvHX3/v3FA/joo6Yiwfawbb4
k90R4yIMRJ71/1wz1nf3r3Gdpf8LPyOa5MBECu16jv9P1oi3WpvAWad0OCRJP0J1/DZWddB7P4UG
kaA8qNW1vrJ1LdITs9AuA3Q2epLKT/Mwik+tQSDCD5flb5YPxpI/LyC8ydAVyKpFlGUFaC65rj/q
sRhiCacgk/pY5aQNeAkMSwCF7OaqQqbr9Hite+Hgd8blR+lsAPKzw3HNo2jogD0qyNoixLvE+0ch
CCAkMBbkEEWMaJLZA4SHRUOi1RZSmUCbs0Gd48xbBnbzFuMz1sHrwIPRyk9JWbakRF5evsUWAE1G
XyMy4LkytQI8ggjL7jCUeXDAodX504SMYWVufktH8NDknRpn5rq5NdhFfkyAY/FUty9WUKsdunbA
dDCAjws2B0rU1KYLcCiXNhnkvRGrQTv5nAsNTrXcpc9jAmxjNwUe53F9jJNsWw3JLCmOU835wPK1
NBgWaRSk56aHMmSFE6fw6UaYHglZXuJPyUUBQ/AhiixGcjcluosyraiETdBrpVP/dXTbN5jZLedo
2Ot/mQDx9J5nWbT1noELOjyQvQS0LSm1Vmx0GOGMyVeWH8H8N5IM9qcbA3PBs5q8VmpJ3o3e0mwb
CDvMtbxFtCFdbv9ZDXOvUcdN8xahDEx7V216frdqhgDr5WK8eKyzXVToiXUoUWbROTCbzRTH47Mk
7toPyn0lKx0QuI8AJdi1cvRzzOIuFTLnGGGL9oaF1uSBaT1g1UPWRNoSxLeju8yPlN/Fs56SOeuV
dRpZGPZAExXOF62e8zu0f3MIn1Bs6kCDjgK/9NiDcP4A05tSGW3FJvNkfcyCuj/ZcXlAJFfepWVe
3I4zBh4U+okX1ZMgYmNyObLUkI2WB7CfxDxrQdC9Oiurs4K/u5np7R2LBCCDPvUs7nrZEQViM7pR
WckZHkio0Ix0n8xN8MmFQw+8JZb5zYgJ8CUZOTBwbFn0S7D4lLRsQ9oJwi1/a9Fr/VZ2TNcmEhSe
LLN8yLXW/OCCi0siwNCfMtM1nlyfl8qeLHvHIcReESMjo7UZYK81fYnjzn9RzDy2QdvoC+kdSf/C
YGKbK4QwRjrZYdFO59GGNlAWXbmzRmXR1kni5iCR0ByxDbrX4PmND7M5+BfDq0kLMKf+GOTgnmp7
CehLNN1Dhy/4nTU5oF6syjoT6zFf8NsxjU9ah5jZ1LjAP86fRZ3mH7ij5X6eB+s8NKo8DHXdXgoS
ET+1Se/GEXu4d8qkpW6E04+0YpCF46szxjBufY9zUI9ERtMY9mnEx1z7i7Rug//F3pltx21k2/ZX
7g/AAwEEutdE9mSyF0npBYOmRPQI9EDg68+EqnyuLFfJdd7Lw92wTGUmEojYsfdacy2mS7AAj8Sx
mNuIoaOfpueKdtntQCv1emzt9AXxF8hKW0/mpc7H9NInefM05MP0SJRafcbbWcGCSYPPzGGy53Z0
+6veUSStMWLLzubiLdZelEl5h9MiOtULXJV+MWPUhIG/b5vR+XDGtjkghdQvcwYogxHKqcrrEjxz
dMEwCVx6SMzN9H3wXsUnK6ivtGNqhjE2x2k5fB2qCXFTXhVHE43upnLo8QjRQUZIK28PUINIxdlt
fgeFOFyZzZTuC6nT0K3kdJ8pmmUJ4cxHBYbhHjOBfh1Uurzjex7vuSDR7Yx+7YXZoQhHOZVbnpN+
q8o5I/5AZodaZi592kHln8gFLlAUCp4WYw3E9fL6K+j3/rBAW+8YNZr2bnZnCSC47e9I3aksZip6
DbsZEwi5jvWxQPU3NiYub25l2i+0SZ8g/o6XJCrvaiYcN5ay4lfL5/lfnKDZAytHOAWn1Ly4aW5e
gj4Pbgxm/vd6Hgc2ik7jO1eiOATFfFs0Qw2UhQcVU0sstwujqTKMpp6jNuLBc61ohMS+m4ZcjOoy
NDSYPZulhjkNjnGkUlYjxaOrGcuHZm9EYde4+h3H7kyHy/DblGNylh073TW/o3FADpDlZ/YSLBKN
sr5kNPqoKB006SRvP4k26x5ir/duUIzSggdzjpxS582nrhoChlTechk5zr7VakBcIsT0UKSKOQRP
j3ddTRMwJGYFOkTa6ByrypnOVITjIerEeDP2rX22Cmt1CTbN8+Q43R24mmirCVE42Omc3LOz1Z/d
YFC/+33lfWgkioxoe8gYWGC/0jPNVo4sE4C+JoHbH6703DlbDi09IwreZxgYHf0FkWfTxuyK8a0u
6azjx8YNDyrUQFmWyOaZRPN+pzwcnSR9psBq3Cz/qCSqSbJCmxc/rlx3J1Vc/m7HsX+omjm6DCLy
r0a/MiCpL+0pCXyGaTlcYG2xvzED6IubXprBbeaX3SUXut8NfsdISxn9JepRx2UyZ8pWePS/xmp4
AWeI3rFmIoXogBylTWdPw30dd/71YgT6m2kPxbAJhpTtOuAaXxVTbzwlieN+blLF0pMzFuakbmTk
Kk197dIUiQieNn0FdLiybwjVrViWwMjmfqHFJosc/+D1tPW5J6bUhuRiQA+ARBXOyvPf4MyQPpza
b/jm1MWIK+fRZ4SGOHC2r6c+kCyD2rpDcmuGoFQv6xeIX9AWhwVoyqirdM2Usi6D32en2FI2IKZK
3anYsj95fj/uZs9g+NQoB0hPxugDT8EOBbOFyTTttoayawACZndPVI1875O26Deir5ftMI3Bo3CQ
MlVNZ+1NVJBPTpQlkg5XLe/yqAGla41zcF/EJNMgNlfhZNrXfgRgLHRLaaK/YrAj3fkc9Ja/Q6Xa
fEuG1OqB4TPAivrGOzIyr8Ou6HRYRbq7q5eivst13RyJnrCOM6E3IdhcI5ymJVgOkWi9F2oB62m2
g0zj/yYhwS+N4XMJPHIf5fWr0xTezsiCezAvXcbnM3vqjokIWoslL95kfZbAKG6Nk1tZHVgGBj2A
otAdv6d1WzYoSKLpbA0z0EK2NwLrY25NSRMmy527iNp0L1I26wFGdYYepvWyrd0s1B9oqIYbOx4a
WnXtMzmN5S1OflmHEUPuA/tdtR/lQEJITzPHSIV3tMA433rCm9kVvPQzBZrLjCpjDNdoIJV1FqF9
yck58gRZVSeniEXInY2dWNWom1o5Zw5uTkX5Onb4nGkQPbhtm2ymxZ5OrqlxQYNB5jnB3sDNEXgM
Y5aEmUluHXKTZQXJHsX0TKVaAf43p8fRLOJPZq6KT9KiBpTInCRYqaa5rfM+uFpyl2oldqKT6dWo
32LwJSi0FDsYQ67olA4j/WVM2NmZ4yeTu3QU6UCJGagj3aq4+2aXmdcFuLfx4CBwAhx7HY3wkNCW
tmenQHMCZMO+MNbRN0HD6CjIU8BGcTOfk2padjGF/+vCXC6T7lPskk8xWOkNjiTBp5TnMvfElxTr
Ap1ZgGhNhAhr45V44pbROml4a5txSuDkDXCoa3t5axMynzzj3q8ZQQRQrrcFOA2Gb8yUVV9NB5M4
1DAnKm7miHCVFqLcFVn8ia/F3g8a2RO9tWFrFxQ3RpHCVk/tS+fIz6JDSjGPPTE+eV5s89xnelEW
XJhyYnpZ0tCkVVRv0BlXZ7Q2NqoBfw+DT58Zld4mWlrPdovRPfRnVYamW7V7+k3g7YwZBkc+2NtF
abqGssQqOU+bJc3sz9qwZkYlSKnKwD8EkePdzm6Sh7VbodLm9nszCKmG+hE9QTBxj7UR6TMjN/OS
lEUKqG2S4eK3bHNdkp7S2sOw3fVLiB/HCbUcpk2t+vimgr6xD/JM3wIvLbaZX+zSpS85J9Rtz/gC
bdivj4Z/PZa6FlIx1AbEzfw1SD2JaHimg5+esrLjWGfMhLO1i88q7RD98SjNihMptVTFlg2U7Ncv
vvbFfmg1cSp1LRde5urotN3vZKMfT6XoT5ndLnV6EjNxfEvWgj5Pi+TWz4P84dcv9VOLbn0pokz4
az39/tXSnKLfdEG78FK1RQoPz4iGJKFj9e3Xr/OXFNr1hbDwrLnCoJTcn0muudIa/ZwXn4aaSRfW
Q3lyh+/ReGl/B3oSg9cYJGh5tCzfai/mRD0tkPWNKFkP16gBqt33t/Tf/tHfdJ3xk/tknP77rvMF
svNb9ZMC/PvP/Nh1xijH/G113uMA+6Hr7BJRy6QPGpYwWffoqPzRdg5+M02TX8I+iCSDp+p/W0pS
/mZjcKeotUy80uAJ/i8tJbnCpX98gPDOmrBp+dMGdoCddr3rf7DZ1UzliEfURAkw3RYMakqGn1jm
nBA2aa5hIRIszZgthqC/wmkuRH8aYcEg4WsXoT2kg1FahCKYKxkuWRombJS+7vsCnHwHItiXyFBq
fa2YqRcv6SKba9Ut5tfMjmcCnYZ8HjYmIJM1ZXIc7UNquOoT6lQPFXUTjOMZGUw7XVpWyV2CP4cT
NFNglMcuoWY8qqEYIvCH2rg2B12nG2hIJLtl1WJtmQx9GQcL+Arz2pMcZ45kOvPFN0yUjH6+54cH
Pg/Nju4PA0XpJumlwOF1otD0jkY7tKdRlfSvOabN92NjHKxsAAZqBS8TIUyHxCh65CKxWt8VurCX
2enAhA42mjUwOUkgOI6v4iwhGOyKqN8OgEQ5aOFTpAEt1l40hUbbsXFETKI2fPNcZXMZxF269q+J
HOnuunrK3KtJeM47V4RMmH/0u5e19w3UZu2De2085xA5SbSVE3ljh9avE2IBZ2u6EK5AqFyxTqqF
gCiJtLAcSYqVSdLbx4xTBl5JBJz1OHhXNIBAeCwhHXxh0QRK8iFjPk2aOhSRkyiRWY7U3UGGwBZ9
BobU7zYuz6u3tcXOOtqWeOg6CFmIYoz5a1B5dfYRoI/6IO+cU8eNVXVOCZcGtdHe7dPVb4fTy3ut
J9gnnDuD8Zq8vfzsItTjQrV5RI57MWSnFMWAvWuL/F4I1e7MFJltlOTTbQcOcWOmacZtiWRiq+s8
hp4lxNnPckVIoLnsSWnLDyuTW6T1/NC7gyRFyiisbbrCZuHX9vHZ93tPhtLmaodW5kdHOjXMWgtb
O6dyNts9ZW73pqy6eLf6Rthssp2LwqFZGzx+5CPsIYcGdXIXiHNnI66TdlxQUyAqO8pq+JJkcuzD
RUnnzuAKOtQHdfwlbqV5FWey3GNxMA6jLZHI83IX2ms1KE4x31ekga4KGT+7lSLyGC7607DJYQRf
repUBsy0CLe4yavTSHLRTdpHGdqcvpDXWAqXc0WZy1jV5OAzJG+8R5T3JnLLoYhv3KSj8B2kew1k
AqbXnEdfkjYJ9nC7xgNiB7nLm7w6D8KrP2F1vCHr0rlf7+xbGo3m1jNt5PSNuCwZA2NyBvrQt2uH
Iy16EK5AbX4ooc1b5eTxa1ynQGIaCVdozItjVzDK1akbH7JszA9AJiIy6OruqzVh46zdNniMpUFf
E6rdNckRz4tl3lZ2hlkBGeJ1vowOu31jHLOsm2ApE4yzyeDiIkq1rc+lo+m1DBDI2B8L035wYdfs
BHShD8PzEY31XI19vmT9aeiLd4zcAW4OWmtbY9BNsMlHVz7W9jQn6B1H9S59HT8haYtNGtit8zsa
LbKAMCHwe9TGib4YGCRYeptmIBNnMpFv5jNGAj/LMsJ0MUXaVewfZ8cFbkzym78ZXMQcvRMLbvSh
T69EkAxPnPOYl3N9nrq5uee2RtpoaaJ8E1iAeRQcDeJEgOPbjXf2WwOmELEP/tfZrZK7oPDT4xip
6quXmsG2MGGDbWpMYu5OK0lMpimImsseoG36Jzw98zbn7n4U5BeWnMS0xRHejgB5ohAwMxCIs4Nv
wPOa9CbD5L+hyWF/UUU8kQMwYBOahMy2UF6cz44/BZgm6+VBzWgspddOL0jFqAHtTF2sos4BEHjz
OxGQqJctu/+IkR9RvDcEexZJh+XVsl8tZPq3i0iD25FsujtdOWovCpxCFnKTq8iYzEfOW0tOU6fN
m71SXbzrVGO+YYRst3Ie1AMxRqpHqJxg7MGfuZEcSj7QoJjHaqy8z7bVL8Z24dbaLSw5YdLr0d2Q
SzRtK+CzJ39COOf5o3uxGqitPJE2Jy1hfcJhX1/5k5OcVdDWd41AhtLDmuDKBon+luq2f3TQbmdh
Y0XEO5u6wAkKZj6MZsBsgkST09JqPYRYRL8R6G3vKFkBVzuWuiB2B59sN+01pLnpvvCMHc2b4NJg
kEg3mAKSiOQgI78kpoATbDXZl6IbiVbqivri1T6mkUl09KdIp36QJIAeR5+OmZqjlI5IJMncIS3r
th3r/KWkd/IS+1V7h0gpIg8pSq+GGfBVwsTgk2il3iWmyg4a0cIu0n1Ds68CGib5tDRGOIr2p6pY
RhwB3vAJuCQN6FR21dagMRO6jiQGy0zMu4YphL3z/Eidq8lA9Vnmk75yMl3mYdoSP+QraXMd++lV
zqiNnBE7BPJ/Ts8o+pezSIX7zrDcNEIVVekd9JkJDYcZvOjFQYMvFzZ6vzLxN3dxl+5pLrrXHpO+
J0KdWxIG4RPkuDj8VG79ab4eGtXuaeGD3/pvcfxd2PF3xTFgGY5j/744vvk2vn39c238jx/5ozYW
KDJIDyAZAegUHBdGjn8oMlZkxh/FsEUxDADMY3120G0IKvI/5qvIM6hgwfSTrGD5K1L2DwnKP2ea
qFf+IUn5FzNO5rk/FcMus1Vehikr/A5O2j+JJJJezmPV1vbFizqPvDDpsEoKPEnOUpBNnJRNg2JK
nTmINmKjRIN6fUFUj3O/OAxW11yD+R6sV3Cf+Y1ikp9cNRgEsJ/VDVYxVAv62R7l+NrnZbvtY02M
Ww01JgxGf4TY2WcostykGg/DpMXDQHTn52qMxtsFw/1M8li17vtL62FPpJe3TxGOH72WsC6QneOw
8WrdH1y8+2pTJ9mch4StskIbmvwwqbXn7pOZeeORo+cybCE3mr+TvE6kKrrK/GtDq+02jZ2xZORS
zrdRxPq6JgTw2cntZioHijP3Tkq3kpJKDBSayN/4VXtlAJ5BG2mGe06jT0AuUUOUpZ4ZlvIGgU9E
i4HJpCFj6d5C43ofyCx+WLJ8vG0KWhcZ+sQtGA8e6qhT4yGbWu9YBkXVhBlZJvERizODYn/IWWlk
i0fsYufWp76ue2+pmUCaqm+OkXDS4VBGFmraAy0I0hK8Fg6SuQVN2VZmmFf+fAOQu6wEoSyjcZKd
UAObZNzgF8lc6VdVTiJkYRTzS1cXEhbhSKjdpuUMRVvISaNxvsmbUQZQGou0Dei6oCzf1wzs4Nvb
zJ5jDEpJFlEfaWPPbiy6KXQ6AFdczGH0+uvONMZkGzO49dTR7CYRXVktktJtI7txvXEIeVtoIDIK
m7OJhlzpkiJ37vthqM0bUoWz3sYh2nXjtJSbfLKmTrzGHGSs5fOcFrpqv5J/2JcI1mBvFtH9fxe8
/2jBowRhWfr3C94tjfQ/yUj+8QN/yEjM3xyxnvctpD5rJ4Cj+D+XO1/+5rOwCYfglj9Wwj9WP/Fb
4DmgnLCF0ur63kD4Y/Xzf7MhRYM/APXEj9Ml+Gm1++Xq93MrDbwieSkO6P01SewvnYBoMsjurRzn
xEGZnGsrW3KG54AXHUkQI3Vi90K4OSoK6Ch7RAERGEG03gHj109ORYKidDMiCG1CaOMZav8PV/Jf
LM4/dxl5d5bJx+cN0k5xvzfNfuhTEFXUwsAI5CkbJcG0yD/uKDPWKIFVydFw1x+CmjyDrlboTn79
2pCN/rwxrCZ+B00sqHOUfq5cZYA/dkl4tDCcDGlziuLotWyIIxymIQ0uedAqd+vWjndNL6/CJK5d
72qWAR7xrE2/zEu1fPUG/CLkwWr7HBfsFjk8Zcx47ZDv2ka5917i1zpkGu2coqnsr0Vt13tp1nid
8Omw6JY0ZuTYlbeJpc06ZC4rQtNvGo2y2PO2w0Dw7cYfEqPZ2OCrIX251mdKPFxwXYagtvPVldfJ
ZdeqYngA3FkRZY3EbWP0tg9uu0EQHkJ0yULSEc0Xo20N/HTe08BgrwgluVuQKd26wgoyk5+CVW4k
MsIej9ooozA3FnuTMfLSOAWnEWM8UQNhnSDgKK1Zv1YMAJ2Nwan4GpZ5tHVb3b/4iM4B1poFeQ8m
jGwG+Dgdj76d6z2+KPcwB1YaGpKljfrTah6CwcjuzQ5Twpb4MROPgulCugGYiUN4DnbTYLfpfrRn
n3KUR+kB+k88r5HmbkEybNI/iUEliFa9aTitOhUkx1bVP8y0rpNQ2BNnT0KkzX0Jj5yckKjPmQCQ
ki4MGFPL6gVpTSwWcWpNSHuCgVCJBWdQjbj+6GDrZw7KvGrDEPDVy7RP2Ltb3eVVO++7uOEoPFAU
ILAGaMBoZhZ7WNwtXNnJudMEhR4Wy4+/Nok17mGV7AMSH7Y8qQGOK698WCw92tgyh+y8ZH629Z3e
e0u8vj5i1V52QVH3gBlbIr8wZsRIqjOLoT2b1NyHI+SdAxNIwfnJZ97ni+jZxpp79KdknT8RhflN
TuZ4K3CtORsECeU3iKir92QB1dM4Kc76gDYDGspxcQiK9vCbbnn2HpPYyOwbJPh4B5mmsks9YuNM
53rTeJUi/8KOmjjM5ohEN7/u869VlkQpocxtdsDOM33N85GMzzFPqPo3AHBG80KLq03fkFQWmDMr
4nBvuw412zIsK9/PzsZXd2Zmda05N73hy2fSGgXD3PJUNEb/XkXfc6qDvsFh2iuZ7nqcFMYOram+
jFoQJdWZXi92w2gs6aO2abYf9YhaOzSiCjaTqtoyhjWUxMR9BhMDDYyl68RZO8QDx1NuHpeGZnuy
5pi0CTTqbWPa6q1TAJAEky1u9dlUJw3P9YGe3boYolSiakur22wZUBIMELloUAW8Wrt+Np1EzmMb
LUQcN04XdRv8a91Ln7rEorZkEaBUiakIvqfNwsYh3ZaQyc/TaKF1C5wRV3wy8SATdTzMxgYA0PC7
mTFrwbXYOkiQogl9XG3V6q3tisDZ1gYhz9+XcjJVuU6Spuauz3zW0dzox5s5tZbnogPlrsJ8siFl
HOY1C2vZshMI/eYMA3EAZx9LFP/IY8CX3Edo1yRsaLFM42sV43nsUPM41dug+5JbB3nSlWoX96bp
BO94hEdp7Ce6HtkK8q2BAVnFra4SEhcwhSC47UQ2E9oTW7cS5nW7Semw3bZOQUelil3lbMFIjIDe
vN7a0KdLymu44R69a94B925Zk/+KnHGExdBi8lhsJxq2RDZ4X1AbYHri4uRBWMRY/rbKdwmIGRLt
E4PUeNNnRUsE+rcOUNO4mdpEBE0wpWUIk0+d+r0T/Sd7ntzTGASZcxB9MN0PbmEXWwOz7XjwEx/1
nkCpPNLgDWAcOFm0F4y/Lok9Rrg1DV1dJ9j3nqx8mAG0J4Pz7owVaqcRG8FeTbRzLYUuuhDOfC0L
KugoGRO8AxAoN2inSOVr/NrZ+XMrrmwa0aeA8s/bcAMZTzn7DAQzO9BbPJqFQo1ZehaH8w6axaAs
/DS6X0OHq8nWrH6jm7Vb1nEq19iR+5mEmE1X2t3LfwvH/6hwZEhJRfHvC8e7b1W1tqnfqvTP5+V/
/OA/C0hPkpJiUSgSkAKEkX/7/wXkWlsiL0Jk/L1GXMujPwpI6zf+03pGthhdUsf8cHwOfvNA+pLC
jUUx4Gwj/y8FJHPXn6sk8kGhHQnTgjhH0O9Ps6SCOwYxsKmPsOxzvR1WxgfK+rXrH9Hr2gFVgLhP
74vz0tS79Fitrm1P0lfsu0vTwl9JChNzKjkKBRh6BqUErpFWhCHyvR776HZyXX1VamFuZTrMYgPW
BnVBaXRoH4VGLgb1BFS/3bFre4uuUfnDayPqOksWVJ+Wem6JwT3rrEluqKvNnWcsy6fIWvkukpz7
XYuBKNslqmwe47yFWUDqOkJFMZve25LZpMblQuFuV4AJkVTVaIXLYSZRN6mOKf74b4YQ8fu0GOll
5mdeHa2yYYtcVV4zxY+Qu3ks0wyAgg4hmRNbO2VQAgR+XFxhRMhuU5X0l3HqjIOIMsQEZoRjWPXj
vKNkIorBI9We0yQjjnmmGWC0sEcwAAfwS2qIPGPh2J98Ek9CYUBa2AyIC1fBJDoUPE1HC4/8zgq4
8jKV4oxyp7zrDdvd9+5S3iMHVncZlfYtHAZpkcJK4x9Reh1m/kKhNyWIFSnT+7D1y0vlidjc0VSg
697mNd6vyjFfKEj760HJV5Iu+kfRYSk8ULrjNbeMLMYKMvj5Af+5/Qy52tpng+3DYoszaEaotS6S
PJattk2wBWAML44zdg+eq/xs50IcPRMYYX50BrNAWYoHb7xbOwTbjvSvA335OwkIW+FTtewbYXTD
Z4Fo+1Nb2vPt2GUOifLujpiYPnTgmLLmooqwCX0741kkdqrOqnvH7OUll9ZLOkl3mxMAt9XuoNFZ
xdGjHpwGiIdTHicT1YcSPVCcLHtA2W7eIlrxttEspxOb0wEXp7+DBTCFyWCqbUQKCiLwUUXHDOHH
fnDL/COYpneB82OvSK8AC9cX4oGbnJV3nptTtwh4SAWsJwipE316S27dyrlX3G0hpoMr0uuSTek3
5Ckm3etSMk9aEJTtE86KzEN93mWXOGE8xBFjVpGeizExXgFVx6caLc+DU9T1RTNpBiTSYYEj12bX
inkMC9kmN/bYcN9w25IfgP/lUFOkbEioSSHuS7gLnIbYe9ibHvTUr9nxKfLAgytLHYtPwGfnFOmg
mNYSWizSHUjoS+LEf2A6ydCHfD88vo+WhVHm0elc05Ebp8kT8SwYiWU7CL3pldua3j2Whyh5meWC
EWeAVYkUJ1AUKtAtNK8/pjdARSwOpgihNwW2d+hMkZ3AhRXKcF7nwK6y06SshApFLagg58xcZHUg
La0dH8cUfugjuSJrAUuQNtVsbptj9jnP+xZU1ULrh15b4nRWqGuMm9ux40jDiSuN48+lSOPVYS9Q
OqE9BD5vT0qbu5nUnzjZiHTm4/uTXmNpssr3d01p93l81L0vPw+KpMl3LyfFxv3MNQoGcDxDr87U
lbaDRjgiOnPekB1jHOMgTlPuELyo0VOVD64OzYaeQGj1rcVJ3RDzfwUf3/6jndpDUfGrnfohUV+/
/b9TV7xVX//U6vnHD/6xU4vf0O5Ygk2APvJK+fvfndoTv5G8gO6VZ/R70NkP+zQ/ATLaRfNDL3x1
FP2z0SP57bDRfe8Z8Z//D00enIk/79HQm20I4bwH3heg8D93Mho8qG0JXoAxItO5TCfqEUt2n+5i
Pyh3qeW8TuU4XmDZpptsqF+L2DFO5sSxhbgfVuUlISmyk+V9MJbVXTGYz7S8weLUBTw3JScA86t3
phUenQNEffsMeizSce+mLkZIFDOGvHlq3wgJutDVvLCiH1AvR9u+dXAdTLQKinHwiU5KPwZzSG9K
rmPYeDX82ko1gAywDM8YeGkeLFcqMO9c0dmboJ3e1IxTxcnbnZb0qts+/ejwfmxLO9Y7EiduPHs+
QFOtwzquPoIcwa4YH6LZSdgMYZzBSmVYfCcz6IIgOjAPGZs5Sd+oItRWIUJ1+pxFVLwrz31tdLdX
BVkkLUSWl6iRRyB17gYaDsEaXbSAh8NX0duv+Vi8eeBr92Y8PZhtflmvQM8uuJV58ZHVJLx16Ab2
doGY3i7p9g6xl6CEHJ9ie3rwq9kNwSDHp7YI3qkAgoNI5DGO0YEMljotayIUNkYujGlyzEjPVjJY
CF7nJzfRD1MtXxM7P3Mee2ub7E0tzg2AitYlwqvbST7QJNMPCDl3suC70nYPDKfmfCLz8yJpPs0c
rDboVMjUUlwo6A+M6OGUbigDkl2ar2gQY40WqFmPY2O9lkn5NgjoG6YmnKhnRQzX16ol/wNS3juy
WO96azoQJXUlfJK2jdG8qj1lhPQBPuyC/80R6SXP5yuqRmLnVQA2AHYscgn9vER9BEbFLVBuADAE
4jhtxpSWSEKm53WL/l/p5bmVTcSqPT+VprOddTWFVdL220ilb9VI9Ancs3dfLVcjxFcW8BaSWOO9
prP5u9/Yt8EEOtmFtKqhXBAa1h4Z4jwtCPhT5A3cqPYxLvmODNiEYd6P7EyY1Vylk90EzCmklWuf
A6S0sA96IpatEhtIZz5XsXgPbPKFVxIcgMPiLLzxqWmHJzkXH6WJTQDRACKhcn6yI5SueYqsv+AA
CQnQ4Jgm4Eh+v+6icm84db8S+prtUYvd1CRQ7Pv15/icm2TG6jXZ7it2KH0EIrGAByJwyDLIPYqo
r70s0dvWiMZ74lnUtphJWNINVDJN4+nYQBhDpu+Mp650/TUd2bjNE13sGkIebiuj1kjOmUeUCdwe
yyjs9150X/TYutfCz2vqDaDIjdy2eQIDICgbe4v7bnqLPMVwHZIB7b1MNtUzYT7P5WxQHSwSSB8M
DaghSXQjq/wL3KMxzOdiN3MMDxc73da9buEHzAkoaNflpJzOLaodRRa96zU3hZHcVVgNdwybn5Uh
4pUK4OzGwXmbKw2+rbKADkEV3WFG24C4yjb1Erj7Mi2h1mkV3YkeUVZccfsvmfWuBDTDrilr2jFm
6M6W2Nue4nvTPALDwm3YRJxDZjrpt9L0hsNscdPp3Hv1DPdmQNJ+isb2w5jaK+nmf2fH/Msqjp5w
Jb3z6Hv0AX8aVKJElQOTIXWUI3gfGxtMGDHYSp3mskTC/Zv+98+TAR/1IlESjHsBvCOBXfeUH3vv
choqV3vVEfaYIjgcFBl4fmQ5LOg/bKb/QZefV1o77R4vRlAoisk/v9LkebOdRbUC0J6/0bgCfc5y
nCFNCQGqderEv5n7X78m59/6Rwnx99f04QIw9sCA/pf0CrsKEr/DGqKhiuycbnyCEEMokg1dzUBc
vn7eokC31LG6/fql7b/MFdbPG6A3xNOLyPHncBiUatNCs7g6dmULC0aV/p2me74uF1cwMPKjGczv
UwfvKZ/QQmZ4CTgLV6uTBFMTQqK4Wq6GeI11sZ1jEJRGmA0IHv0J9BTLN+hvyJ2o3fHAXyq33Zdk
Ss5l/Gw6SQkKRN6A5jGwu6jg4OCq+ByjOQ2lz/Lw60/6L24hnMumxYhe4B1ex/s/3kJWkQalsmR1
TCx4Z8q8M4Plrlza5m+u6Kqn/cu3KQWCW8zWklvpp0kNqZX+zC9yrwYF8Vbg1LVI5c6kOUE2aZBt
Oz+/9LEo74tR33m9WZIHxx4ql/ijGVmX11IlyykgEEBexQZjgWAanghJu7Hb8ZD4LPdOnZaM1tGr
NLM1v8aOpQ9lbNW7OdWIacwWang+P88t2z4WCHnuU79EJED0lazSjyjF6FTlBd/i7KsDtKGPSC3P
fjzsl56Txlzbx0Q7xySp4DXCsgT7NV/lmIVCa1jusOsSfWfxe5NH/6V1ck3vmxrr11/YuoL8/FRI
lMx0c3CaOD8nJZF+oEDQ2NVxmbCyUk7MrGxM+cmYnOzjr19r7Qv9/FrO99guXO2M+NZf/2F9aS1N
3BMmnKOTjw+yS8+l+rsF8/uT9NNreEwNCfDh73TRfnqNNGmwzplmdVTBWO+7FJYSkgQcA9Z7Cnv4
0NOIzy1ybQ3rZooCWMZVcTbm6AW34O8w3ypayiO4uCKzj0DW2WQDVqdalxcaPh+LO6F1IkbxiJ9n
2WSOPdGIX7rrInV3o19/8mmwbNzOj08YO3UI7IJEQHJpQ9pL9d5qSZe3iZo/oKnoN6aVfhD5lzPW
zC/jnJ9zJ9YhjWgKVMER1hF1WHEWD0ezf1CVhW3IXq7+5jv5F08s3wUhcQA2CCX+2e9fWXU/K11W
R1FwUBgxPoRpj1LCMnI+MxOHDdOFbFto/6ZkTIZqo0VkKsrbPuNejnJMt2h491O0TJveFYoWmfk6
ZbUNhpczNerKG4jdLpQlB7ytBTujZSUiolRtmZ89IxZ+XzpzA3fgcbapDoOGD9wa8yFPzGdNIQad
KKkPuHsY/E4PseOuIznuT1mz8HUuaZaBgfiljIrgYDnLc1C34+XXF+lfPCTsGesf9E85vVl/vnGn
uEG1Mo3VcfKrLSXOvPEm3o6kwxfV8d98I0LQ3/35OfHZhVnWUF/7f3kmG2lr2kD/w96ZNbdtZFH4
r7jyDhX25SGpGpGUtVGWaVmO88JCKAY7QOwAf30+cLEJLbYcsCauqeGTyyKbjWb37buce04Js5ic
xxNJz2E/m/uXc24qS+L3WVM2QL+BAKmSMVO+jwfohFM9wAGENQ3R39iCzzCq0olFvu/UC/OCDhYT
MiLpWqjMd6EFG7Fr4e03caKMlVW+iPz1rAlJuhrdZcw2c5TAph8XL7WGsndNK2EZj/0mkUe4q1Cc
+iZE1drNJrxcq40yRpFKHlkZkG6h4BMrxB1W87KA/KlwLxoTWYouCJrH0IfWRQBasKzvvIJA0iTz
O1qnhHrauoa3HOBtqwJ3VSqqJtItuqSX4G1TUqrl2OsSzt0/hIj/mVfdhlyV1ZmkZvmkO0Z5owGs
qe90pwsgtEDgPEFDFaZ4S+LcnzawgY6NFe/OyBulPqSnMYTb1zR1LzL6qSGUJ1QIvamnELNYDa44
iuC/g46f1YpK4T/RzlFavhQqarTgxCB74gAXRXhJUAwiiZvFcyo2JqdDr4spdZ0/3LyOLwNJu6mA
b9MU2Y66wIiiuwc5APK5dMTehIX6u5zBIvmdnfvM8cbXgdMD/Bw76omqXwuMGrxddJ4b7SLOqxll
0Rv8CxZP41h3/tcm1E4KSzorLDy9zZmP3eKsreE0S30+RkJrHBSxP7ECa2xWmWLQQgl/MVi9eIJG
RnseSrlAgAabxalDMTaNQ2eBhLo1XWWWC5kZ9yIiK9Z1jC0frQ0qBQI2xi/a+0rB3RIzZTXSRa8c
NQ7ExKGJZ+0QGHIfukrCDwL6/cLwQU1XWNBMLmaZSUhqleG0KsuZqpXe2yTUmwnFPjoL6/VV5NZ3
lKrhHkBd51RL2gXieyt4v4uZQXRwHnj6TcUlQpBZ3ilokHTefGHs79f/t1R9BzWqSEQQB3v1CSXP
h6Qs3DdjO3ikrLH74C7DZuknJLAkXcOB3ndI7bGjIrBSIiOF3LVqyGB2vtbCtBNEGOVDoq99ik1G
qaMrhekK3BciJD8/kmbb4MIOTTW9WxTWaPjC3SUix7Xv3wyWmGM95qlwRcW8eo8aJXrcakYjSbgO
JvTn5mORrteZEupUixOgOVLVWjTqm+ACg6S+awM9ulJyORpJaWGyK0XINOeIzYziRPJHBmh/tJyd
mYOvqJKDgM+xg+qo8X1dBre1DPFuUHeyDAHnQoL6jvu5s51RDFxahb7lNFVD+UMRQ7UOTzxcVpi1
G7Wu8jvoj2myNQp13JZZ+CAKMD2YykfCkb+UFXBwBHXet1ZbzPxE196mNTyD0KCW0cwD3gDVvJle
tYbL/dOkUUA/C6TRfhg3122tGxeR00QTH7TQpUpR6KzISwS7g2Stjx2WE/UrQSbprUKCgIQzTQlG
kxJpQprSnq/FTJyAipqPVlqqXYuZeR6G8mwloqegYKWmdCddxfMm4jYCnuPAujUJ3KA9TVNzflaI
q2jEhkkmJhrUoFoDMoh1OnICBf7AmLbxdYHGgqEJxmXEzTmaJ7CxlyoaII3sUAhsYkWiKS4HAYXe
+odUi9Nx3br3UC/JH0lb6heNalSfYwkWZBcUy1gEXDK/WWWtLE7CxAUqOoIBURKvqniurD/EmRIE
5cSDtkFYBGGDlvcp8CxhTXUo98ELxfTJjUQtUcFpAb4vTiEYa2epEpsomVkiEhgkqxqaqauUC4ZK
6jn2vnkLJyhUN54EYWITAXASiHEKumyEyC0gLc6VitSTp10bQQY1twSidyIEa7IIRWXBwOKXanAj
QP2/ErhLm8ZBgmyVrbOMRrIQMSvwMIlJ8AU7Q5Ub1mgFsfs6vjTmcaFnnxN5rs2y9ar2glMrTzzB
7xKxSebX7wFURTBHbHjdAOBCtX4G5ExEek9d05k8s4ASt/pH2GBz8YNQtboJ1Mzyw8gayQ41VngO
iPaAt54GoD/EZlqjrLdKz1JCd2RrQlH6lJir5n0NPWME3VucymeyJ/lgWASnGXuSBg5DKHPSch7A
33s30LxgDGQC7FyhRw0UFcDMT2MrfUCAq5NRS+X5DJlOqNmgDExBOAUr934OqDi6EfxWlkb0NcI2
W9V6dUb2tIYxNHXJEElwDV1KQiOdy7XofVyHKVrttVm2gHxcwzlVIHD+FHihFVD00pU/UleF8sGJ
nHcpujLv9NQzJ0W14uJzJbrcmYA4hQZCm0QA3yYNzRfnXhuvbvU8i++hQ6KD0kgleuTht6GqDE4g
u5B9f36B8tf8AvFBAQ8qLwy6IQpQ6BI08ojJSbHBT76GM5NopWhPpYpGSBcJ9RkY5fgWcInz1gDF
4kqV9s7yK+duHnLtoskha3AfOevPGyv/P3Mh7h7kWWrLLzjb7q+3iRcXdwlQwj455qvetK/tPD/Q
67gy6XrF2+uhTTZz2hB1fmsISFsJ4R7QtlLUE5ogcNMALG9e3F9hEiPnufkzIAaI77o25A4R270I
VfjCgzV6aRW+/YBPaUSfjtN7gkUCNU1HP+p4SdwryKlE+K9Zg0cjHKyBdaKR8jRwkPsPb9GdDQ8e
6Sy45roXi/OvPLz9AOXpGBLqzFsU/YfX9O0v8pWP9Ue3gKqcQHcKDyA1zO2rvwqkaE/Q6SZJ8W/9
9i8+PoXSoU/PATARMxa507cPj896eAAs/EU8RY0V2Ox/cXvi/vsH4MVFAO01fA/I7AG4KxXIBjYv
sq2Hq2BoJ3DpckD2ZoKT8nOdBFraFbIyrzEEj1byqyGQzRMN9kvaxSgdHD6+2QUNhqLKHQNw99qC
/H6iTUDwYW4n9c8NASSmgMLxfbpc++HjWx2UgZYRmRTh5rW1uD/R43MGBv/6WALUlEE1qtubrvuR
D1dBEnXoYc2uifGnM4Syyi0+cPcr2onGZUfvy3aPd1f94fMjZKnx+LRo0qKzef1sNqDLHFBvGmQD
FG5DEdAMCJ3tMjzaBabYwXrYAmBwN6+fzhKShJS3kxpgClAmlRUUQw88n8O9sHEL0R2TZf0Hnv8V
BuOL7zxyvfBh41p7y/yAef67b9j7nU8H2PmTFw+//kJ56EvaZ/PGLpm1HforfOy33kWx8XkP/rj3
gQ8/vnvAp1/97KT2/3nuLTM7WwC73EQSu2lutWf/E9p/2pF96POxL9mTX2fy6y+9eR7s/+8MnAeP
xlU5PIPHpSkw6RMlbcOU4QMHdpzb+X6K3c+49f+GjjyyQ6BP2SNIPhlzvIDBYyNnntkPvW5RUo8c
muEjo0q8KLxF2YsIMM54sEMHHy9Du7az5X6kbrGBE3IjDB55F8W8Sf56A9d/Gf3Z74ToBI+Hf8sZ
q+71KQl2DuLQ+UOKnzn9KXcYFjyioSOfs+Ketx9ns72VTU576MAXD7bb24CkBKUjmJALIIdx4vVP
JGXkI+y/i/gBhF7fPKl0wuxX59naw5d7/1t27yKpHw1rmYT1Q9f46qltAn5whPNyxczKRdDup7jZ
FxQ9jnBIrpPSy58s8zaQGLoeU9uLe9YDxNUxrpepTWflY0i2SHC2X59/vjOmdp7bC7fMl0XR29OU
ddQjHBdEN1zPsfvJK7zII9wF31SofxkO/6oDM+1kM15WzjjC6EmZ9cweohwdwGLwFnyZsnHgpG+W
f2b2I++J4Fg/gr/wMpXO4DnXb87taJVTf+odTEqaXV5z6GrfLOs3l8ssX/YsFXF5VxE9xuDTZeMt
etfYLug/xuCfkyzYT7OzsLuc2uChk4wS98iGbsHr32ZQW3Son+N8wdMaOsN34Lqhw7/EczJwL74L
QjySflSzy2AMnnG2dB7XBzYp8qED336nc3fgknyv3Wjg8FusxXMbcZczGbo82y94uhH3YI6B879j
9Zd5vuxZLkUBZjx8k98tm35UqTDpI4z7sbDd/ew6m7LLywxd6ftlRkdsL+ZTEL86woV57xHZPIqC
EcLq+uSGTvqTzb0TO0X/aILaVo9gBD8t8+LNs5OnZnGEYOSTly+SOPd6nhvURB20ePDCvKxm+M0j
81ym6UtZ9mn+aV9ufe5j/eRa945FuLSz3/4GAAD//w==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1.jpeg"/><Relationship Id="rId7" Type="http://schemas.openxmlformats.org/officeDocument/2006/relationships/image" Target="../media/image4.svg"/><Relationship Id="rId12" Type="http://schemas.openxmlformats.org/officeDocument/2006/relationships/image" Target="../media/image8.svg"/><Relationship Id="rId2" Type="http://schemas.microsoft.com/office/2014/relationships/chartEx" Target="../charts/chartEx1.xml"/><Relationship Id="rId1" Type="http://schemas.openxmlformats.org/officeDocument/2006/relationships/chart" Target="../charts/chart4.xml"/><Relationship Id="rId6" Type="http://schemas.openxmlformats.org/officeDocument/2006/relationships/image" Target="../media/image3.png"/><Relationship Id="rId11" Type="http://schemas.openxmlformats.org/officeDocument/2006/relationships/image" Target="../media/image7.png"/><Relationship Id="rId5" Type="http://schemas.openxmlformats.org/officeDocument/2006/relationships/hyperlink" Target="#Pivot_Table!A1"/><Relationship Id="rId10" Type="http://schemas.openxmlformats.org/officeDocument/2006/relationships/hyperlink" Target="mailto:raiprabesh789@gmail.com?subject=New%20Dashboard" TargetMode="External"/><Relationship Id="rId4" Type="http://schemas.openxmlformats.org/officeDocument/2006/relationships/image" Target="../media/image2.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28574</xdr:rowOff>
    </xdr:from>
    <xdr:to>
      <xdr:col>9</xdr:col>
      <xdr:colOff>9525</xdr:colOff>
      <xdr:row>5</xdr:row>
      <xdr:rowOff>201706</xdr:rowOff>
    </xdr:to>
    <xdr:sp macro="" textlink="">
      <xdr:nvSpPr>
        <xdr:cNvPr id="2" name="Rectangle 1">
          <a:extLst>
            <a:ext uri="{FF2B5EF4-FFF2-40B4-BE49-F238E27FC236}">
              <a16:creationId xmlns:a16="http://schemas.microsoft.com/office/drawing/2014/main" id="{D5EA817F-00AA-A44A-1D49-7AA423554373}"/>
            </a:ext>
          </a:extLst>
        </xdr:cNvPr>
        <xdr:cNvSpPr/>
      </xdr:nvSpPr>
      <xdr:spPr>
        <a:xfrm>
          <a:off x="739588" y="28574"/>
          <a:ext cx="11910172" cy="13497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Title: </a:t>
          </a:r>
          <a:r>
            <a:rPr lang="en-US" sz="1800" b="0">
              <a:solidFill>
                <a:schemeClr val="tx1"/>
              </a:solidFill>
            </a:rPr>
            <a:t>Virtual Reality Game Development</a:t>
          </a:r>
        </a:p>
        <a:p>
          <a:pPr algn="l"/>
          <a:endParaRPr lang="en-US" sz="1800" b="1">
            <a:solidFill>
              <a:schemeClr val="tx1"/>
            </a:solidFill>
          </a:endParaRPr>
        </a:p>
        <a:p>
          <a:pPr algn="l"/>
          <a:r>
            <a:rPr lang="en-US" sz="1800" b="1">
              <a:solidFill>
                <a:schemeClr val="tx1"/>
              </a:solidFill>
            </a:rPr>
            <a:t>Description</a:t>
          </a:r>
          <a:r>
            <a:rPr lang="en-US" sz="1800">
              <a:solidFill>
                <a:schemeClr val="tx1"/>
              </a:solidFill>
            </a:rPr>
            <a:t>: This project involves the development of a Virtual Reality (VR) game from concept to launch. It includes stages such as planning, design, development, testing, and marketing.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100011</xdr:colOff>
      <xdr:row>1</xdr:row>
      <xdr:rowOff>33337</xdr:rowOff>
    </xdr:from>
    <xdr:to>
      <xdr:col>6</xdr:col>
      <xdr:colOff>895349</xdr:colOff>
      <xdr:row>9</xdr:row>
      <xdr:rowOff>123825</xdr:rowOff>
    </xdr:to>
    <xdr:graphicFrame macro="">
      <xdr:nvGraphicFramePr>
        <xdr:cNvPr id="2" name="Chart 1">
          <a:extLst>
            <a:ext uri="{FF2B5EF4-FFF2-40B4-BE49-F238E27FC236}">
              <a16:creationId xmlns:a16="http://schemas.microsoft.com/office/drawing/2014/main" id="{E1C2256E-6449-E1D3-6951-B1508C808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1423986</xdr:colOff>
      <xdr:row>43</xdr:row>
      <xdr:rowOff>195261</xdr:rowOff>
    </xdr:from>
    <xdr:to>
      <xdr:col>8</xdr:col>
      <xdr:colOff>1047749</xdr:colOff>
      <xdr:row>56</xdr:row>
      <xdr:rowOff>38099</xdr:rowOff>
    </xdr:to>
    <xdr:graphicFrame macro="">
      <xdr:nvGraphicFramePr>
        <xdr:cNvPr id="5" name="Chart 4">
          <a:extLst>
            <a:ext uri="{FF2B5EF4-FFF2-40B4-BE49-F238E27FC236}">
              <a16:creationId xmlns:a16="http://schemas.microsoft.com/office/drawing/2014/main" id="{982A95D9-1C4C-1356-91A8-F4ADD83FB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1042987</xdr:colOff>
      <xdr:row>59</xdr:row>
      <xdr:rowOff>128587</xdr:rowOff>
    </xdr:from>
    <xdr:to>
      <xdr:col>8</xdr:col>
      <xdr:colOff>962025</xdr:colOff>
      <xdr:row>72</xdr:row>
      <xdr:rowOff>152400</xdr:rowOff>
    </xdr:to>
    <xdr:graphicFrame macro="">
      <xdr:nvGraphicFramePr>
        <xdr:cNvPr id="6" name="Chart 5">
          <a:extLst>
            <a:ext uri="{FF2B5EF4-FFF2-40B4-BE49-F238E27FC236}">
              <a16:creationId xmlns:a16="http://schemas.microsoft.com/office/drawing/2014/main" id="{0A1210B6-E81C-023F-C68A-1A47257CA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0</xdr:colOff>
      <xdr:row>0</xdr:row>
      <xdr:rowOff>0</xdr:rowOff>
    </xdr:from>
    <xdr:to>
      <xdr:col>10</xdr:col>
      <xdr:colOff>790575</xdr:colOff>
      <xdr:row>3</xdr:row>
      <xdr:rowOff>28575</xdr:rowOff>
    </xdr:to>
    <xdr:sp macro="" textlink="">
      <xdr:nvSpPr>
        <xdr:cNvPr id="2" name="Rectangle 1">
          <a:extLst>
            <a:ext uri="{FF2B5EF4-FFF2-40B4-BE49-F238E27FC236}">
              <a16:creationId xmlns:a16="http://schemas.microsoft.com/office/drawing/2014/main" id="{9D5725FD-1394-46C5-9624-AA83E9D6A00B}"/>
            </a:ext>
          </a:extLst>
        </xdr:cNvPr>
        <xdr:cNvSpPr/>
      </xdr:nvSpPr>
      <xdr:spPr>
        <a:xfrm>
          <a:off x="2447925" y="0"/>
          <a:ext cx="9467850" cy="742950"/>
        </a:xfrm>
        <a:prstGeom prst="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baseline="0"/>
            <a:t>Sales Dashboard</a:t>
          </a:r>
        </a:p>
        <a:p>
          <a:pPr algn="l"/>
          <a:r>
            <a:rPr lang="en-US" sz="1200" i="1" baseline="0">
              <a:solidFill>
                <a:schemeClr val="bg1">
                  <a:lumMod val="75000"/>
                </a:schemeClr>
              </a:solidFill>
            </a:rPr>
            <a:t>Figures in USD</a:t>
          </a:r>
          <a:endParaRPr lang="en-US" sz="1200" i="1">
            <a:solidFill>
              <a:schemeClr val="bg1">
                <a:lumMod val="75000"/>
              </a:schemeClr>
            </a:solidFill>
          </a:endParaRPr>
        </a:p>
      </xdr:txBody>
    </xdr:sp>
    <xdr:clientData/>
  </xdr:twoCellAnchor>
  <xdr:twoCellAnchor editAs="absolute">
    <xdr:from>
      <xdr:col>2</xdr:col>
      <xdr:colOff>9525</xdr:colOff>
      <xdr:row>3</xdr:row>
      <xdr:rowOff>161924</xdr:rowOff>
    </xdr:from>
    <xdr:to>
      <xdr:col>3</xdr:col>
      <xdr:colOff>819150</xdr:colOff>
      <xdr:row>6</xdr:row>
      <xdr:rowOff>142874</xdr:rowOff>
    </xdr:to>
    <xdr:sp macro="" textlink="">
      <xdr:nvSpPr>
        <xdr:cNvPr id="4" name="Rectangle 3">
          <a:extLst>
            <a:ext uri="{FF2B5EF4-FFF2-40B4-BE49-F238E27FC236}">
              <a16:creationId xmlns:a16="http://schemas.microsoft.com/office/drawing/2014/main" id="{9D2173D1-1540-48B8-A271-6CA3C8E4C113}"/>
            </a:ext>
          </a:extLst>
        </xdr:cNvPr>
        <xdr:cNvSpPr/>
      </xdr:nvSpPr>
      <xdr:spPr>
        <a:xfrm>
          <a:off x="2457450" y="876299"/>
          <a:ext cx="1885950" cy="695325"/>
        </a:xfrm>
        <a:prstGeom prst="rect">
          <a:avLst/>
        </a:prstGeom>
        <a:solidFill>
          <a:schemeClr val="accent3">
            <a:lumMod val="75000"/>
          </a:schemeClr>
        </a:solidFill>
        <a:effectLst>
          <a:outerShdw blurRad="50800" dist="762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i="0">
              <a:solidFill>
                <a:schemeClr val="bg1"/>
              </a:solidFill>
            </a:rPr>
            <a:t>Average</a:t>
          </a:r>
          <a:r>
            <a:rPr lang="en-US" sz="1400" i="0" baseline="0">
              <a:solidFill>
                <a:schemeClr val="bg1"/>
              </a:solidFill>
            </a:rPr>
            <a:t> of Total Cost</a:t>
          </a:r>
          <a:endParaRPr lang="en-US" sz="1400" i="0">
            <a:solidFill>
              <a:schemeClr val="bg1"/>
            </a:solidFill>
          </a:endParaRPr>
        </a:p>
      </xdr:txBody>
    </xdr:sp>
    <xdr:clientData/>
  </xdr:twoCellAnchor>
  <xdr:twoCellAnchor editAs="absolute">
    <xdr:from>
      <xdr:col>4</xdr:col>
      <xdr:colOff>400050</xdr:colOff>
      <xdr:row>3</xdr:row>
      <xdr:rowOff>152399</xdr:rowOff>
    </xdr:from>
    <xdr:to>
      <xdr:col>5</xdr:col>
      <xdr:colOff>1171575</xdr:colOff>
      <xdr:row>6</xdr:row>
      <xdr:rowOff>133349</xdr:rowOff>
    </xdr:to>
    <xdr:sp macro="" textlink="">
      <xdr:nvSpPr>
        <xdr:cNvPr id="5" name="Rectangle 4">
          <a:extLst>
            <a:ext uri="{FF2B5EF4-FFF2-40B4-BE49-F238E27FC236}">
              <a16:creationId xmlns:a16="http://schemas.microsoft.com/office/drawing/2014/main" id="{C85CDD66-D384-4D77-AA2E-5BD05A764E38}"/>
            </a:ext>
          </a:extLst>
        </xdr:cNvPr>
        <xdr:cNvSpPr/>
      </xdr:nvSpPr>
      <xdr:spPr>
        <a:xfrm>
          <a:off x="5000625" y="866774"/>
          <a:ext cx="1885950" cy="695325"/>
        </a:xfrm>
        <a:prstGeom prst="rect">
          <a:avLst/>
        </a:prstGeom>
        <a:solidFill>
          <a:schemeClr val="accent3">
            <a:lumMod val="75000"/>
          </a:schemeClr>
        </a:solidFill>
        <a:effectLst>
          <a:outerShdw blurRad="50800" dist="762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i="0">
              <a:solidFill>
                <a:schemeClr val="bg1"/>
              </a:solidFill>
            </a:rPr>
            <a:t>Average</a:t>
          </a:r>
          <a:r>
            <a:rPr lang="en-US" sz="1400" i="0" baseline="0">
              <a:solidFill>
                <a:schemeClr val="bg1"/>
              </a:solidFill>
            </a:rPr>
            <a:t> of Total Sales</a:t>
          </a:r>
          <a:endParaRPr lang="en-US" sz="1400" i="0">
            <a:solidFill>
              <a:schemeClr val="bg1"/>
            </a:solidFill>
          </a:endParaRPr>
        </a:p>
      </xdr:txBody>
    </xdr:sp>
    <xdr:clientData/>
  </xdr:twoCellAnchor>
  <xdr:twoCellAnchor editAs="absolute">
    <xdr:from>
      <xdr:col>7</xdr:col>
      <xdr:colOff>19050</xdr:colOff>
      <xdr:row>3</xdr:row>
      <xdr:rowOff>161924</xdr:rowOff>
    </xdr:from>
    <xdr:to>
      <xdr:col>8</xdr:col>
      <xdr:colOff>466725</xdr:colOff>
      <xdr:row>6</xdr:row>
      <xdr:rowOff>142874</xdr:rowOff>
    </xdr:to>
    <xdr:sp macro="" textlink="">
      <xdr:nvSpPr>
        <xdr:cNvPr id="6" name="Rectangle 5">
          <a:extLst>
            <a:ext uri="{FF2B5EF4-FFF2-40B4-BE49-F238E27FC236}">
              <a16:creationId xmlns:a16="http://schemas.microsoft.com/office/drawing/2014/main" id="{7D8A13D5-4017-493A-BBD3-3392F755A164}"/>
            </a:ext>
          </a:extLst>
        </xdr:cNvPr>
        <xdr:cNvSpPr/>
      </xdr:nvSpPr>
      <xdr:spPr>
        <a:xfrm>
          <a:off x="7534275" y="876299"/>
          <a:ext cx="1885950" cy="695325"/>
        </a:xfrm>
        <a:prstGeom prst="rect">
          <a:avLst/>
        </a:prstGeom>
        <a:solidFill>
          <a:schemeClr val="accent3">
            <a:lumMod val="75000"/>
          </a:schemeClr>
        </a:solidFill>
        <a:effectLst>
          <a:outerShdw blurRad="50800" dist="762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i="0">
              <a:solidFill>
                <a:schemeClr val="bg1"/>
              </a:solidFill>
            </a:rPr>
            <a:t>Avereg</a:t>
          </a:r>
          <a:r>
            <a:rPr lang="en-US" sz="1400" i="0" baseline="0">
              <a:solidFill>
                <a:schemeClr val="bg1"/>
              </a:solidFill>
            </a:rPr>
            <a:t>e Profit</a:t>
          </a:r>
          <a:endParaRPr lang="en-US" sz="1400" i="0">
            <a:solidFill>
              <a:schemeClr val="bg1"/>
            </a:solidFill>
          </a:endParaRPr>
        </a:p>
      </xdr:txBody>
    </xdr:sp>
    <xdr:clientData/>
  </xdr:twoCellAnchor>
  <xdr:twoCellAnchor editAs="absolute">
    <xdr:from>
      <xdr:col>9</xdr:col>
      <xdr:colOff>95251</xdr:colOff>
      <xdr:row>3</xdr:row>
      <xdr:rowOff>161924</xdr:rowOff>
    </xdr:from>
    <xdr:to>
      <xdr:col>10</xdr:col>
      <xdr:colOff>790576</xdr:colOff>
      <xdr:row>6</xdr:row>
      <xdr:rowOff>142874</xdr:rowOff>
    </xdr:to>
    <xdr:sp macro="" textlink="">
      <xdr:nvSpPr>
        <xdr:cNvPr id="7" name="Rectangle 6">
          <a:extLst>
            <a:ext uri="{FF2B5EF4-FFF2-40B4-BE49-F238E27FC236}">
              <a16:creationId xmlns:a16="http://schemas.microsoft.com/office/drawing/2014/main" id="{6953AF66-DFC5-486D-AA0B-6ECB582968E4}"/>
            </a:ext>
          </a:extLst>
        </xdr:cNvPr>
        <xdr:cNvSpPr/>
      </xdr:nvSpPr>
      <xdr:spPr>
        <a:xfrm>
          <a:off x="10086976" y="876299"/>
          <a:ext cx="1828800" cy="695325"/>
        </a:xfrm>
        <a:prstGeom prst="rect">
          <a:avLst/>
        </a:prstGeom>
        <a:solidFill>
          <a:schemeClr val="accent3">
            <a:lumMod val="75000"/>
          </a:schemeClr>
        </a:solidFill>
        <a:effectLst>
          <a:outerShdw blurRad="50800" dist="762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i="0">
              <a:solidFill>
                <a:schemeClr val="bg1"/>
              </a:solidFill>
            </a:rPr>
            <a:t>Average</a:t>
          </a:r>
          <a:r>
            <a:rPr lang="en-US" sz="1400" i="0" baseline="0">
              <a:solidFill>
                <a:schemeClr val="bg1"/>
              </a:solidFill>
            </a:rPr>
            <a:t> price per unit</a:t>
          </a:r>
          <a:endParaRPr lang="en-US" sz="1400" i="0">
            <a:solidFill>
              <a:schemeClr val="bg1"/>
            </a:solidFill>
          </a:endParaRPr>
        </a:p>
      </xdr:txBody>
    </xdr:sp>
    <xdr:clientData/>
  </xdr:twoCellAnchor>
  <xdr:twoCellAnchor editAs="absolute">
    <xdr:from>
      <xdr:col>2</xdr:col>
      <xdr:colOff>352425</xdr:colOff>
      <xdr:row>4</xdr:row>
      <xdr:rowOff>121024</xdr:rowOff>
    </xdr:from>
    <xdr:to>
      <xdr:col>3</xdr:col>
      <xdr:colOff>428625</xdr:colOff>
      <xdr:row>6</xdr:row>
      <xdr:rowOff>181035</xdr:rowOff>
    </xdr:to>
    <xdr:sp macro="" textlink="Pivot_Table!A12">
      <xdr:nvSpPr>
        <xdr:cNvPr id="8" name="TextBox 7">
          <a:extLst>
            <a:ext uri="{FF2B5EF4-FFF2-40B4-BE49-F238E27FC236}">
              <a16:creationId xmlns:a16="http://schemas.microsoft.com/office/drawing/2014/main" id="{CC8CC013-1651-0DDC-C6FF-4B46932648B9}"/>
            </a:ext>
          </a:extLst>
        </xdr:cNvPr>
        <xdr:cNvSpPr txBox="1"/>
      </xdr:nvSpPr>
      <xdr:spPr>
        <a:xfrm>
          <a:off x="2806513" y="1062318"/>
          <a:ext cx="115196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6C3D7D0-3174-4CD1-98A9-77A732FF4348}" type="TxLink">
            <a:rPr lang="en-US" sz="2800" b="1" i="0" u="none" strike="noStrike">
              <a:solidFill>
                <a:schemeClr val="bg1"/>
              </a:solidFill>
              <a:latin typeface="Aptos Narrow"/>
            </a:rPr>
            <a:pPr algn="ctr"/>
            <a:t>10810</a:t>
          </a:fld>
          <a:endParaRPr lang="en-US" sz="2000" b="1">
            <a:solidFill>
              <a:schemeClr val="bg1"/>
            </a:solidFill>
          </a:endParaRPr>
        </a:p>
      </xdr:txBody>
    </xdr:sp>
    <xdr:clientData/>
  </xdr:twoCellAnchor>
  <xdr:twoCellAnchor editAs="absolute">
    <xdr:from>
      <xdr:col>4</xdr:col>
      <xdr:colOff>771525</xdr:colOff>
      <xdr:row>4</xdr:row>
      <xdr:rowOff>121023</xdr:rowOff>
    </xdr:from>
    <xdr:to>
      <xdr:col>5</xdr:col>
      <xdr:colOff>809625</xdr:colOff>
      <xdr:row>6</xdr:row>
      <xdr:rowOff>181034</xdr:rowOff>
    </xdr:to>
    <xdr:sp macro="" textlink="Pivot_Table!B12">
      <xdr:nvSpPr>
        <xdr:cNvPr id="9" name="TextBox 8">
          <a:extLst>
            <a:ext uri="{FF2B5EF4-FFF2-40B4-BE49-F238E27FC236}">
              <a16:creationId xmlns:a16="http://schemas.microsoft.com/office/drawing/2014/main" id="{DC89949F-5C5E-45DF-9461-26D9E6B0FA63}"/>
            </a:ext>
          </a:extLst>
        </xdr:cNvPr>
        <xdr:cNvSpPr txBox="1"/>
      </xdr:nvSpPr>
      <xdr:spPr>
        <a:xfrm>
          <a:off x="5377143" y="1062317"/>
          <a:ext cx="114748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4C97DA2-CBFD-4FC6-A9D4-01473CD5DE77}" type="TxLink">
            <a:rPr lang="en-US" sz="2800" b="1" i="0" u="none" strike="noStrike">
              <a:solidFill>
                <a:schemeClr val="bg1"/>
              </a:solidFill>
              <a:latin typeface="Aptos Narrow"/>
            </a:rPr>
            <a:pPr algn="ctr"/>
            <a:t>16304</a:t>
          </a:fld>
          <a:endParaRPr lang="en-US" sz="4000" b="1">
            <a:solidFill>
              <a:schemeClr val="bg1"/>
            </a:solidFill>
          </a:endParaRPr>
        </a:p>
      </xdr:txBody>
    </xdr:sp>
    <xdr:clientData/>
  </xdr:twoCellAnchor>
  <xdr:twoCellAnchor editAs="absolute">
    <xdr:from>
      <xdr:col>7</xdr:col>
      <xdr:colOff>495300</xdr:colOff>
      <xdr:row>4</xdr:row>
      <xdr:rowOff>92536</xdr:rowOff>
    </xdr:from>
    <xdr:to>
      <xdr:col>8</xdr:col>
      <xdr:colOff>209550</xdr:colOff>
      <xdr:row>6</xdr:row>
      <xdr:rowOff>209525</xdr:rowOff>
    </xdr:to>
    <xdr:sp macro="" textlink="Pivot_Table!C12">
      <xdr:nvSpPr>
        <xdr:cNvPr id="10" name="TextBox 9">
          <a:extLst>
            <a:ext uri="{FF2B5EF4-FFF2-40B4-BE49-F238E27FC236}">
              <a16:creationId xmlns:a16="http://schemas.microsoft.com/office/drawing/2014/main" id="{C39D7556-7BDA-4670-B8CE-1875B974EE7E}"/>
            </a:ext>
          </a:extLst>
        </xdr:cNvPr>
        <xdr:cNvSpPr txBox="1"/>
      </xdr:nvSpPr>
      <xdr:spPr>
        <a:xfrm>
          <a:off x="8010525" y="1045036"/>
          <a:ext cx="115252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EE650845-1621-40BB-B5D3-4639903187AF}" type="TxLink">
            <a:rPr lang="en-US" sz="3200" b="1" i="0" u="none" strike="noStrike">
              <a:solidFill>
                <a:schemeClr val="bg1"/>
              </a:solidFill>
              <a:latin typeface="Aptos Narrow"/>
            </a:rPr>
            <a:pPr algn="ctr"/>
            <a:t>5494</a:t>
          </a:fld>
          <a:endParaRPr lang="en-US" sz="7200" b="1">
            <a:solidFill>
              <a:schemeClr val="bg1"/>
            </a:solidFill>
          </a:endParaRPr>
        </a:p>
      </xdr:txBody>
    </xdr:sp>
    <xdr:clientData/>
  </xdr:twoCellAnchor>
  <xdr:twoCellAnchor editAs="absolute">
    <xdr:from>
      <xdr:col>9</xdr:col>
      <xdr:colOff>533400</xdr:colOff>
      <xdr:row>4</xdr:row>
      <xdr:rowOff>85726</xdr:rowOff>
    </xdr:from>
    <xdr:to>
      <xdr:col>10</xdr:col>
      <xdr:colOff>552450</xdr:colOff>
      <xdr:row>6</xdr:row>
      <xdr:rowOff>202715</xdr:rowOff>
    </xdr:to>
    <xdr:sp macro="" textlink="Pivot_Table!D12">
      <xdr:nvSpPr>
        <xdr:cNvPr id="11" name="TextBox 10">
          <a:extLst>
            <a:ext uri="{FF2B5EF4-FFF2-40B4-BE49-F238E27FC236}">
              <a16:creationId xmlns:a16="http://schemas.microsoft.com/office/drawing/2014/main" id="{EB694B66-BD99-48CE-9B68-982945A3410A}"/>
            </a:ext>
          </a:extLst>
        </xdr:cNvPr>
        <xdr:cNvSpPr txBox="1"/>
      </xdr:nvSpPr>
      <xdr:spPr>
        <a:xfrm>
          <a:off x="10525125" y="1038226"/>
          <a:ext cx="115252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31B1246-AA3C-4FC5-9AF1-643E1C270F4B}" type="TxLink">
            <a:rPr lang="en-US" sz="3200" b="1" i="0" u="none" strike="noStrike">
              <a:solidFill>
                <a:schemeClr val="bg1"/>
              </a:solidFill>
              <a:latin typeface="Aptos Narrow"/>
            </a:rPr>
            <a:pPr algn="ctr"/>
            <a:t>642</a:t>
          </a:fld>
          <a:endParaRPr lang="en-US" sz="16600" b="1">
            <a:solidFill>
              <a:schemeClr val="bg1"/>
            </a:solidFill>
          </a:endParaRPr>
        </a:p>
      </xdr:txBody>
    </xdr:sp>
    <xdr:clientData/>
  </xdr:twoCellAnchor>
  <xdr:twoCellAnchor editAs="absolute">
    <xdr:from>
      <xdr:col>2</xdr:col>
      <xdr:colOff>28575</xdr:colOff>
      <xdr:row>6</xdr:row>
      <xdr:rowOff>228600</xdr:rowOff>
    </xdr:from>
    <xdr:to>
      <xdr:col>6</xdr:col>
      <xdr:colOff>0</xdr:colOff>
      <xdr:row>7</xdr:row>
      <xdr:rowOff>276225</xdr:rowOff>
    </xdr:to>
    <xdr:sp macro="" textlink="">
      <xdr:nvSpPr>
        <xdr:cNvPr id="12" name="Rectangle 11">
          <a:extLst>
            <a:ext uri="{FF2B5EF4-FFF2-40B4-BE49-F238E27FC236}">
              <a16:creationId xmlns:a16="http://schemas.microsoft.com/office/drawing/2014/main" id="{F898642F-44E2-0E32-8988-93EBE1B838A3}"/>
            </a:ext>
          </a:extLst>
        </xdr:cNvPr>
        <xdr:cNvSpPr/>
      </xdr:nvSpPr>
      <xdr:spPr>
        <a:xfrm>
          <a:off x="2476500" y="1657350"/>
          <a:ext cx="4429125" cy="28575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b="1"/>
            <a:t>Top 10 Sales</a:t>
          </a:r>
          <a:r>
            <a:rPr lang="en-US" sz="1400" b="1" baseline="0"/>
            <a:t> Person</a:t>
          </a:r>
          <a:endParaRPr lang="en-US" sz="1400" b="1"/>
        </a:p>
      </xdr:txBody>
    </xdr:sp>
    <xdr:clientData/>
  </xdr:twoCellAnchor>
  <xdr:twoCellAnchor editAs="absolute">
    <xdr:from>
      <xdr:col>7</xdr:col>
      <xdr:colOff>9526</xdr:colOff>
      <xdr:row>6</xdr:row>
      <xdr:rowOff>228600</xdr:rowOff>
    </xdr:from>
    <xdr:to>
      <xdr:col>10</xdr:col>
      <xdr:colOff>800101</xdr:colOff>
      <xdr:row>7</xdr:row>
      <xdr:rowOff>276225</xdr:rowOff>
    </xdr:to>
    <xdr:sp macro="" textlink="">
      <xdr:nvSpPr>
        <xdr:cNvPr id="14" name="Rectangle 13">
          <a:extLst>
            <a:ext uri="{FF2B5EF4-FFF2-40B4-BE49-F238E27FC236}">
              <a16:creationId xmlns:a16="http://schemas.microsoft.com/office/drawing/2014/main" id="{587E7C35-3172-1054-5C46-A889EF5197C0}"/>
            </a:ext>
          </a:extLst>
        </xdr:cNvPr>
        <xdr:cNvSpPr/>
      </xdr:nvSpPr>
      <xdr:spPr>
        <a:xfrm>
          <a:off x="7524751" y="1657350"/>
          <a:ext cx="4400550" cy="28575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b="1"/>
            <a:t>Top 10</a:t>
          </a:r>
          <a:r>
            <a:rPr lang="en-US" sz="1400" b="1" baseline="0"/>
            <a:t> Category and Average Profit</a:t>
          </a:r>
          <a:endParaRPr lang="en-US" sz="1400" b="1"/>
        </a:p>
      </xdr:txBody>
    </xdr:sp>
    <xdr:clientData/>
  </xdr:twoCellAnchor>
  <xdr:twoCellAnchor editAs="absolute">
    <xdr:from>
      <xdr:col>2</xdr:col>
      <xdr:colOff>28575</xdr:colOff>
      <xdr:row>20</xdr:row>
      <xdr:rowOff>152400</xdr:rowOff>
    </xdr:from>
    <xdr:to>
      <xdr:col>6</xdr:col>
      <xdr:colOff>0</xdr:colOff>
      <xdr:row>21</xdr:row>
      <xdr:rowOff>200025</xdr:rowOff>
    </xdr:to>
    <xdr:sp macro="" textlink="">
      <xdr:nvSpPr>
        <xdr:cNvPr id="15" name="Rectangle 14">
          <a:extLst>
            <a:ext uri="{FF2B5EF4-FFF2-40B4-BE49-F238E27FC236}">
              <a16:creationId xmlns:a16="http://schemas.microsoft.com/office/drawing/2014/main" id="{0233ED6E-E492-4CB6-7704-545DA706F05A}"/>
            </a:ext>
          </a:extLst>
        </xdr:cNvPr>
        <xdr:cNvSpPr/>
      </xdr:nvSpPr>
      <xdr:spPr>
        <a:xfrm>
          <a:off x="2476500" y="5000625"/>
          <a:ext cx="4429125" cy="28575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b="1"/>
            <a:t>Category</a:t>
          </a:r>
          <a:r>
            <a:rPr lang="en-US" sz="1400" b="1" baseline="0"/>
            <a:t> and Average Sales</a:t>
          </a:r>
          <a:endParaRPr lang="en-US" sz="1400" b="1"/>
        </a:p>
      </xdr:txBody>
    </xdr:sp>
    <xdr:clientData/>
  </xdr:twoCellAnchor>
  <xdr:twoCellAnchor editAs="absolute">
    <xdr:from>
      <xdr:col>7</xdr:col>
      <xdr:colOff>0</xdr:colOff>
      <xdr:row>20</xdr:row>
      <xdr:rowOff>152400</xdr:rowOff>
    </xdr:from>
    <xdr:to>
      <xdr:col>11</xdr:col>
      <xdr:colOff>9525</xdr:colOff>
      <xdr:row>21</xdr:row>
      <xdr:rowOff>200025</xdr:rowOff>
    </xdr:to>
    <xdr:sp macro="" textlink="">
      <xdr:nvSpPr>
        <xdr:cNvPr id="16" name="Rectangle 15">
          <a:extLst>
            <a:ext uri="{FF2B5EF4-FFF2-40B4-BE49-F238E27FC236}">
              <a16:creationId xmlns:a16="http://schemas.microsoft.com/office/drawing/2014/main" id="{D959376F-1EBB-9473-6AB4-5B8E17574D43}"/>
            </a:ext>
          </a:extLst>
        </xdr:cNvPr>
        <xdr:cNvSpPr/>
      </xdr:nvSpPr>
      <xdr:spPr>
        <a:xfrm>
          <a:off x="7515225" y="5000625"/>
          <a:ext cx="4429125" cy="28575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b="1" baseline="0"/>
            <a:t>State and Sum of Toal Sales</a:t>
          </a:r>
          <a:endParaRPr lang="en-US" sz="1400" b="1"/>
        </a:p>
      </xdr:txBody>
    </xdr:sp>
    <xdr:clientData/>
  </xdr:twoCellAnchor>
  <xdr:twoCellAnchor>
    <xdr:from>
      <xdr:col>2</xdr:col>
      <xdr:colOff>1</xdr:colOff>
      <xdr:row>22</xdr:row>
      <xdr:rowOff>19050</xdr:rowOff>
    </xdr:from>
    <xdr:to>
      <xdr:col>6</xdr:col>
      <xdr:colOff>19051</xdr:colOff>
      <xdr:row>36</xdr:row>
      <xdr:rowOff>228600</xdr:rowOff>
    </xdr:to>
    <xdr:graphicFrame macro="">
      <xdr:nvGraphicFramePr>
        <xdr:cNvPr id="17" name="Chart 16">
          <a:extLst>
            <a:ext uri="{FF2B5EF4-FFF2-40B4-BE49-F238E27FC236}">
              <a16:creationId xmlns:a16="http://schemas.microsoft.com/office/drawing/2014/main" id="{F963243D-FEE2-485E-9F36-637BD886F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581026</xdr:colOff>
      <xdr:row>22</xdr:row>
      <xdr:rowOff>9525</xdr:rowOff>
    </xdr:from>
    <xdr:to>
      <xdr:col>11</xdr:col>
      <xdr:colOff>9525</xdr:colOff>
      <xdr:row>36</xdr:row>
      <xdr:rowOff>219074</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0337B3AB-2E81-440D-BB6E-BC97854F17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86651" y="5334000"/>
              <a:ext cx="4457699" cy="35432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28576</xdr:colOff>
      <xdr:row>0</xdr:row>
      <xdr:rowOff>9526</xdr:rowOff>
    </xdr:from>
    <xdr:to>
      <xdr:col>1</xdr:col>
      <xdr:colOff>1</xdr:colOff>
      <xdr:row>3</xdr:row>
      <xdr:rowOff>152401</xdr:rowOff>
    </xdr:to>
    <xdr:pic>
      <xdr:nvPicPr>
        <xdr:cNvPr id="22" name="Picture 21">
          <a:extLst>
            <a:ext uri="{FF2B5EF4-FFF2-40B4-BE49-F238E27FC236}">
              <a16:creationId xmlns:a16="http://schemas.microsoft.com/office/drawing/2014/main" id="{44BF4833-4B91-51BA-3E37-93AC33AA939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28576" y="9526"/>
          <a:ext cx="2343150" cy="857250"/>
        </a:xfrm>
        <a:prstGeom prst="rect">
          <a:avLst/>
        </a:prstGeom>
      </xdr:spPr>
    </xdr:pic>
    <xdr:clientData/>
  </xdr:twoCellAnchor>
  <xdr:twoCellAnchor editAs="oneCell">
    <xdr:from>
      <xdr:col>9</xdr:col>
      <xdr:colOff>1114425</xdr:colOff>
      <xdr:row>0</xdr:row>
      <xdr:rowOff>0</xdr:rowOff>
    </xdr:from>
    <xdr:to>
      <xdr:col>11</xdr:col>
      <xdr:colOff>9525</xdr:colOff>
      <xdr:row>3</xdr:row>
      <xdr:rowOff>28575</xdr:rowOff>
    </xdr:to>
    <xdr:pic>
      <xdr:nvPicPr>
        <xdr:cNvPr id="24" name="Picture 23">
          <a:extLst>
            <a:ext uri="{FF2B5EF4-FFF2-40B4-BE49-F238E27FC236}">
              <a16:creationId xmlns:a16="http://schemas.microsoft.com/office/drawing/2014/main" id="{736C32F3-794A-5411-658B-99536F42353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1106150" y="0"/>
          <a:ext cx="838200" cy="742950"/>
        </a:xfrm>
        <a:prstGeom prst="rect">
          <a:avLst/>
        </a:prstGeom>
      </xdr:spPr>
    </xdr:pic>
    <xdr:clientData/>
  </xdr:twoCellAnchor>
  <xdr:twoCellAnchor editAs="oneCell">
    <xdr:from>
      <xdr:col>0</xdr:col>
      <xdr:colOff>66674</xdr:colOff>
      <xdr:row>8</xdr:row>
      <xdr:rowOff>180975</xdr:rowOff>
    </xdr:from>
    <xdr:to>
      <xdr:col>0</xdr:col>
      <xdr:colOff>2266950</xdr:colOff>
      <xdr:row>22</xdr:row>
      <xdr:rowOff>85725</xdr:rowOff>
    </xdr:to>
    <mc:AlternateContent xmlns:mc="http://schemas.openxmlformats.org/markup-compatibility/2006" xmlns:a14="http://schemas.microsoft.com/office/drawing/2010/main">
      <mc:Choice Requires="a14">
        <xdr:graphicFrame macro="">
          <xdr:nvGraphicFramePr>
            <xdr:cNvPr id="25" name="Category">
              <a:extLst>
                <a:ext uri="{FF2B5EF4-FFF2-40B4-BE49-F238E27FC236}">
                  <a16:creationId xmlns:a16="http://schemas.microsoft.com/office/drawing/2014/main" id="{DCE5AA19-2185-4736-BB2D-20D1D18A8BB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674" y="2153210"/>
              <a:ext cx="2200276" cy="3199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3</xdr:row>
      <xdr:rowOff>219075</xdr:rowOff>
    </xdr:from>
    <xdr:to>
      <xdr:col>0</xdr:col>
      <xdr:colOff>2286001</xdr:colOff>
      <xdr:row>8</xdr:row>
      <xdr:rowOff>114300</xdr:rowOff>
    </xdr:to>
    <mc:AlternateContent xmlns:mc="http://schemas.openxmlformats.org/markup-compatibility/2006" xmlns:a14="http://schemas.microsoft.com/office/drawing/2010/main">
      <mc:Choice Requires="a14">
        <xdr:graphicFrame macro="">
          <xdr:nvGraphicFramePr>
            <xdr:cNvPr id="27" name="Years (Date)">
              <a:extLst>
                <a:ext uri="{FF2B5EF4-FFF2-40B4-BE49-F238E27FC236}">
                  <a16:creationId xmlns:a16="http://schemas.microsoft.com/office/drawing/2014/main" id="{58DB3B84-2F54-47C8-BDB9-D25DE553CAD2}"/>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6201" y="925046"/>
              <a:ext cx="2209800" cy="1161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616323</xdr:colOff>
      <xdr:row>24</xdr:row>
      <xdr:rowOff>112057</xdr:rowOff>
    </xdr:from>
    <xdr:to>
      <xdr:col>0</xdr:col>
      <xdr:colOff>1530723</xdr:colOff>
      <xdr:row>28</xdr:row>
      <xdr:rowOff>85163</xdr:rowOff>
    </xdr:to>
    <xdr:pic>
      <xdr:nvPicPr>
        <xdr:cNvPr id="13" name="Graphic 12" descr="Table with solid fill">
          <a:hlinkClick xmlns:r="http://schemas.openxmlformats.org/officeDocument/2006/relationships" r:id="rId5"/>
          <a:extLst>
            <a:ext uri="{FF2B5EF4-FFF2-40B4-BE49-F238E27FC236}">
              <a16:creationId xmlns:a16="http://schemas.microsoft.com/office/drawing/2014/main" id="{FB3E0F03-C1CC-8324-FDFA-9701FE3D3F8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16323" y="5849469"/>
          <a:ext cx="914400" cy="914400"/>
        </a:xfrm>
        <a:prstGeom prst="rect">
          <a:avLst/>
        </a:prstGeom>
      </xdr:spPr>
    </xdr:pic>
    <xdr:clientData/>
  </xdr:twoCellAnchor>
  <xdr:twoCellAnchor editAs="oneCell">
    <xdr:from>
      <xdr:col>0</xdr:col>
      <xdr:colOff>605118</xdr:colOff>
      <xdr:row>28</xdr:row>
      <xdr:rowOff>67235</xdr:rowOff>
    </xdr:from>
    <xdr:to>
      <xdr:col>0</xdr:col>
      <xdr:colOff>1519518</xdr:colOff>
      <xdr:row>32</xdr:row>
      <xdr:rowOff>40341</xdr:rowOff>
    </xdr:to>
    <xdr:pic>
      <xdr:nvPicPr>
        <xdr:cNvPr id="19" name="Graphic 18" descr="Statistics with solid fill">
          <a:hlinkClick xmlns:r="http://schemas.openxmlformats.org/officeDocument/2006/relationships" r:id="rId5"/>
          <a:extLst>
            <a:ext uri="{FF2B5EF4-FFF2-40B4-BE49-F238E27FC236}">
              <a16:creationId xmlns:a16="http://schemas.microsoft.com/office/drawing/2014/main" id="{DA3F811F-6F72-1950-25DB-4489FB65420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118" y="6745941"/>
          <a:ext cx="914400" cy="914400"/>
        </a:xfrm>
        <a:prstGeom prst="rect">
          <a:avLst/>
        </a:prstGeom>
      </xdr:spPr>
    </xdr:pic>
    <xdr:clientData/>
  </xdr:twoCellAnchor>
  <xdr:twoCellAnchor editAs="oneCell">
    <xdr:from>
      <xdr:col>0</xdr:col>
      <xdr:colOff>627529</xdr:colOff>
      <xdr:row>32</xdr:row>
      <xdr:rowOff>0</xdr:rowOff>
    </xdr:from>
    <xdr:to>
      <xdr:col>0</xdr:col>
      <xdr:colOff>1541929</xdr:colOff>
      <xdr:row>35</xdr:row>
      <xdr:rowOff>208429</xdr:rowOff>
    </xdr:to>
    <xdr:pic>
      <xdr:nvPicPr>
        <xdr:cNvPr id="21" name="Graphic 20" descr="Envelope with solid fill">
          <a:hlinkClick xmlns:r="http://schemas.openxmlformats.org/officeDocument/2006/relationships" r:id="rId10"/>
          <a:extLst>
            <a:ext uri="{FF2B5EF4-FFF2-40B4-BE49-F238E27FC236}">
              <a16:creationId xmlns:a16="http://schemas.microsoft.com/office/drawing/2014/main" id="{40854CE8-62E1-2CCD-FF94-D84DD7A3B72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27529" y="76200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451.558980208334" createdVersion="8" refreshedVersion="8" minRefreshableVersion="3" recordCount="100" xr:uid="{A29AFD34-B17B-4DEA-BFE8-09772A4558B4}">
  <cacheSource type="worksheet">
    <worksheetSource name="Table1"/>
  </cacheSource>
  <cacheFields count="15">
    <cacheField name="Date" numFmtId="166">
      <sharedItems containsSemiMixedTypes="0" containsNonDate="0" containsDate="1" containsString="0" minDate="2023-06-09T00:00:00" maxDate="2024-05-28T00:00:00" count="89">
        <d v="2024-05-07T00:00:00"/>
        <d v="2023-11-05T00:00:00"/>
        <d v="2023-07-26T00:00:00"/>
        <d v="2024-01-03T00:00:00"/>
        <d v="2024-05-12T00:00:00"/>
        <d v="2023-08-09T00:00:00"/>
        <d v="2023-12-08T00:00:00"/>
        <d v="2023-12-01T00:00:00"/>
        <d v="2024-01-05T00:00:00"/>
        <d v="2023-07-29T00:00:00"/>
        <d v="2023-08-22T00:00:00"/>
        <d v="2023-11-07T00:00:00"/>
        <d v="2023-08-21T00:00:00"/>
        <d v="2024-01-20T00:00:00"/>
        <d v="2023-06-25T00:00:00"/>
        <d v="2024-05-17T00:00:00"/>
        <d v="2023-07-31T00:00:00"/>
        <d v="2023-12-11T00:00:00"/>
        <d v="2024-01-01T00:00:00"/>
        <d v="2023-12-18T00:00:00"/>
        <d v="2023-08-03T00:00:00"/>
        <d v="2023-07-03T00:00:00"/>
        <d v="2024-02-21T00:00:00"/>
        <d v="2024-02-09T00:00:00"/>
        <d v="2024-02-11T00:00:00"/>
        <d v="2023-08-18T00:00:00"/>
        <d v="2023-06-16T00:00:00"/>
        <d v="2023-10-23T00:00:00"/>
        <d v="2023-11-03T00:00:00"/>
        <d v="2024-05-03T00:00:00"/>
        <d v="2023-07-25T00:00:00"/>
        <d v="2023-07-17T00:00:00"/>
        <d v="2024-02-05T00:00:00"/>
        <d v="2023-07-23T00:00:00"/>
        <d v="2023-08-29T00:00:00"/>
        <d v="2023-11-27T00:00:00"/>
        <d v="2024-02-10T00:00:00"/>
        <d v="2023-10-30T00:00:00"/>
        <d v="2024-05-23T00:00:00"/>
        <d v="2023-07-20T00:00:00"/>
        <d v="2024-03-25T00:00:00"/>
        <d v="2023-08-14T00:00:00"/>
        <d v="2024-03-13T00:00:00"/>
        <d v="2023-06-09T00:00:00"/>
        <d v="2024-05-24T00:00:00"/>
        <d v="2023-10-01T00:00:00"/>
        <d v="2024-05-27T00:00:00"/>
        <d v="2024-05-14T00:00:00"/>
        <d v="2023-06-19T00:00:00"/>
        <d v="2024-05-15T00:00:00"/>
        <d v="2023-11-08T00:00:00"/>
        <d v="2024-04-30T00:00:00"/>
        <d v="2023-07-21T00:00:00"/>
        <d v="2024-05-08T00:00:00"/>
        <d v="2024-04-01T00:00:00"/>
        <d v="2023-11-10T00:00:00"/>
        <d v="2024-04-09T00:00:00"/>
        <d v="2024-03-03T00:00:00"/>
        <d v="2024-05-01T00:00:00"/>
        <d v="2024-01-18T00:00:00"/>
        <d v="2024-05-04T00:00:00"/>
        <d v="2024-03-22T00:00:00"/>
        <d v="2023-09-30T00:00:00"/>
        <d v="2023-11-29T00:00:00"/>
        <d v="2023-10-09T00:00:00"/>
        <d v="2023-08-11T00:00:00"/>
        <d v="2023-06-29T00:00:00"/>
        <d v="2023-10-22T00:00:00"/>
        <d v="2023-09-05T00:00:00"/>
        <d v="2023-12-09T00:00:00"/>
        <d v="2023-08-17T00:00:00"/>
        <d v="2024-04-13T00:00:00"/>
        <d v="2024-05-19T00:00:00"/>
        <d v="2023-07-10T00:00:00"/>
        <d v="2023-08-05T00:00:00"/>
        <d v="2023-09-09T00:00:00"/>
        <d v="2024-04-16T00:00:00"/>
        <d v="2023-08-06T00:00:00"/>
        <d v="2024-03-05T00:00:00"/>
        <d v="2023-09-15T00:00:00"/>
        <d v="2023-11-23T00:00:00"/>
        <d v="2024-03-24T00:00:00"/>
        <d v="2023-08-26T00:00:00"/>
        <d v="2023-10-04T00:00:00"/>
        <d v="2024-04-04T00:00:00"/>
        <d v="2024-02-12T00:00:00"/>
        <d v="2024-02-18T00:00:00"/>
        <d v="2023-10-06T00:00:00"/>
        <d v="2023-11-30T00:00:00"/>
      </sharedItems>
      <fieldGroup par="14"/>
    </cacheField>
    <cacheField name="Product" numFmtId="0">
      <sharedItems count="98">
        <s v="Laptop"/>
        <s v="Smartphone"/>
        <s v="Headphones"/>
        <s v="T-shirt"/>
        <s v="Watch"/>
        <s v="Tablet"/>
        <s v="Backpack"/>
        <s v="Sunglasses"/>
        <s v="Jacket"/>
        <s v="Speaker"/>
        <s v="Keyboard"/>
        <s v="Mouse"/>
        <s v="Monitor"/>
        <s v="Camera"/>
        <s v="Desk"/>
        <s v="Chair"/>
        <s v="Printer"/>
        <s v="Router"/>
        <s v="Earbuds"/>
        <s v="Power Bank"/>
        <s v="TV"/>
        <s v="Game Console"/>
        <s v="Blender"/>
        <s v="Microwave"/>
        <s v="Coffee Maker"/>
        <s v="Toaster"/>
        <s v="Oven"/>
        <s v="Mixer"/>
        <s v="Refrigerator"/>
        <s v="Washing Machine"/>
        <s v="Dryer"/>
        <s v="Dishwasher"/>
        <s v="Vacuum Cleaner"/>
        <s v="Iron"/>
        <s v="Hair Dryer"/>
        <s v="Curling Iron"/>
        <s v="Straightener"/>
        <s v="Air Purifier"/>
        <s v="Humidifier"/>
        <s v="Dehumidifier"/>
        <s v="Fan"/>
        <s v="Heater"/>
        <s v="Air Conditioner"/>
        <s v="Bicycle"/>
        <s v="Skateboard"/>
        <s v="Scooter"/>
        <s v="Hoverboard"/>
        <s v="Helmet"/>
        <s v="Tent"/>
        <s v="Sleeping Bag"/>
        <s v="Backpacking Pack"/>
        <s v="Hiking Boots"/>
        <s v="Running Shoes"/>
        <s v="Basketball"/>
        <s v="Soccer Ball"/>
        <s v="Football"/>
        <s v="Baseball"/>
        <s v="Tennis Racket"/>
        <s v="Golf Clubs"/>
        <s v="Fishing Rod"/>
        <s v="Kayak"/>
        <s v="Canoe"/>
        <s v="Paddleboard"/>
        <s v="Snorkel"/>
        <s v="Diving Mask"/>
        <s v="Wetsuit"/>
        <s v="Surfboard"/>
        <s v="Snowboard"/>
        <s v="Ski"/>
        <s v="Snowshoes"/>
        <s v="Ice Skates"/>
        <s v="Hockey Stick"/>
        <s v="Gym Equipment"/>
        <s v="Yoga Mat"/>
        <s v="Exercise Ball"/>
        <s v="Dumbbells"/>
        <s v="Kettlebell"/>
        <s v="Resistance Bands"/>
        <s v="Jump Rope"/>
        <s v="Weight Bench"/>
        <s v="Punching Bag"/>
        <s v="Boxing Gloves"/>
        <s v="Martial Arts Gi"/>
        <s v="Tennis Shoes"/>
        <s v="Swimming Goggles"/>
        <s v="Swim Cap"/>
        <s v="Swim Fins"/>
        <s v="Pool Float"/>
        <s v="Pool Noodle"/>
        <s v="Water Bottle"/>
        <s v="Gym Bag"/>
        <s v="Tennis Bag"/>
        <s v="Golf Bag"/>
        <s v="Duffle Bag"/>
        <s v="Suitcase"/>
        <s v="Messenger Bag"/>
        <s v="Tote Bag"/>
        <s v="Laptop Bag"/>
      </sharedItems>
    </cacheField>
    <cacheField name="Category" numFmtId="0">
      <sharedItems count="10">
        <s v="Electronics"/>
        <s v="Apparel"/>
        <s v="Accessories"/>
        <s v="Furniture"/>
        <s v="Kitchen Appliances"/>
        <s v="Home Appliances"/>
        <s v="Personal Care"/>
        <s v="Sports"/>
        <s v="Outdoor"/>
        <s v="Fitness"/>
      </sharedItems>
    </cacheField>
    <cacheField name="Quantity" numFmtId="0">
      <sharedItems containsSemiMixedTypes="0" containsString="0" containsNumber="1" containsInteger="1" minValue="2" maxValue="50"/>
    </cacheField>
    <cacheField name="Cost per unit" numFmtId="164">
      <sharedItems containsSemiMixedTypes="0" containsString="0" containsNumber="1" minValue="23.9" maxValue="996.49"/>
    </cacheField>
    <cacheField name="Price per unit" numFmtId="164">
      <sharedItems containsSemiMixedTypes="0" containsString="0" containsNumber="1" minValue="27.68" maxValue="1899.27"/>
    </cacheField>
    <cacheField name="Total Cost" numFmtId="164">
      <sharedItems containsSemiMixedTypes="0" containsString="0" containsNumber="1" minValue="71.699999999999989" maxValue="45062.36"/>
    </cacheField>
    <cacheField name="Total Sales" numFmtId="164">
      <sharedItems containsSemiMixedTypes="0" containsString="0" containsNumber="1" minValue="83.039999999999992" maxValue="84917.98" count="100">
        <n v="3604.5"/>
        <n v="17904.48"/>
        <n v="83.039999999999992"/>
        <n v="9041.25"/>
        <n v="23045.54"/>
        <n v="2996.7"/>
        <n v="25098.48"/>
        <n v="48188.14"/>
        <n v="47718.000000000007"/>
        <n v="6049.2"/>
        <n v="5890"/>
        <n v="12292.210000000001"/>
        <n v="5041.26"/>
        <n v="5507.28"/>
        <n v="29695.199999999997"/>
        <n v="9029.11"/>
        <n v="11534.6"/>
        <n v="1069"/>
        <n v="36901.54"/>
        <n v="16214.599999999999"/>
        <n v="60573.5"/>
        <n v="2205.1"/>
        <n v="2083.62"/>
        <n v="21434"/>
        <n v="3156.65"/>
        <n v="14836.07"/>
        <n v="16257.54"/>
        <n v="40873.14"/>
        <n v="14224.919999999998"/>
        <n v="5333.07"/>
        <n v="30227.89"/>
        <n v="6982.56"/>
        <n v="10428"/>
        <n v="1611.72"/>
        <n v="22851.119999999999"/>
        <n v="9786.92"/>
        <n v="7217.2800000000007"/>
        <n v="35425.32"/>
        <n v="31663.119999999999"/>
        <n v="10460.16"/>
        <n v="25369.199999999997"/>
        <n v="3482.32"/>
        <n v="8976.0299999999988"/>
        <n v="45366.090000000004"/>
        <n v="24105.899999999998"/>
        <n v="28965.75"/>
        <n v="83567.88"/>
        <n v="6224.2599999999993"/>
        <n v="19672.75"/>
        <n v="668.98"/>
        <n v="42044.160000000003"/>
        <n v="1369.68"/>
        <n v="2957.76"/>
        <n v="43352.299999999996"/>
        <n v="14355.58"/>
        <n v="41022.36"/>
        <n v="12604.8"/>
        <n v="24475.86"/>
        <n v="20358.5"/>
        <n v="4327.74"/>
        <n v="2423.41"/>
        <n v="43694.299999999996"/>
        <n v="41814.49"/>
        <n v="13746.88"/>
        <n v="16742.39"/>
        <n v="38494.83"/>
        <n v="4260.8500000000004"/>
        <n v="49448.639999999999"/>
        <n v="4037.04"/>
        <n v="11722.08"/>
        <n v="660.66"/>
        <n v="14593.97"/>
        <n v="25666.7"/>
        <n v="1769.25"/>
        <n v="12461.12"/>
        <n v="1955.18"/>
        <n v="5301.8499999999995"/>
        <n v="11915.4"/>
        <n v="4652.76"/>
        <n v="6147.12"/>
        <n v="878.3"/>
        <n v="51732.979999999996"/>
        <n v="26990.949999999997"/>
        <n v="12063.960000000001"/>
        <n v="56019.119999999995"/>
        <n v="6548.7000000000007"/>
        <n v="54754.239999999998"/>
        <n v="24547.52"/>
        <n v="1916.4"/>
        <n v="12105.28"/>
        <n v="57776.380000000005"/>
        <n v="23454.25"/>
        <n v="4601.68"/>
        <n v="14068"/>
        <n v="35672.06"/>
        <n v="5613.15"/>
        <n v="1930.24"/>
        <n v="3079.65"/>
        <n v="34571.94"/>
        <n v="84917.98"/>
      </sharedItems>
    </cacheField>
    <cacheField name="Profit" numFmtId="164">
      <sharedItems containsSemiMixedTypes="0" containsString="0" containsNumber="1" minValue="11.340000000000003" maxValue="40404.320000000007"/>
    </cacheField>
    <cacheField name="Salesperson" numFmtId="0">
      <sharedItems count="100">
        <s v="Daniel Sandoval"/>
        <s v="Raymond Rivas"/>
        <s v="Cathy Holland"/>
        <s v="Nicole Peters"/>
        <s v="Andrew Rogers"/>
        <s v="Jacqueline Walker"/>
        <s v="Paul Johnson"/>
        <s v="Jacqueline Martinez"/>
        <s v="Abigail Jackson"/>
        <s v="Laura Johnson"/>
        <s v="Richard Colon MD"/>
        <s v="Stephanie Moreno"/>
        <s v="Donna Brady"/>
        <s v="George Taylor"/>
        <s v="Robert Bryant"/>
        <s v="John Robinson"/>
        <s v="Angela Barton"/>
        <s v="Patrick Bailey"/>
        <s v="Alicia Johnson"/>
        <s v="Donald Howard"/>
        <s v="Daniel Flores"/>
        <s v="Karen Chase"/>
        <s v="Julia Ali"/>
        <s v="Nicholas Martinez"/>
        <s v="Misty Petty"/>
        <s v="Kathleen Richmond"/>
        <s v="Jose Robles"/>
        <s v="Anna Cox"/>
        <s v="Colleen Herrera"/>
        <s v="Karen Vaughn"/>
        <s v="Jane Martinez"/>
        <s v="Christina Lopez PhD"/>
        <s v="Rebecca Ho"/>
        <s v="Keith Cooley"/>
        <s v="Rhonda Cox DDS"/>
        <s v="Tracy Powell"/>
        <s v="Eric Clark"/>
        <s v="Misty Montgomery"/>
        <s v="James Ford"/>
        <s v="Steven Simon"/>
        <s v="Valerie Cruz DVM"/>
        <s v="Kimberly Deleon"/>
        <s v="Grant Rivera"/>
        <s v="Jennifer Kelly"/>
        <s v="Jeremy Kelly"/>
        <s v="Jennifer Smith"/>
        <s v="Virginia Adams"/>
        <s v="Elizabeth Trujillo"/>
        <s v="Erika Parker"/>
        <s v="Sean Brown DDS"/>
        <s v="Susan Schultz"/>
        <s v="Travis Montgomery"/>
        <s v="Maria Hall"/>
        <s v="Julie Gray"/>
        <s v="Gabriel Harvey"/>
        <s v="Gwendolyn Martin"/>
        <s v="Dr. Morgan Jones DDS"/>
        <s v="Steven Blake"/>
        <s v="Ellen Jacobs"/>
        <s v="Lori Lee"/>
        <s v="Ashley Orozco"/>
        <s v="Benjamin Kelly"/>
        <s v="Paul Rodriguez"/>
        <s v="Michael Duarte"/>
        <s v="Brian Black"/>
        <s v="Benjamin Mcmillan"/>
        <s v="Patricia Love"/>
        <s v="Kaitlyn Gibson"/>
        <s v="Monica Wood"/>
        <s v="Sandra Patterson"/>
        <s v="William Gutierrez"/>
        <s v="Jesus Cherry"/>
        <s v="Michael Walton"/>
        <s v="Emma Klein"/>
        <s v="Garrett Martin"/>
        <s v="Julie Villarreal"/>
        <s v="Desiree Willis"/>
        <s v="Patricia Fox"/>
        <s v="Timothy Patton"/>
        <s v="Kayla Hansen"/>
        <s v="Emily Gould"/>
        <s v="Cheryl Lin"/>
        <s v="Heather Russell"/>
        <s v="Julie Hamilton"/>
        <s v="Stephanie Pierce"/>
        <s v="Heather Martin"/>
        <s v="Jennifer Hoffman"/>
        <s v="Sarah Warner"/>
        <s v="Noah Davis"/>
        <s v="Dylan Sims"/>
        <s v="Roy Brooks"/>
        <s v="Jeffrey Grant"/>
        <s v="Kyle Jones"/>
        <s v="Thomas Johnson"/>
        <s v="Dominique Crosby"/>
        <s v="Samuel Rodriguez"/>
        <s v="Sean Juarez"/>
        <s v="Melissa Phillips"/>
        <s v="Brittney Schmitt"/>
        <s v="Mackenzie Rodriguez DVM"/>
      </sharedItems>
    </cacheField>
    <cacheField name="Customer Name" numFmtId="0">
      <sharedItems/>
    </cacheField>
    <cacheField name="State" numFmtId="0">
      <sharedItems count="43">
        <s v="Illinois"/>
        <s v="New Hampshire"/>
        <s v="Maryland"/>
        <s v="Hawaii"/>
        <s v="Kansas"/>
        <s v="Louisiana"/>
        <s v="Utah"/>
        <s v="New Mexico"/>
        <s v="Montana"/>
        <s v="Ohio"/>
        <s v="Oklahoma"/>
        <s v="Nevada"/>
        <s v="Tennessee"/>
        <s v="South Carolina"/>
        <s v="Connecticut"/>
        <s v="Vermont"/>
        <s v="North Dakota"/>
        <s v="Wisconsin"/>
        <s v="Colorado"/>
        <s v="Alabama"/>
        <s v="Florida"/>
        <s v="Nebraska"/>
        <s v="Pennsylvania"/>
        <s v="Iowa"/>
        <s v="Mississippi"/>
        <s v="Indiana"/>
        <s v="Washington"/>
        <s v="Arkansas"/>
        <s v="North Carolina"/>
        <s v="Idaho"/>
        <s v="Massachusetts"/>
        <s v="Kentucky"/>
        <s v="Oregon"/>
        <s v="Michigan"/>
        <s v="New York"/>
        <s v="Arizona"/>
        <s v="Delaware"/>
        <s v="West Virginia"/>
        <s v="Texas"/>
        <s v="California"/>
        <s v="Virginia"/>
        <s v="South Dakota"/>
        <s v="Georgia"/>
      </sharedItems>
    </cacheField>
    <cacheField name="Months (Date)" numFmtId="0" databaseField="0">
      <fieldGroup base="0">
        <rangePr groupBy="months" startDate="2023-06-09T00:00:00" endDate="2024-05-28T00:00:00"/>
        <groupItems count="14">
          <s v="&lt;6/9/2023"/>
          <s v="Jan"/>
          <s v="Feb"/>
          <s v="Mar"/>
          <s v="Apr"/>
          <s v="May"/>
          <s v="Jun"/>
          <s v="Jul"/>
          <s v="Aug"/>
          <s v="Sep"/>
          <s v="Oct"/>
          <s v="Nov"/>
          <s v="Dec"/>
          <s v="&gt;5/28/2024"/>
        </groupItems>
      </fieldGroup>
    </cacheField>
    <cacheField name="Quarters (Date)" numFmtId="0" databaseField="0">
      <fieldGroup base="0">
        <rangePr groupBy="quarters" startDate="2023-06-09T00:00:00" endDate="2024-05-28T00:00:00"/>
        <groupItems count="6">
          <s v="&lt;6/9/2023"/>
          <s v="Qtr1"/>
          <s v="Qtr2"/>
          <s v="Qtr3"/>
          <s v="Qtr4"/>
          <s v="&gt;5/28/2024"/>
        </groupItems>
      </fieldGroup>
    </cacheField>
    <cacheField name="Years (Date)" numFmtId="0" databaseField="0">
      <fieldGroup base="0">
        <rangePr groupBy="years" startDate="2023-06-09T00:00:00" endDate="2024-05-28T00:00:00"/>
        <groupItems count="4">
          <s v="&lt;6/9/2023"/>
          <s v="2023"/>
          <s v="2024"/>
          <s v="&gt;5/28/2024"/>
        </groupItems>
      </fieldGroup>
    </cacheField>
  </cacheFields>
  <extLst>
    <ext xmlns:x14="http://schemas.microsoft.com/office/spreadsheetml/2009/9/main" uri="{725AE2AE-9491-48be-B2B4-4EB974FC3084}">
      <x14:pivotCacheDefinition pivotCacheId="1907137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3"/>
    <n v="694.89"/>
    <n v="1201.5"/>
    <n v="2084.67"/>
    <x v="0"/>
    <n v="1519.83"/>
    <x v="0"/>
    <s v="Tina Charles"/>
    <x v="0"/>
  </r>
  <r>
    <x v="1"/>
    <x v="1"/>
    <x v="0"/>
    <n v="44"/>
    <n v="209.29"/>
    <n v="406.92"/>
    <n v="9208.76"/>
    <x v="1"/>
    <n v="8695.7199999999993"/>
    <x v="1"/>
    <s v="Jennifer Mcintyre"/>
    <x v="1"/>
  </r>
  <r>
    <x v="2"/>
    <x v="2"/>
    <x v="0"/>
    <n v="3"/>
    <n v="23.9"/>
    <n v="27.68"/>
    <n v="71.699999999999989"/>
    <x v="2"/>
    <n v="11.340000000000003"/>
    <x v="2"/>
    <s v="Andrew Klein"/>
    <x v="0"/>
  </r>
  <r>
    <x v="3"/>
    <x v="3"/>
    <x v="1"/>
    <n v="15"/>
    <n v="519.54"/>
    <n v="602.75"/>
    <n v="7793.0999999999995"/>
    <x v="3"/>
    <n v="1248.1500000000005"/>
    <x v="3"/>
    <s v="April Hall"/>
    <x v="2"/>
  </r>
  <r>
    <x v="4"/>
    <x v="4"/>
    <x v="2"/>
    <n v="46"/>
    <n v="304.05"/>
    <n v="500.99"/>
    <n v="13986.300000000001"/>
    <x v="4"/>
    <n v="9059.24"/>
    <x v="4"/>
    <s v="Robert Serrano"/>
    <x v="3"/>
  </r>
  <r>
    <x v="5"/>
    <x v="5"/>
    <x v="0"/>
    <n v="6"/>
    <n v="268.42"/>
    <n v="499.45"/>
    <n v="1610.52"/>
    <x v="5"/>
    <n v="1386.1799999999998"/>
    <x v="5"/>
    <s v="Joshua Trujillo"/>
    <x v="4"/>
  </r>
  <r>
    <x v="6"/>
    <x v="6"/>
    <x v="2"/>
    <n v="24"/>
    <n v="663.06"/>
    <n v="1045.77"/>
    <n v="15913.439999999999"/>
    <x v="6"/>
    <n v="9185.0400000000009"/>
    <x v="6"/>
    <s v="Kimberly Waters"/>
    <x v="5"/>
  </r>
  <r>
    <x v="7"/>
    <x v="7"/>
    <x v="2"/>
    <n v="29"/>
    <n v="937.53"/>
    <n v="1661.66"/>
    <n v="27188.37"/>
    <x v="7"/>
    <n v="20999.77"/>
    <x v="7"/>
    <s v="Michelle Jackson"/>
    <x v="6"/>
  </r>
  <r>
    <x v="8"/>
    <x v="8"/>
    <x v="1"/>
    <n v="45"/>
    <n v="642.29"/>
    <n v="1060.4000000000001"/>
    <n v="28903.05"/>
    <x v="8"/>
    <n v="18814.950000000008"/>
    <x v="8"/>
    <s v="Harold Walker"/>
    <x v="7"/>
  </r>
  <r>
    <x v="9"/>
    <x v="9"/>
    <x v="0"/>
    <n v="15"/>
    <n v="292.79000000000002"/>
    <n v="403.28"/>
    <n v="4391.8500000000004"/>
    <x v="9"/>
    <n v="1657.3499999999995"/>
    <x v="9"/>
    <s v="Jessica Stein"/>
    <x v="8"/>
  </r>
  <r>
    <x v="10"/>
    <x v="10"/>
    <x v="0"/>
    <n v="31"/>
    <n v="145.55000000000001"/>
    <n v="190"/>
    <n v="4512.05"/>
    <x v="10"/>
    <n v="1377.9499999999998"/>
    <x v="10"/>
    <s v="Gary Collier"/>
    <x v="9"/>
  </r>
  <r>
    <x v="11"/>
    <x v="11"/>
    <x v="0"/>
    <n v="41"/>
    <n v="203.23"/>
    <n v="299.81"/>
    <n v="8332.43"/>
    <x v="11"/>
    <n v="3959.7800000000007"/>
    <x v="11"/>
    <s v="Joseph Gonzalez"/>
    <x v="10"/>
  </r>
  <r>
    <x v="12"/>
    <x v="12"/>
    <x v="0"/>
    <n v="42"/>
    <n v="87.51"/>
    <n v="120.03"/>
    <n v="3675.42"/>
    <x v="12"/>
    <n v="1365.8400000000001"/>
    <x v="12"/>
    <s v="Chad Olson"/>
    <x v="11"/>
  </r>
  <r>
    <x v="13"/>
    <x v="13"/>
    <x v="0"/>
    <n v="36"/>
    <n v="128.71"/>
    <n v="152.97999999999999"/>
    <n v="4633.5600000000004"/>
    <x v="13"/>
    <n v="873.71999999999935"/>
    <x v="13"/>
    <s v="Stephen Miller"/>
    <x v="0"/>
  </r>
  <r>
    <x v="14"/>
    <x v="14"/>
    <x v="3"/>
    <n v="48"/>
    <n v="376.58"/>
    <n v="618.65"/>
    <n v="18075.84"/>
    <x v="14"/>
    <n v="11619.359999999997"/>
    <x v="14"/>
    <s v="Charles Hardy"/>
    <x v="7"/>
  </r>
  <r>
    <x v="15"/>
    <x v="15"/>
    <x v="3"/>
    <n v="23"/>
    <n v="269.18"/>
    <n v="392.57"/>
    <n v="6191.14"/>
    <x v="15"/>
    <n v="2837.9700000000003"/>
    <x v="15"/>
    <s v="Brianna Massey"/>
    <x v="1"/>
  </r>
  <r>
    <x v="16"/>
    <x v="16"/>
    <x v="0"/>
    <n v="49"/>
    <n v="136.81"/>
    <n v="235.4"/>
    <n v="6703.6900000000005"/>
    <x v="16"/>
    <n v="4830.91"/>
    <x v="16"/>
    <s v="Dennis Newton"/>
    <x v="6"/>
  </r>
  <r>
    <x v="17"/>
    <x v="17"/>
    <x v="0"/>
    <n v="2"/>
    <n v="271"/>
    <n v="534.5"/>
    <n v="542"/>
    <x v="17"/>
    <n v="527"/>
    <x v="17"/>
    <s v="Albert Gomez"/>
    <x v="4"/>
  </r>
  <r>
    <x v="18"/>
    <x v="18"/>
    <x v="0"/>
    <n v="26"/>
    <n v="732.12"/>
    <n v="1419.29"/>
    <n v="19035.12"/>
    <x v="18"/>
    <n v="17866.420000000002"/>
    <x v="18"/>
    <s v="Charles Porter"/>
    <x v="12"/>
  </r>
  <r>
    <x v="19"/>
    <x v="19"/>
    <x v="0"/>
    <n v="34"/>
    <n v="274.04000000000002"/>
    <n v="476.9"/>
    <n v="9317.36"/>
    <x v="19"/>
    <n v="6897.239999999998"/>
    <x v="19"/>
    <s v="Timothy Byrd"/>
    <x v="9"/>
  </r>
  <r>
    <x v="20"/>
    <x v="20"/>
    <x v="0"/>
    <n v="50"/>
    <n v="804.26"/>
    <n v="1211.47"/>
    <n v="40213"/>
    <x v="20"/>
    <n v="20360.5"/>
    <x v="20"/>
    <s v="Timothy Shelton Jr."/>
    <x v="13"/>
  </r>
  <r>
    <x v="21"/>
    <x v="21"/>
    <x v="0"/>
    <n v="10"/>
    <n v="193.28"/>
    <n v="220.51"/>
    <n v="1932.8"/>
    <x v="21"/>
    <n v="272.29999999999995"/>
    <x v="21"/>
    <s v="Edwin Myers"/>
    <x v="14"/>
  </r>
  <r>
    <x v="22"/>
    <x v="22"/>
    <x v="4"/>
    <n v="42"/>
    <n v="36.68"/>
    <n v="49.61"/>
    <n v="1540.56"/>
    <x v="22"/>
    <n v="543.05999999999995"/>
    <x v="22"/>
    <s v="Kimberly Rice"/>
    <x v="15"/>
  </r>
  <r>
    <x v="23"/>
    <x v="23"/>
    <x v="4"/>
    <n v="50"/>
    <n v="239.13"/>
    <n v="428.68"/>
    <n v="11956.5"/>
    <x v="23"/>
    <n v="9477.5"/>
    <x v="23"/>
    <s v="Carlos Reynolds"/>
    <x v="6"/>
  </r>
  <r>
    <x v="24"/>
    <x v="24"/>
    <x v="4"/>
    <n v="7"/>
    <n v="260.02999999999997"/>
    <n v="450.95"/>
    <n v="1820.2099999999998"/>
    <x v="24"/>
    <n v="1336.4400000000003"/>
    <x v="24"/>
    <s v="Monica Watkins"/>
    <x v="16"/>
  </r>
  <r>
    <x v="25"/>
    <x v="25"/>
    <x v="4"/>
    <n v="17"/>
    <n v="508.39"/>
    <n v="872.71"/>
    <n v="8642.6299999999992"/>
    <x v="25"/>
    <n v="6193.4400000000005"/>
    <x v="25"/>
    <s v="Linda Harris"/>
    <x v="17"/>
  </r>
  <r>
    <x v="26"/>
    <x v="26"/>
    <x v="4"/>
    <n v="39"/>
    <n v="251.95"/>
    <n v="416.86"/>
    <n v="9826.0499999999993"/>
    <x v="26"/>
    <n v="6431.4900000000016"/>
    <x v="26"/>
    <s v="Brian Mills"/>
    <x v="11"/>
  </r>
  <r>
    <x v="27"/>
    <x v="27"/>
    <x v="4"/>
    <n v="42"/>
    <n v="607.80999999999995"/>
    <n v="973.17"/>
    <n v="25528.019999999997"/>
    <x v="27"/>
    <n v="15345.120000000003"/>
    <x v="27"/>
    <s v="John Rogers"/>
    <x v="18"/>
  </r>
  <r>
    <x v="28"/>
    <x v="28"/>
    <x v="4"/>
    <n v="19"/>
    <n v="409.29"/>
    <n v="748.68"/>
    <n v="7776.51"/>
    <x v="28"/>
    <n v="6448.409999999998"/>
    <x v="28"/>
    <s v="Kevin Scott"/>
    <x v="19"/>
  </r>
  <r>
    <x v="29"/>
    <x v="29"/>
    <x v="5"/>
    <n v="17"/>
    <n v="264"/>
    <n v="313.70999999999998"/>
    <n v="4488"/>
    <x v="29"/>
    <n v="845.06999999999971"/>
    <x v="29"/>
    <s v="Christina Roberts"/>
    <x v="20"/>
  </r>
  <r>
    <x v="25"/>
    <x v="30"/>
    <x v="5"/>
    <n v="37"/>
    <n v="510.69"/>
    <n v="816.97"/>
    <n v="18895.53"/>
    <x v="30"/>
    <n v="11332.36"/>
    <x v="30"/>
    <s v="Mr. Steve Jones"/>
    <x v="21"/>
  </r>
  <r>
    <x v="30"/>
    <x v="31"/>
    <x v="5"/>
    <n v="26"/>
    <n v="190.54"/>
    <n v="268.56"/>
    <n v="4954.04"/>
    <x v="31"/>
    <n v="2028.5200000000004"/>
    <x v="31"/>
    <s v="Melissa Thompson"/>
    <x v="22"/>
  </r>
  <r>
    <x v="31"/>
    <x v="32"/>
    <x v="5"/>
    <n v="30"/>
    <n v="198.98"/>
    <n v="347.6"/>
    <n v="5969.4"/>
    <x v="32"/>
    <n v="4458.6000000000004"/>
    <x v="32"/>
    <s v="Victoria Smith"/>
    <x v="23"/>
  </r>
  <r>
    <x v="32"/>
    <x v="33"/>
    <x v="5"/>
    <n v="11"/>
    <n v="103.62"/>
    <n v="146.52000000000001"/>
    <n v="1139.8200000000002"/>
    <x v="33"/>
    <n v="471.89999999999986"/>
    <x v="33"/>
    <s v="Rebecca Smith MD"/>
    <x v="24"/>
  </r>
  <r>
    <x v="33"/>
    <x v="34"/>
    <x v="6"/>
    <n v="24"/>
    <n v="784.51"/>
    <n v="952.13"/>
    <n v="18828.239999999998"/>
    <x v="34"/>
    <n v="4022.880000000001"/>
    <x v="34"/>
    <s v="Nancy Shepard"/>
    <x v="9"/>
  </r>
  <r>
    <x v="34"/>
    <x v="35"/>
    <x v="6"/>
    <n v="22"/>
    <n v="276.55"/>
    <n v="444.86"/>
    <n v="6084.1"/>
    <x v="35"/>
    <n v="3702.8199999999997"/>
    <x v="35"/>
    <s v="James King"/>
    <x v="25"/>
  </r>
  <r>
    <x v="35"/>
    <x v="36"/>
    <x v="6"/>
    <n v="12"/>
    <n v="463.72"/>
    <n v="601.44000000000005"/>
    <n v="5564.64"/>
    <x v="36"/>
    <n v="1652.6400000000003"/>
    <x v="36"/>
    <s v="Joshua Williams"/>
    <x v="26"/>
  </r>
  <r>
    <x v="36"/>
    <x v="37"/>
    <x v="5"/>
    <n v="42"/>
    <n v="622.55999999999995"/>
    <n v="843.46"/>
    <n v="26147.519999999997"/>
    <x v="37"/>
    <n v="9277.8000000000029"/>
    <x v="37"/>
    <s v="Regina Aguirre"/>
    <x v="16"/>
  </r>
  <r>
    <x v="37"/>
    <x v="38"/>
    <x v="5"/>
    <n v="38"/>
    <n v="634.41999999999996"/>
    <n v="833.24"/>
    <n v="24107.96"/>
    <x v="38"/>
    <n v="7555.16"/>
    <x v="38"/>
    <s v="Michael Taylor"/>
    <x v="27"/>
  </r>
  <r>
    <x v="38"/>
    <x v="39"/>
    <x v="5"/>
    <n v="32"/>
    <n v="254.01"/>
    <n v="326.88"/>
    <n v="8128.32"/>
    <x v="39"/>
    <n v="2331.84"/>
    <x v="39"/>
    <s v="Alyssa Miller"/>
    <x v="28"/>
  </r>
  <r>
    <x v="39"/>
    <x v="40"/>
    <x v="5"/>
    <n v="29"/>
    <n v="533.04"/>
    <n v="874.8"/>
    <n v="15458.16"/>
    <x v="40"/>
    <n v="9911.0399999999972"/>
    <x v="40"/>
    <s v="Colleen Ball"/>
    <x v="29"/>
  </r>
  <r>
    <x v="40"/>
    <x v="41"/>
    <x v="5"/>
    <n v="8"/>
    <n v="235.27"/>
    <n v="435.29"/>
    <n v="1882.16"/>
    <x v="41"/>
    <n v="1600.16"/>
    <x v="41"/>
    <s v="Joseph Gentry"/>
    <x v="7"/>
  </r>
  <r>
    <x v="41"/>
    <x v="42"/>
    <x v="5"/>
    <n v="7"/>
    <n v="959.55"/>
    <n v="1282.29"/>
    <n v="6716.8499999999995"/>
    <x v="42"/>
    <n v="2259.1799999999994"/>
    <x v="42"/>
    <s v="Adam Morrison"/>
    <x v="23"/>
  </r>
  <r>
    <x v="42"/>
    <x v="43"/>
    <x v="7"/>
    <n v="33"/>
    <n v="900.98"/>
    <n v="1374.73"/>
    <n v="29732.34"/>
    <x v="43"/>
    <n v="15633.750000000004"/>
    <x v="43"/>
    <s v="Kathy White"/>
    <x v="24"/>
  </r>
  <r>
    <x v="38"/>
    <x v="44"/>
    <x v="7"/>
    <n v="26"/>
    <n v="780.37"/>
    <n v="927.15"/>
    <n v="20289.62"/>
    <x v="44"/>
    <n v="3816.2799999999988"/>
    <x v="44"/>
    <s v="Erin Roth"/>
    <x v="30"/>
  </r>
  <r>
    <x v="43"/>
    <x v="45"/>
    <x v="7"/>
    <n v="33"/>
    <n v="797.22"/>
    <n v="877.75"/>
    <n v="26308.260000000002"/>
    <x v="45"/>
    <n v="2657.489999999998"/>
    <x v="45"/>
    <s v="Robert Bray"/>
    <x v="7"/>
  </r>
  <r>
    <x v="44"/>
    <x v="46"/>
    <x v="7"/>
    <n v="44"/>
    <n v="980.99"/>
    <n v="1899.27"/>
    <n v="43163.56"/>
    <x v="46"/>
    <n v="40404.320000000007"/>
    <x v="46"/>
    <s v="Jack Smith"/>
    <x v="20"/>
  </r>
  <r>
    <x v="35"/>
    <x v="47"/>
    <x v="7"/>
    <n v="14"/>
    <n v="297.14"/>
    <n v="444.59"/>
    <n v="4159.96"/>
    <x v="47"/>
    <n v="2064.2999999999993"/>
    <x v="47"/>
    <s v="Katherine Stanley"/>
    <x v="14"/>
  </r>
  <r>
    <x v="45"/>
    <x v="48"/>
    <x v="8"/>
    <n v="25"/>
    <n v="549.19000000000005"/>
    <n v="786.91"/>
    <n v="13729.750000000002"/>
    <x v="48"/>
    <n v="5942.9999999999982"/>
    <x v="48"/>
    <s v="Randy Ford"/>
    <x v="1"/>
  </r>
  <r>
    <x v="46"/>
    <x v="49"/>
    <x v="8"/>
    <n v="13"/>
    <n v="29.18"/>
    <n v="51.46"/>
    <n v="379.34"/>
    <x v="49"/>
    <n v="289.64000000000004"/>
    <x v="49"/>
    <s v="Emily Miller"/>
    <x v="5"/>
  </r>
  <r>
    <x v="47"/>
    <x v="50"/>
    <x v="8"/>
    <n v="32"/>
    <n v="996.49"/>
    <n v="1313.88"/>
    <n v="31887.68"/>
    <x v="50"/>
    <n v="10156.480000000003"/>
    <x v="50"/>
    <s v="Donald Owens"/>
    <x v="31"/>
  </r>
  <r>
    <x v="48"/>
    <x v="51"/>
    <x v="8"/>
    <n v="3"/>
    <n v="311.12"/>
    <n v="456.56"/>
    <n v="933.36"/>
    <x v="51"/>
    <n v="436.32000000000005"/>
    <x v="51"/>
    <s v="Frank Reeves"/>
    <x v="17"/>
  </r>
  <r>
    <x v="49"/>
    <x v="52"/>
    <x v="7"/>
    <n v="26"/>
    <n v="80.03"/>
    <n v="113.76"/>
    <n v="2080.7800000000002"/>
    <x v="52"/>
    <n v="876.98"/>
    <x v="52"/>
    <s v="Priscilla Hall"/>
    <x v="27"/>
  </r>
  <r>
    <x v="27"/>
    <x v="53"/>
    <x v="7"/>
    <n v="38"/>
    <n v="779.9"/>
    <n v="1140.8499999999999"/>
    <n v="29636.2"/>
    <x v="53"/>
    <n v="13716.099999999995"/>
    <x v="53"/>
    <s v="Kimberly Reyes"/>
    <x v="32"/>
  </r>
  <r>
    <x v="50"/>
    <x v="54"/>
    <x v="7"/>
    <n v="29"/>
    <n v="428.75"/>
    <n v="495.02"/>
    <n v="12433.75"/>
    <x v="54"/>
    <n v="1921.83"/>
    <x v="54"/>
    <s v="Martin Smith"/>
    <x v="33"/>
  </r>
  <r>
    <x v="51"/>
    <x v="55"/>
    <x v="7"/>
    <n v="36"/>
    <n v="759.73"/>
    <n v="1139.51"/>
    <n v="27350.28"/>
    <x v="55"/>
    <n v="13672.080000000002"/>
    <x v="55"/>
    <s v="Sarah Lawson"/>
    <x v="10"/>
  </r>
  <r>
    <x v="52"/>
    <x v="56"/>
    <x v="7"/>
    <n v="32"/>
    <n v="258.23"/>
    <n v="393.9"/>
    <n v="8263.36"/>
    <x v="56"/>
    <n v="4341.4399999999987"/>
    <x v="56"/>
    <s v="Lauren Martinez"/>
    <x v="34"/>
  </r>
  <r>
    <x v="53"/>
    <x v="57"/>
    <x v="7"/>
    <n v="18"/>
    <n v="755.22"/>
    <n v="1359.77"/>
    <n v="13593.960000000001"/>
    <x v="57"/>
    <n v="10881.9"/>
    <x v="57"/>
    <s v="Ebony Long"/>
    <x v="35"/>
  </r>
  <r>
    <x v="54"/>
    <x v="58"/>
    <x v="7"/>
    <n v="25"/>
    <n v="412.04"/>
    <n v="814.34"/>
    <n v="10301"/>
    <x v="58"/>
    <n v="10057.5"/>
    <x v="58"/>
    <s v="Eric Buckley"/>
    <x v="36"/>
  </r>
  <r>
    <x v="55"/>
    <x v="59"/>
    <x v="8"/>
    <n v="9"/>
    <n v="250.77"/>
    <n v="480.86"/>
    <n v="2256.9300000000003"/>
    <x v="59"/>
    <n v="2070.8099999999995"/>
    <x v="59"/>
    <s v="Maria Roberson"/>
    <x v="15"/>
  </r>
  <r>
    <x v="56"/>
    <x v="60"/>
    <x v="8"/>
    <n v="11"/>
    <n v="190.79"/>
    <n v="220.31"/>
    <n v="2098.69"/>
    <x v="60"/>
    <n v="324.7199999999998"/>
    <x v="60"/>
    <s v="William Reese"/>
    <x v="1"/>
  </r>
  <r>
    <x v="57"/>
    <x v="61"/>
    <x v="8"/>
    <n v="38"/>
    <n v="976.8"/>
    <n v="1149.8499999999999"/>
    <n v="37118.400000000001"/>
    <x v="61"/>
    <n v="6575.8999999999942"/>
    <x v="61"/>
    <s v="Michael Murphy"/>
    <x v="37"/>
  </r>
  <r>
    <x v="58"/>
    <x v="62"/>
    <x v="8"/>
    <n v="47"/>
    <n v="721.35"/>
    <n v="889.67"/>
    <n v="33903.450000000004"/>
    <x v="62"/>
    <n v="7911.0399999999936"/>
    <x v="62"/>
    <s v="Jasmine Richards"/>
    <x v="35"/>
  </r>
  <r>
    <x v="59"/>
    <x v="63"/>
    <x v="8"/>
    <n v="14"/>
    <n v="605.25"/>
    <n v="981.92"/>
    <n v="8473.5"/>
    <x v="63"/>
    <n v="5273.3799999999992"/>
    <x v="63"/>
    <s v="Cheryl Watts"/>
    <x v="38"/>
  </r>
  <r>
    <x v="60"/>
    <x v="64"/>
    <x v="8"/>
    <n v="23"/>
    <n v="642.69000000000005"/>
    <n v="727.93"/>
    <n v="14781.87"/>
    <x v="64"/>
    <n v="1960.5199999999986"/>
    <x v="64"/>
    <s v="Brittany Davis"/>
    <x v="31"/>
  </r>
  <r>
    <x v="61"/>
    <x v="65"/>
    <x v="8"/>
    <n v="33"/>
    <n v="611.49"/>
    <n v="1166.51"/>
    <n v="20179.170000000002"/>
    <x v="65"/>
    <n v="18315.66"/>
    <x v="65"/>
    <s v="Dylan Torres"/>
    <x v="34"/>
  </r>
  <r>
    <x v="62"/>
    <x v="66"/>
    <x v="8"/>
    <n v="11"/>
    <n v="242.18"/>
    <n v="387.35"/>
    <n v="2663.98"/>
    <x v="66"/>
    <n v="1596.8700000000003"/>
    <x v="66"/>
    <s v="Karen Gonzales"/>
    <x v="30"/>
  </r>
  <r>
    <x v="7"/>
    <x v="67"/>
    <x v="8"/>
    <n v="32"/>
    <n v="862.09"/>
    <n v="1545.27"/>
    <n v="27586.880000000001"/>
    <x v="67"/>
    <n v="21861.759999999998"/>
    <x v="67"/>
    <s v="Jeffrey Thompson DVM"/>
    <x v="20"/>
  </r>
  <r>
    <x v="63"/>
    <x v="68"/>
    <x v="8"/>
    <n v="9"/>
    <n v="316.93"/>
    <n v="448.56"/>
    <n v="2852.37"/>
    <x v="68"/>
    <n v="1184.67"/>
    <x v="68"/>
    <s v="Kevin Scott"/>
    <x v="1"/>
  </r>
  <r>
    <x v="64"/>
    <x v="69"/>
    <x v="7"/>
    <n v="24"/>
    <n v="336.08"/>
    <n v="488.42"/>
    <n v="8065.92"/>
    <x v="69"/>
    <n v="3656.16"/>
    <x v="69"/>
    <s v="Megan Williams"/>
    <x v="13"/>
  </r>
  <r>
    <x v="20"/>
    <x v="70"/>
    <x v="7"/>
    <n v="7"/>
    <n v="54.99"/>
    <n v="94.38"/>
    <n v="384.93"/>
    <x v="70"/>
    <n v="275.72999999999996"/>
    <x v="70"/>
    <s v="Eric Garcia"/>
    <x v="39"/>
  </r>
  <r>
    <x v="65"/>
    <x v="71"/>
    <x v="9"/>
    <n v="47"/>
    <n v="194.1"/>
    <n v="310.51"/>
    <n v="9122.6999999999989"/>
    <x v="71"/>
    <n v="5471.27"/>
    <x v="71"/>
    <s v="Sean Young"/>
    <x v="4"/>
  </r>
  <r>
    <x v="66"/>
    <x v="72"/>
    <x v="9"/>
    <n v="43"/>
    <n v="372.01"/>
    <n v="596.9"/>
    <n v="15996.43"/>
    <x v="72"/>
    <n v="9670.27"/>
    <x v="72"/>
    <s v="Roger Anderson"/>
    <x v="38"/>
  </r>
  <r>
    <x v="67"/>
    <x v="73"/>
    <x v="9"/>
    <n v="5"/>
    <n v="217.13"/>
    <n v="353.85"/>
    <n v="1085.6500000000001"/>
    <x v="73"/>
    <n v="683.59999999999991"/>
    <x v="73"/>
    <s v="Dorothy Davenport"/>
    <x v="39"/>
  </r>
  <r>
    <x v="68"/>
    <x v="74"/>
    <x v="9"/>
    <n v="7"/>
    <n v="974.56"/>
    <n v="1780.16"/>
    <n v="6821.92"/>
    <x v="74"/>
    <n v="5639.2000000000007"/>
    <x v="74"/>
    <s v="Lisa Morales"/>
    <x v="30"/>
  </r>
  <r>
    <x v="69"/>
    <x v="75"/>
    <x v="9"/>
    <n v="29"/>
    <n v="45.5"/>
    <n v="67.42"/>
    <n v="1319.5"/>
    <x v="75"/>
    <n v="635.68000000000006"/>
    <x v="75"/>
    <s v="Melissa Coleman"/>
    <x v="33"/>
  </r>
  <r>
    <x v="70"/>
    <x v="76"/>
    <x v="9"/>
    <n v="5"/>
    <n v="908.61"/>
    <n v="1060.3699999999999"/>
    <n v="4543.05"/>
    <x v="76"/>
    <n v="758.79999999999927"/>
    <x v="76"/>
    <s v="Curtis Soto"/>
    <x v="4"/>
  </r>
  <r>
    <x v="71"/>
    <x v="77"/>
    <x v="9"/>
    <n v="15"/>
    <n v="610.73"/>
    <n v="794.36"/>
    <n v="9160.9500000000007"/>
    <x v="77"/>
    <n v="2754.4499999999989"/>
    <x v="77"/>
    <s v="Claire Heath"/>
    <x v="33"/>
  </r>
  <r>
    <x v="72"/>
    <x v="78"/>
    <x v="9"/>
    <n v="3"/>
    <n v="971.07"/>
    <n v="1550.92"/>
    <n v="2913.21"/>
    <x v="78"/>
    <n v="1739.5500000000002"/>
    <x v="78"/>
    <s v="Krystal Romero"/>
    <x v="40"/>
  </r>
  <r>
    <x v="23"/>
    <x v="79"/>
    <x v="9"/>
    <n v="7"/>
    <n v="540.91"/>
    <n v="878.16"/>
    <n v="3786.37"/>
    <x v="79"/>
    <n v="2360.75"/>
    <x v="79"/>
    <s v="Sara Williams"/>
    <x v="20"/>
  </r>
  <r>
    <x v="73"/>
    <x v="80"/>
    <x v="9"/>
    <n v="10"/>
    <n v="72.19"/>
    <n v="87.83"/>
    <n v="721.9"/>
    <x v="80"/>
    <n v="156.39999999999998"/>
    <x v="80"/>
    <s v="Joseph Mason"/>
    <x v="40"/>
  </r>
  <r>
    <x v="19"/>
    <x v="81"/>
    <x v="9"/>
    <n v="41"/>
    <n v="930.72"/>
    <n v="1261.78"/>
    <n v="38159.520000000004"/>
    <x v="81"/>
    <n v="13573.459999999992"/>
    <x v="81"/>
    <s v="Carl Good"/>
    <x v="10"/>
  </r>
  <r>
    <x v="74"/>
    <x v="82"/>
    <x v="7"/>
    <n v="35"/>
    <n v="652.94000000000005"/>
    <n v="771.17"/>
    <n v="22852.9"/>
    <x v="82"/>
    <n v="4138.0499999999956"/>
    <x v="82"/>
    <s v="Joshua Simpson"/>
    <x v="41"/>
  </r>
  <r>
    <x v="75"/>
    <x v="83"/>
    <x v="7"/>
    <n v="47"/>
    <n v="129.33000000000001"/>
    <n v="256.68"/>
    <n v="6078.51"/>
    <x v="83"/>
    <n v="5985.4500000000007"/>
    <x v="83"/>
    <s v="Sandra Perez"/>
    <x v="14"/>
  </r>
  <r>
    <x v="76"/>
    <x v="84"/>
    <x v="7"/>
    <n v="41"/>
    <n v="986.24"/>
    <n v="1366.32"/>
    <n v="40435.840000000004"/>
    <x v="84"/>
    <n v="15583.279999999992"/>
    <x v="84"/>
    <s v="Victoria White"/>
    <x v="6"/>
  </r>
  <r>
    <x v="77"/>
    <x v="85"/>
    <x v="7"/>
    <n v="6"/>
    <n v="581.54"/>
    <n v="1091.45"/>
    <n v="3489.24"/>
    <x v="85"/>
    <n v="3059.4600000000009"/>
    <x v="85"/>
    <s v="Jessica Villanueva"/>
    <x v="18"/>
  </r>
  <r>
    <x v="78"/>
    <x v="86"/>
    <x v="8"/>
    <n v="32"/>
    <n v="927.69"/>
    <n v="1711.07"/>
    <n v="29686.080000000002"/>
    <x v="86"/>
    <n v="25068.159999999996"/>
    <x v="86"/>
    <s v="Jeanne Boyer"/>
    <x v="34"/>
  </r>
  <r>
    <x v="79"/>
    <x v="87"/>
    <x v="8"/>
    <n v="41"/>
    <n v="318.20999999999998"/>
    <n v="598.72"/>
    <n v="13046.609999999999"/>
    <x v="87"/>
    <n v="11500.910000000002"/>
    <x v="87"/>
    <s v="Jesse Roy"/>
    <x v="4"/>
  </r>
  <r>
    <x v="0"/>
    <x v="88"/>
    <x v="2"/>
    <n v="4"/>
    <n v="415.82"/>
    <n v="479.1"/>
    <n v="1663.28"/>
    <x v="88"/>
    <n v="253.12000000000012"/>
    <x v="88"/>
    <s v="Alec Bridges"/>
    <x v="5"/>
  </r>
  <r>
    <x v="80"/>
    <x v="89"/>
    <x v="2"/>
    <n v="16"/>
    <n v="417.84"/>
    <n v="756.58"/>
    <n v="6685.44"/>
    <x v="89"/>
    <n v="5419.8400000000011"/>
    <x v="89"/>
    <s v="Wendy Carney"/>
    <x v="42"/>
  </r>
  <r>
    <x v="81"/>
    <x v="6"/>
    <x v="2"/>
    <n v="41"/>
    <n v="919.32"/>
    <n v="1409.18"/>
    <n v="37692.120000000003"/>
    <x v="90"/>
    <n v="20084.260000000002"/>
    <x v="90"/>
    <s v="Daniel Brown"/>
    <x v="5"/>
  </r>
  <r>
    <x v="82"/>
    <x v="90"/>
    <x v="2"/>
    <n v="23"/>
    <n v="878.28"/>
    <n v="1019.75"/>
    <n v="20200.439999999999"/>
    <x v="91"/>
    <n v="3253.8100000000013"/>
    <x v="91"/>
    <s v="Joanna Adkins"/>
    <x v="32"/>
  </r>
  <r>
    <x v="14"/>
    <x v="91"/>
    <x v="2"/>
    <n v="4"/>
    <n v="925.26"/>
    <n v="1150.42"/>
    <n v="3701.04"/>
    <x v="92"/>
    <n v="900.64000000000033"/>
    <x v="92"/>
    <s v="Debbie Campbell"/>
    <x v="3"/>
  </r>
  <r>
    <x v="83"/>
    <x v="92"/>
    <x v="2"/>
    <n v="50"/>
    <n v="238.95"/>
    <n v="281.36"/>
    <n v="11947.5"/>
    <x v="93"/>
    <n v="2120.5"/>
    <x v="93"/>
    <s v="Christopher Murphy"/>
    <x v="25"/>
  </r>
  <r>
    <x v="84"/>
    <x v="93"/>
    <x v="2"/>
    <n v="47"/>
    <n v="485.57"/>
    <n v="758.98"/>
    <n v="22821.79"/>
    <x v="94"/>
    <n v="12850.269999999997"/>
    <x v="94"/>
    <s v="Phyllis Berry"/>
    <x v="35"/>
  </r>
  <r>
    <x v="85"/>
    <x v="94"/>
    <x v="2"/>
    <n v="15"/>
    <n v="234.88"/>
    <n v="374.21"/>
    <n v="3523.2"/>
    <x v="95"/>
    <n v="2089.9499999999998"/>
    <x v="95"/>
    <s v="Julian Young"/>
    <x v="34"/>
  </r>
  <r>
    <x v="86"/>
    <x v="6"/>
    <x v="2"/>
    <n v="16"/>
    <n v="77.98"/>
    <n v="120.64"/>
    <n v="1247.68"/>
    <x v="96"/>
    <n v="682.56"/>
    <x v="96"/>
    <s v="Mary Gutierrez"/>
    <x v="1"/>
  </r>
  <r>
    <x v="87"/>
    <x v="95"/>
    <x v="2"/>
    <n v="21"/>
    <n v="80.56"/>
    <n v="146.65"/>
    <n v="1691.76"/>
    <x v="97"/>
    <n v="1387.89"/>
    <x v="97"/>
    <s v="Ann Brown"/>
    <x v="10"/>
  </r>
  <r>
    <x v="88"/>
    <x v="96"/>
    <x v="2"/>
    <n v="39"/>
    <n v="538.66999999999996"/>
    <n v="886.46"/>
    <n v="21008.129999999997"/>
    <x v="98"/>
    <n v="13563.810000000005"/>
    <x v="98"/>
    <s v="Charles Stout"/>
    <x v="19"/>
  </r>
  <r>
    <x v="46"/>
    <x v="97"/>
    <x v="2"/>
    <n v="49"/>
    <n v="919.64"/>
    <n v="1733.02"/>
    <n v="45062.36"/>
    <x v="99"/>
    <n v="39855.619999999995"/>
    <x v="99"/>
    <s v="Sophia Smith"/>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EAB444-1AB4-48F8-91C9-837FC78AE36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Year">
  <location ref="A11:D12" firstHeaderRow="0" firstDataRow="1" firstDataCol="0"/>
  <pivotFields count="15">
    <pivotField numFmtId="166" showAll="0">
      <items count="90">
        <item x="43"/>
        <item x="26"/>
        <item x="48"/>
        <item x="14"/>
        <item x="66"/>
        <item x="21"/>
        <item x="73"/>
        <item x="31"/>
        <item x="39"/>
        <item x="52"/>
        <item x="33"/>
        <item x="30"/>
        <item x="2"/>
        <item x="9"/>
        <item x="16"/>
        <item x="20"/>
        <item x="74"/>
        <item x="77"/>
        <item x="5"/>
        <item x="65"/>
        <item x="41"/>
        <item x="70"/>
        <item x="25"/>
        <item x="12"/>
        <item x="10"/>
        <item x="82"/>
        <item x="34"/>
        <item x="68"/>
        <item x="75"/>
        <item x="79"/>
        <item x="62"/>
        <item x="45"/>
        <item x="83"/>
        <item x="87"/>
        <item x="64"/>
        <item x="67"/>
        <item x="27"/>
        <item x="37"/>
        <item x="28"/>
        <item x="1"/>
        <item x="11"/>
        <item x="50"/>
        <item x="55"/>
        <item x="80"/>
        <item x="35"/>
        <item x="63"/>
        <item x="88"/>
        <item x="7"/>
        <item x="6"/>
        <item x="69"/>
        <item x="17"/>
        <item x="19"/>
        <item x="18"/>
        <item x="3"/>
        <item x="8"/>
        <item x="59"/>
        <item x="13"/>
        <item x="32"/>
        <item x="23"/>
        <item x="36"/>
        <item x="24"/>
        <item x="85"/>
        <item x="86"/>
        <item x="22"/>
        <item x="57"/>
        <item x="78"/>
        <item x="42"/>
        <item x="61"/>
        <item x="81"/>
        <item x="40"/>
        <item x="54"/>
        <item x="84"/>
        <item x="56"/>
        <item x="71"/>
        <item x="76"/>
        <item x="51"/>
        <item x="58"/>
        <item x="29"/>
        <item x="60"/>
        <item x="0"/>
        <item x="53"/>
        <item x="4"/>
        <item x="47"/>
        <item x="49"/>
        <item x="15"/>
        <item x="72"/>
        <item x="38"/>
        <item x="44"/>
        <item x="46"/>
        <item t="default"/>
      </items>
    </pivotField>
    <pivotField showAll="0">
      <items count="99">
        <item x="42"/>
        <item x="37"/>
        <item x="6"/>
        <item x="50"/>
        <item x="56"/>
        <item x="53"/>
        <item x="43"/>
        <item x="22"/>
        <item x="81"/>
        <item x="13"/>
        <item x="61"/>
        <item x="15"/>
        <item x="24"/>
        <item x="35"/>
        <item x="39"/>
        <item x="14"/>
        <item x="31"/>
        <item x="64"/>
        <item x="30"/>
        <item x="93"/>
        <item x="75"/>
        <item x="18"/>
        <item x="74"/>
        <item x="40"/>
        <item x="59"/>
        <item x="55"/>
        <item x="21"/>
        <item x="92"/>
        <item x="58"/>
        <item x="90"/>
        <item x="72"/>
        <item x="34"/>
        <item x="2"/>
        <item x="41"/>
        <item x="47"/>
        <item x="51"/>
        <item x="71"/>
        <item x="46"/>
        <item x="38"/>
        <item x="70"/>
        <item x="33"/>
        <item x="8"/>
        <item x="78"/>
        <item x="60"/>
        <item x="76"/>
        <item x="10"/>
        <item x="0"/>
        <item x="97"/>
        <item x="82"/>
        <item x="95"/>
        <item x="23"/>
        <item x="27"/>
        <item x="12"/>
        <item x="11"/>
        <item x="26"/>
        <item x="62"/>
        <item x="87"/>
        <item x="88"/>
        <item x="19"/>
        <item x="16"/>
        <item x="80"/>
        <item x="28"/>
        <item x="77"/>
        <item x="17"/>
        <item x="52"/>
        <item x="45"/>
        <item x="44"/>
        <item x="68"/>
        <item x="49"/>
        <item x="1"/>
        <item x="63"/>
        <item x="67"/>
        <item x="69"/>
        <item x="54"/>
        <item x="9"/>
        <item x="36"/>
        <item x="94"/>
        <item x="7"/>
        <item x="66"/>
        <item x="85"/>
        <item x="86"/>
        <item x="84"/>
        <item x="5"/>
        <item x="91"/>
        <item x="57"/>
        <item x="83"/>
        <item x="48"/>
        <item x="25"/>
        <item x="96"/>
        <item x="3"/>
        <item x="20"/>
        <item x="32"/>
        <item x="29"/>
        <item x="4"/>
        <item x="89"/>
        <item x="79"/>
        <item x="65"/>
        <item x="73"/>
        <item t="default"/>
      </items>
    </pivotField>
    <pivotField showAll="0">
      <items count="11">
        <item x="2"/>
        <item x="1"/>
        <item x="0"/>
        <item x="9"/>
        <item x="3"/>
        <item x="5"/>
        <item x="4"/>
        <item x="8"/>
        <item x="6"/>
        <item x="7"/>
        <item t="default"/>
      </items>
    </pivotField>
    <pivotField showAll="0"/>
    <pivotField numFmtId="164" showAll="0"/>
    <pivotField dataField="1" numFmtId="164" showAll="0"/>
    <pivotField dataField="1" numFmtId="164" showAll="0"/>
    <pivotField dataField="1" numFmtId="164" showAll="0">
      <items count="101">
        <item x="2"/>
        <item x="70"/>
        <item x="49"/>
        <item x="80"/>
        <item x="17"/>
        <item x="51"/>
        <item x="33"/>
        <item x="73"/>
        <item x="88"/>
        <item x="96"/>
        <item x="75"/>
        <item x="22"/>
        <item x="21"/>
        <item x="60"/>
        <item x="52"/>
        <item x="5"/>
        <item x="97"/>
        <item x="24"/>
        <item x="41"/>
        <item x="0"/>
        <item x="68"/>
        <item x="66"/>
        <item x="59"/>
        <item x="92"/>
        <item x="78"/>
        <item x="12"/>
        <item x="76"/>
        <item x="29"/>
        <item x="13"/>
        <item x="95"/>
        <item x="10"/>
        <item x="9"/>
        <item x="79"/>
        <item x="47"/>
        <item x="85"/>
        <item x="31"/>
        <item x="36"/>
        <item x="42"/>
        <item x="15"/>
        <item x="3"/>
        <item x="35"/>
        <item x="32"/>
        <item x="39"/>
        <item x="16"/>
        <item x="69"/>
        <item x="77"/>
        <item x="83"/>
        <item x="89"/>
        <item x="11"/>
        <item x="74"/>
        <item x="56"/>
        <item x="63"/>
        <item x="93"/>
        <item x="28"/>
        <item x="54"/>
        <item x="71"/>
        <item x="25"/>
        <item x="19"/>
        <item x="26"/>
        <item x="64"/>
        <item x="1"/>
        <item x="48"/>
        <item x="58"/>
        <item x="23"/>
        <item x="34"/>
        <item x="4"/>
        <item x="91"/>
        <item x="44"/>
        <item x="57"/>
        <item x="87"/>
        <item x="6"/>
        <item x="40"/>
        <item x="72"/>
        <item x="82"/>
        <item x="45"/>
        <item x="14"/>
        <item x="30"/>
        <item x="38"/>
        <item x="98"/>
        <item x="37"/>
        <item x="94"/>
        <item x="18"/>
        <item x="65"/>
        <item x="27"/>
        <item x="55"/>
        <item x="62"/>
        <item x="50"/>
        <item x="53"/>
        <item x="61"/>
        <item x="43"/>
        <item x="8"/>
        <item x="7"/>
        <item x="67"/>
        <item x="81"/>
        <item x="86"/>
        <item x="84"/>
        <item x="90"/>
        <item x="20"/>
        <item x="46"/>
        <item x="99"/>
        <item t="default"/>
      </items>
    </pivotField>
    <pivotField dataField="1" numFmtId="164" showAll="0"/>
    <pivotField showAll="0">
      <items count="101">
        <item x="8"/>
        <item x="18"/>
        <item x="4"/>
        <item x="16"/>
        <item x="27"/>
        <item x="60"/>
        <item x="61"/>
        <item x="65"/>
        <item x="64"/>
        <item x="98"/>
        <item x="2"/>
        <item x="81"/>
        <item x="31"/>
        <item x="28"/>
        <item x="20"/>
        <item x="0"/>
        <item x="76"/>
        <item x="94"/>
        <item x="19"/>
        <item x="12"/>
        <item x="56"/>
        <item x="89"/>
        <item x="47"/>
        <item x="58"/>
        <item x="80"/>
        <item x="73"/>
        <item x="36"/>
        <item x="48"/>
        <item x="54"/>
        <item x="74"/>
        <item x="13"/>
        <item x="42"/>
        <item x="55"/>
        <item x="85"/>
        <item x="82"/>
        <item x="7"/>
        <item x="5"/>
        <item x="38"/>
        <item x="30"/>
        <item x="91"/>
        <item x="86"/>
        <item x="43"/>
        <item x="45"/>
        <item x="44"/>
        <item x="71"/>
        <item x="15"/>
        <item x="26"/>
        <item x="22"/>
        <item x="53"/>
        <item x="83"/>
        <item x="75"/>
        <item x="67"/>
        <item x="21"/>
        <item x="29"/>
        <item x="25"/>
        <item x="79"/>
        <item x="33"/>
        <item x="41"/>
        <item x="92"/>
        <item x="9"/>
        <item x="59"/>
        <item x="99"/>
        <item x="52"/>
        <item x="97"/>
        <item x="63"/>
        <item x="72"/>
        <item x="37"/>
        <item x="24"/>
        <item x="68"/>
        <item x="23"/>
        <item x="3"/>
        <item x="88"/>
        <item x="77"/>
        <item x="66"/>
        <item x="17"/>
        <item x="6"/>
        <item x="62"/>
        <item x="1"/>
        <item x="32"/>
        <item x="34"/>
        <item x="10"/>
        <item x="14"/>
        <item x="90"/>
        <item x="95"/>
        <item x="69"/>
        <item x="87"/>
        <item x="49"/>
        <item x="96"/>
        <item x="11"/>
        <item x="84"/>
        <item x="57"/>
        <item x="39"/>
        <item x="50"/>
        <item x="93"/>
        <item x="78"/>
        <item x="35"/>
        <item x="51"/>
        <item x="40"/>
        <item x="46"/>
        <item x="7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sd="0" x="1"/>
        <item h="1" sd="0" x="2"/>
        <item h="1" sd="0" x="3"/>
        <item t="default"/>
      </items>
    </pivotField>
  </pivotFields>
  <rowItems count="1">
    <i/>
  </rowItems>
  <colFields count="1">
    <field x="-2"/>
  </colFields>
  <colItems count="4">
    <i>
      <x/>
    </i>
    <i i="1">
      <x v="1"/>
    </i>
    <i i="2">
      <x v="2"/>
    </i>
    <i i="3">
      <x v="3"/>
    </i>
  </colItems>
  <dataFields count="4">
    <dataField name="Average of Total Cost" fld="6" subtotal="average" baseField="0" baseItem="1"/>
    <dataField name="Average of Total Sales" fld="7" subtotal="average" baseField="0" baseItem="1"/>
    <dataField name="Average of Profit" fld="8" subtotal="average" baseField="0" baseItem="1"/>
    <dataField name="Average of Price per unit" fld="5" subtotal="average" baseField="0" baseItem="1"/>
  </dataFields>
  <formats count="3">
    <format dxfId="69">
      <pivotArea outline="0" collapsedLevelsAreSubtotals="1" fieldPosition="0"/>
    </format>
    <format dxfId="70">
      <pivotArea outline="0" collapsedLevelsAreSubtotals="1" fieldPosition="0"/>
    </format>
    <format dxfId="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3F5649-48AB-442B-B9DC-1FC1A3BF91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ales Person">
  <location ref="A18:B29" firstHeaderRow="1" firstDataRow="1" firstDataCol="1"/>
  <pivotFields count="15">
    <pivotField numFmtId="166" showAll="0">
      <items count="90">
        <item x="43"/>
        <item x="26"/>
        <item x="48"/>
        <item x="14"/>
        <item x="66"/>
        <item x="21"/>
        <item x="73"/>
        <item x="31"/>
        <item x="39"/>
        <item x="52"/>
        <item x="33"/>
        <item x="30"/>
        <item x="2"/>
        <item x="9"/>
        <item x="16"/>
        <item x="20"/>
        <item x="74"/>
        <item x="77"/>
        <item x="5"/>
        <item x="65"/>
        <item x="41"/>
        <item x="70"/>
        <item x="25"/>
        <item x="12"/>
        <item x="10"/>
        <item x="82"/>
        <item x="34"/>
        <item x="68"/>
        <item x="75"/>
        <item x="79"/>
        <item x="62"/>
        <item x="45"/>
        <item x="83"/>
        <item x="87"/>
        <item x="64"/>
        <item x="67"/>
        <item x="27"/>
        <item x="37"/>
        <item x="28"/>
        <item x="1"/>
        <item x="11"/>
        <item x="50"/>
        <item x="55"/>
        <item x="80"/>
        <item x="35"/>
        <item x="63"/>
        <item x="88"/>
        <item x="7"/>
        <item x="6"/>
        <item x="69"/>
        <item x="17"/>
        <item x="19"/>
        <item x="18"/>
        <item x="3"/>
        <item x="8"/>
        <item x="59"/>
        <item x="13"/>
        <item x="32"/>
        <item x="23"/>
        <item x="36"/>
        <item x="24"/>
        <item x="85"/>
        <item x="86"/>
        <item x="22"/>
        <item x="57"/>
        <item x="78"/>
        <item x="42"/>
        <item x="61"/>
        <item x="81"/>
        <item x="40"/>
        <item x="54"/>
        <item x="84"/>
        <item x="56"/>
        <item x="71"/>
        <item x="76"/>
        <item x="51"/>
        <item x="58"/>
        <item x="29"/>
        <item x="60"/>
        <item x="0"/>
        <item x="53"/>
        <item x="4"/>
        <item x="47"/>
        <item x="49"/>
        <item x="15"/>
        <item x="72"/>
        <item x="38"/>
        <item x="44"/>
        <item x="46"/>
        <item t="default"/>
      </items>
    </pivotField>
    <pivotField showAll="0">
      <items count="99">
        <item x="42"/>
        <item x="37"/>
        <item x="6"/>
        <item x="50"/>
        <item x="56"/>
        <item x="53"/>
        <item x="43"/>
        <item x="22"/>
        <item x="81"/>
        <item x="13"/>
        <item x="61"/>
        <item x="15"/>
        <item x="24"/>
        <item x="35"/>
        <item x="39"/>
        <item x="14"/>
        <item x="31"/>
        <item x="64"/>
        <item x="30"/>
        <item x="93"/>
        <item x="75"/>
        <item x="18"/>
        <item x="74"/>
        <item x="40"/>
        <item x="59"/>
        <item x="55"/>
        <item x="21"/>
        <item x="92"/>
        <item x="58"/>
        <item x="90"/>
        <item x="72"/>
        <item x="34"/>
        <item x="2"/>
        <item x="41"/>
        <item x="47"/>
        <item x="51"/>
        <item x="71"/>
        <item x="46"/>
        <item x="38"/>
        <item x="70"/>
        <item x="33"/>
        <item x="8"/>
        <item x="78"/>
        <item x="60"/>
        <item x="76"/>
        <item x="10"/>
        <item x="0"/>
        <item x="97"/>
        <item x="82"/>
        <item x="95"/>
        <item x="23"/>
        <item x="27"/>
        <item x="12"/>
        <item x="11"/>
        <item x="26"/>
        <item x="62"/>
        <item x="87"/>
        <item x="88"/>
        <item x="19"/>
        <item x="16"/>
        <item x="80"/>
        <item x="28"/>
        <item x="77"/>
        <item x="17"/>
        <item x="52"/>
        <item x="45"/>
        <item x="44"/>
        <item x="68"/>
        <item x="49"/>
        <item x="1"/>
        <item x="63"/>
        <item x="67"/>
        <item x="69"/>
        <item x="54"/>
        <item x="9"/>
        <item x="36"/>
        <item x="94"/>
        <item x="7"/>
        <item x="66"/>
        <item x="85"/>
        <item x="86"/>
        <item x="84"/>
        <item x="5"/>
        <item x="91"/>
        <item x="57"/>
        <item x="83"/>
        <item x="48"/>
        <item x="25"/>
        <item x="96"/>
        <item x="3"/>
        <item x="20"/>
        <item x="32"/>
        <item x="29"/>
        <item x="4"/>
        <item x="89"/>
        <item x="79"/>
        <item x="65"/>
        <item x="73"/>
        <item t="default"/>
      </items>
    </pivotField>
    <pivotField showAll="0">
      <items count="11">
        <item x="2"/>
        <item x="1"/>
        <item x="0"/>
        <item x="9"/>
        <item x="3"/>
        <item x="5"/>
        <item x="4"/>
        <item x="8"/>
        <item x="6"/>
        <item x="7"/>
        <item t="default"/>
      </items>
    </pivotField>
    <pivotField showAll="0"/>
    <pivotField numFmtId="164" showAll="0"/>
    <pivotField numFmtId="164" showAll="0"/>
    <pivotField numFmtId="164" showAll="0"/>
    <pivotField dataField="1" numFmtId="164" showAll="0"/>
    <pivotField numFmtId="164" showAll="0"/>
    <pivotField axis="axisRow" showAll="0" measureFilter="1" sortType="descending">
      <items count="101">
        <item x="8"/>
        <item x="18"/>
        <item x="4"/>
        <item x="16"/>
        <item x="27"/>
        <item x="60"/>
        <item x="61"/>
        <item x="65"/>
        <item x="64"/>
        <item x="98"/>
        <item x="2"/>
        <item x="81"/>
        <item x="31"/>
        <item x="28"/>
        <item x="20"/>
        <item x="0"/>
        <item x="76"/>
        <item x="94"/>
        <item x="19"/>
        <item x="12"/>
        <item x="56"/>
        <item x="89"/>
        <item x="47"/>
        <item x="58"/>
        <item x="80"/>
        <item x="73"/>
        <item x="36"/>
        <item x="48"/>
        <item x="54"/>
        <item x="74"/>
        <item x="13"/>
        <item x="42"/>
        <item x="55"/>
        <item x="85"/>
        <item x="82"/>
        <item x="7"/>
        <item x="5"/>
        <item x="38"/>
        <item x="30"/>
        <item x="91"/>
        <item x="86"/>
        <item x="43"/>
        <item x="45"/>
        <item x="44"/>
        <item x="71"/>
        <item x="15"/>
        <item x="26"/>
        <item x="22"/>
        <item x="53"/>
        <item x="83"/>
        <item x="75"/>
        <item x="67"/>
        <item x="21"/>
        <item x="29"/>
        <item x="25"/>
        <item x="79"/>
        <item x="33"/>
        <item x="41"/>
        <item x="92"/>
        <item x="9"/>
        <item x="59"/>
        <item x="99"/>
        <item x="52"/>
        <item x="97"/>
        <item x="63"/>
        <item x="72"/>
        <item x="37"/>
        <item x="24"/>
        <item x="68"/>
        <item x="23"/>
        <item x="3"/>
        <item x="88"/>
        <item x="77"/>
        <item x="66"/>
        <item x="17"/>
        <item x="6"/>
        <item x="62"/>
        <item x="1"/>
        <item x="32"/>
        <item x="34"/>
        <item x="10"/>
        <item x="14"/>
        <item x="90"/>
        <item x="95"/>
        <item x="69"/>
        <item x="87"/>
        <item x="49"/>
        <item x="96"/>
        <item x="11"/>
        <item x="84"/>
        <item x="57"/>
        <item x="39"/>
        <item x="50"/>
        <item x="93"/>
        <item x="78"/>
        <item x="35"/>
        <item x="51"/>
        <item x="40"/>
        <item x="46"/>
        <item x="7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1">
    <i>
      <x v="61"/>
    </i>
    <i>
      <x v="98"/>
    </i>
    <i>
      <x v="14"/>
    </i>
    <i>
      <x v="82"/>
    </i>
    <i>
      <x v="89"/>
    </i>
    <i>
      <x v="40"/>
    </i>
    <i>
      <x v="11"/>
    </i>
    <i>
      <x v="51"/>
    </i>
    <i>
      <x v="35"/>
    </i>
    <i>
      <x/>
    </i>
    <i t="grand">
      <x/>
    </i>
  </rowItems>
  <colItems count="1">
    <i/>
  </colItems>
  <dataFields count="1">
    <dataField name="Sum of Total Sales" fld="7" baseField="0" baseItem="0"/>
  </dataField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5F1DFF-9698-43AB-89B5-778407803A3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Year">
  <location ref="A3:B5" firstHeaderRow="1" firstDataRow="1" firstDataCol="1"/>
  <pivotFields count="15">
    <pivotField numFmtId="166" showAll="0">
      <items count="90">
        <item x="43"/>
        <item x="26"/>
        <item x="48"/>
        <item x="14"/>
        <item x="66"/>
        <item x="21"/>
        <item x="73"/>
        <item x="31"/>
        <item x="39"/>
        <item x="52"/>
        <item x="33"/>
        <item x="30"/>
        <item x="2"/>
        <item x="9"/>
        <item x="16"/>
        <item x="20"/>
        <item x="74"/>
        <item x="77"/>
        <item x="5"/>
        <item x="65"/>
        <item x="41"/>
        <item x="70"/>
        <item x="25"/>
        <item x="12"/>
        <item x="10"/>
        <item x="82"/>
        <item x="34"/>
        <item x="68"/>
        <item x="75"/>
        <item x="79"/>
        <item x="62"/>
        <item x="45"/>
        <item x="83"/>
        <item x="87"/>
        <item x="64"/>
        <item x="67"/>
        <item x="27"/>
        <item x="37"/>
        <item x="28"/>
        <item x="1"/>
        <item x="11"/>
        <item x="50"/>
        <item x="55"/>
        <item x="80"/>
        <item x="35"/>
        <item x="63"/>
        <item x="88"/>
        <item x="7"/>
        <item x="6"/>
        <item x="69"/>
        <item x="17"/>
        <item x="19"/>
        <item x="18"/>
        <item x="3"/>
        <item x="8"/>
        <item x="59"/>
        <item x="13"/>
        <item x="32"/>
        <item x="23"/>
        <item x="36"/>
        <item x="24"/>
        <item x="85"/>
        <item x="86"/>
        <item x="22"/>
        <item x="57"/>
        <item x="78"/>
        <item x="42"/>
        <item x="61"/>
        <item x="81"/>
        <item x="40"/>
        <item x="54"/>
        <item x="84"/>
        <item x="56"/>
        <item x="71"/>
        <item x="76"/>
        <item x="51"/>
        <item x="58"/>
        <item x="29"/>
        <item x="60"/>
        <item x="0"/>
        <item x="53"/>
        <item x="4"/>
        <item x="47"/>
        <item x="49"/>
        <item x="15"/>
        <item x="72"/>
        <item x="38"/>
        <item x="44"/>
        <item x="46"/>
        <item t="default"/>
      </items>
    </pivotField>
    <pivotField showAll="0">
      <items count="99">
        <item x="42"/>
        <item x="37"/>
        <item x="6"/>
        <item x="50"/>
        <item x="56"/>
        <item x="53"/>
        <item x="43"/>
        <item x="22"/>
        <item x="81"/>
        <item x="13"/>
        <item x="61"/>
        <item x="15"/>
        <item x="24"/>
        <item x="35"/>
        <item x="39"/>
        <item x="14"/>
        <item x="31"/>
        <item x="64"/>
        <item x="30"/>
        <item x="93"/>
        <item x="75"/>
        <item x="18"/>
        <item x="74"/>
        <item x="40"/>
        <item x="59"/>
        <item x="55"/>
        <item x="21"/>
        <item x="92"/>
        <item x="58"/>
        <item x="90"/>
        <item x="72"/>
        <item x="34"/>
        <item x="2"/>
        <item x="41"/>
        <item x="47"/>
        <item x="51"/>
        <item x="71"/>
        <item x="46"/>
        <item x="38"/>
        <item x="70"/>
        <item x="33"/>
        <item x="8"/>
        <item x="78"/>
        <item x="60"/>
        <item x="76"/>
        <item x="10"/>
        <item x="0"/>
        <item x="97"/>
        <item x="82"/>
        <item x="95"/>
        <item x="23"/>
        <item x="27"/>
        <item x="12"/>
        <item x="11"/>
        <item x="26"/>
        <item x="62"/>
        <item x="87"/>
        <item x="88"/>
        <item x="19"/>
        <item x="16"/>
        <item x="80"/>
        <item x="28"/>
        <item x="77"/>
        <item x="17"/>
        <item x="52"/>
        <item x="45"/>
        <item x="44"/>
        <item x="68"/>
        <item x="49"/>
        <item x="1"/>
        <item x="63"/>
        <item x="67"/>
        <item x="69"/>
        <item x="54"/>
        <item x="9"/>
        <item x="36"/>
        <item x="94"/>
        <item x="7"/>
        <item x="66"/>
        <item x="85"/>
        <item x="86"/>
        <item x="84"/>
        <item x="5"/>
        <item x="91"/>
        <item x="57"/>
        <item x="83"/>
        <item x="48"/>
        <item x="25"/>
        <item x="96"/>
        <item x="3"/>
        <item x="20"/>
        <item x="32"/>
        <item x="29"/>
        <item x="4"/>
        <item x="89"/>
        <item x="79"/>
        <item x="65"/>
        <item x="73"/>
        <item t="default"/>
      </items>
    </pivotField>
    <pivotField showAll="0">
      <items count="11">
        <item x="2"/>
        <item x="1"/>
        <item x="0"/>
        <item x="9"/>
        <item x="3"/>
        <item x="5"/>
        <item x="4"/>
        <item x="8"/>
        <item x="6"/>
        <item x="7"/>
        <item t="default"/>
      </items>
    </pivotField>
    <pivotField showAll="0"/>
    <pivotField numFmtId="164" showAll="0"/>
    <pivotField numFmtId="164" showAll="0"/>
    <pivotField numFmtId="164" showAll="0"/>
    <pivotField dataField="1" numFmtId="164" showAll="0"/>
    <pivotField numFmtId="164" showAll="0"/>
    <pivotField showAll="0">
      <items count="101">
        <item x="8"/>
        <item x="18"/>
        <item x="4"/>
        <item x="16"/>
        <item x="27"/>
        <item x="60"/>
        <item x="61"/>
        <item x="65"/>
        <item x="64"/>
        <item x="98"/>
        <item x="2"/>
        <item x="81"/>
        <item x="31"/>
        <item x="28"/>
        <item x="20"/>
        <item x="0"/>
        <item x="76"/>
        <item x="94"/>
        <item x="19"/>
        <item x="12"/>
        <item x="56"/>
        <item x="89"/>
        <item x="47"/>
        <item x="58"/>
        <item x="80"/>
        <item x="73"/>
        <item x="36"/>
        <item x="48"/>
        <item x="54"/>
        <item x="74"/>
        <item x="13"/>
        <item x="42"/>
        <item x="55"/>
        <item x="85"/>
        <item x="82"/>
        <item x="7"/>
        <item x="5"/>
        <item x="38"/>
        <item x="30"/>
        <item x="91"/>
        <item x="86"/>
        <item x="43"/>
        <item x="45"/>
        <item x="44"/>
        <item x="71"/>
        <item x="15"/>
        <item x="26"/>
        <item x="22"/>
        <item x="53"/>
        <item x="83"/>
        <item x="75"/>
        <item x="67"/>
        <item x="21"/>
        <item x="29"/>
        <item x="25"/>
        <item x="79"/>
        <item x="33"/>
        <item x="41"/>
        <item x="92"/>
        <item x="9"/>
        <item x="59"/>
        <item x="99"/>
        <item x="52"/>
        <item x="97"/>
        <item x="63"/>
        <item x="72"/>
        <item x="37"/>
        <item x="24"/>
        <item x="68"/>
        <item x="23"/>
        <item x="3"/>
        <item x="88"/>
        <item x="77"/>
        <item x="66"/>
        <item x="17"/>
        <item x="6"/>
        <item x="62"/>
        <item x="1"/>
        <item x="32"/>
        <item x="34"/>
        <item x="10"/>
        <item x="14"/>
        <item x="90"/>
        <item x="95"/>
        <item x="69"/>
        <item x="87"/>
        <item x="49"/>
        <item x="96"/>
        <item x="11"/>
        <item x="84"/>
        <item x="57"/>
        <item x="39"/>
        <item x="50"/>
        <item x="93"/>
        <item x="78"/>
        <item x="35"/>
        <item x="51"/>
        <item x="40"/>
        <item x="46"/>
        <item x="7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h="1" sd="0" x="0"/>
        <item sd="0" x="1"/>
        <item h="1" sd="0" x="2"/>
        <item h="1" sd="0" x="3"/>
        <item t="default"/>
      </items>
    </pivotField>
  </pivotFields>
  <rowFields count="1">
    <field x="14"/>
  </rowFields>
  <rowItems count="2">
    <i>
      <x v="1"/>
    </i>
    <i t="grand">
      <x/>
    </i>
  </rowItems>
  <colItems count="1">
    <i/>
  </colItems>
  <dataFields count="1">
    <dataField name="Sum of Total Sales" fld="7" showDataAs="percentOfCol" baseField="14" baseItem="1" numFmtId="10"/>
  </dataFields>
  <chartFormats count="3">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4" count="1" selected="0">
            <x v="1"/>
          </reference>
        </references>
      </pivotArea>
    </chartFormat>
    <chartFormat chart="6" format="2">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43014-066E-44C6-9CF6-FCB9F85F3A5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76:B87" firstHeaderRow="1" firstDataRow="1" firstDataCol="1"/>
  <pivotFields count="15">
    <pivotField numFmtId="166" showAll="0">
      <items count="90">
        <item x="43"/>
        <item x="26"/>
        <item x="48"/>
        <item x="14"/>
        <item x="66"/>
        <item x="21"/>
        <item x="73"/>
        <item x="31"/>
        <item x="39"/>
        <item x="52"/>
        <item x="33"/>
        <item x="30"/>
        <item x="2"/>
        <item x="9"/>
        <item x="16"/>
        <item x="20"/>
        <item x="74"/>
        <item x="77"/>
        <item x="5"/>
        <item x="65"/>
        <item x="41"/>
        <item x="70"/>
        <item x="25"/>
        <item x="12"/>
        <item x="10"/>
        <item x="82"/>
        <item x="34"/>
        <item x="68"/>
        <item x="75"/>
        <item x="79"/>
        <item x="62"/>
        <item x="45"/>
        <item x="83"/>
        <item x="87"/>
        <item x="64"/>
        <item x="67"/>
        <item x="27"/>
        <item x="37"/>
        <item x="28"/>
        <item x="1"/>
        <item x="11"/>
        <item x="50"/>
        <item x="55"/>
        <item x="80"/>
        <item x="35"/>
        <item x="63"/>
        <item x="88"/>
        <item x="7"/>
        <item x="6"/>
        <item x="69"/>
        <item x="17"/>
        <item x="19"/>
        <item x="18"/>
        <item x="3"/>
        <item x="8"/>
        <item x="59"/>
        <item x="13"/>
        <item x="32"/>
        <item x="23"/>
        <item x="36"/>
        <item x="24"/>
        <item x="85"/>
        <item x="86"/>
        <item x="22"/>
        <item x="57"/>
        <item x="78"/>
        <item x="42"/>
        <item x="61"/>
        <item x="81"/>
        <item x="40"/>
        <item x="54"/>
        <item x="84"/>
        <item x="56"/>
        <item x="71"/>
        <item x="76"/>
        <item x="51"/>
        <item x="58"/>
        <item x="29"/>
        <item x="60"/>
        <item x="0"/>
        <item x="53"/>
        <item x="4"/>
        <item x="47"/>
        <item x="49"/>
        <item x="15"/>
        <item x="72"/>
        <item x="38"/>
        <item x="44"/>
        <item x="46"/>
        <item t="default"/>
      </items>
    </pivotField>
    <pivotField showAll="0">
      <items count="99">
        <item x="42"/>
        <item x="37"/>
        <item x="6"/>
        <item x="50"/>
        <item x="56"/>
        <item x="53"/>
        <item x="43"/>
        <item x="22"/>
        <item x="81"/>
        <item x="13"/>
        <item x="61"/>
        <item x="15"/>
        <item x="24"/>
        <item x="35"/>
        <item x="39"/>
        <item x="14"/>
        <item x="31"/>
        <item x="64"/>
        <item x="30"/>
        <item x="93"/>
        <item x="75"/>
        <item x="18"/>
        <item x="74"/>
        <item x="40"/>
        <item x="59"/>
        <item x="55"/>
        <item x="21"/>
        <item x="92"/>
        <item x="58"/>
        <item x="90"/>
        <item x="72"/>
        <item x="34"/>
        <item x="2"/>
        <item x="41"/>
        <item x="47"/>
        <item x="51"/>
        <item x="71"/>
        <item x="46"/>
        <item x="38"/>
        <item x="70"/>
        <item x="33"/>
        <item x="8"/>
        <item x="78"/>
        <item x="60"/>
        <item x="76"/>
        <item x="10"/>
        <item x="0"/>
        <item x="97"/>
        <item x="82"/>
        <item x="95"/>
        <item x="23"/>
        <item x="27"/>
        <item x="12"/>
        <item x="11"/>
        <item x="26"/>
        <item x="62"/>
        <item x="87"/>
        <item x="88"/>
        <item x="19"/>
        <item x="16"/>
        <item x="80"/>
        <item x="28"/>
        <item x="77"/>
        <item x="17"/>
        <item x="52"/>
        <item x="45"/>
        <item x="44"/>
        <item x="68"/>
        <item x="49"/>
        <item x="1"/>
        <item x="63"/>
        <item x="67"/>
        <item x="69"/>
        <item x="54"/>
        <item x="9"/>
        <item x="36"/>
        <item x="94"/>
        <item x="7"/>
        <item x="66"/>
        <item x="85"/>
        <item x="86"/>
        <item x="84"/>
        <item x="5"/>
        <item x="91"/>
        <item x="57"/>
        <item x="83"/>
        <item x="48"/>
        <item x="25"/>
        <item x="96"/>
        <item x="3"/>
        <item x="20"/>
        <item x="32"/>
        <item x="29"/>
        <item x="4"/>
        <item x="89"/>
        <item x="79"/>
        <item x="65"/>
        <item x="73"/>
        <item t="default"/>
      </items>
    </pivotField>
    <pivotField showAll="0">
      <items count="11">
        <item x="2"/>
        <item x="1"/>
        <item x="0"/>
        <item x="9"/>
        <item x="3"/>
        <item x="5"/>
        <item x="4"/>
        <item x="8"/>
        <item x="6"/>
        <item x="7"/>
        <item t="default"/>
      </items>
    </pivotField>
    <pivotField showAll="0"/>
    <pivotField numFmtId="164" showAll="0"/>
    <pivotField numFmtId="164" showAll="0"/>
    <pivotField numFmtId="164" showAll="0"/>
    <pivotField dataField="1" numFmtId="164" showAll="0"/>
    <pivotField numFmtId="164" showAll="0"/>
    <pivotField showAll="0">
      <items count="101">
        <item x="8"/>
        <item x="18"/>
        <item x="4"/>
        <item x="16"/>
        <item x="27"/>
        <item x="60"/>
        <item x="61"/>
        <item x="65"/>
        <item x="64"/>
        <item x="98"/>
        <item x="2"/>
        <item x="81"/>
        <item x="31"/>
        <item x="28"/>
        <item x="20"/>
        <item x="0"/>
        <item x="76"/>
        <item x="94"/>
        <item x="19"/>
        <item x="12"/>
        <item x="56"/>
        <item x="89"/>
        <item x="47"/>
        <item x="58"/>
        <item x="80"/>
        <item x="73"/>
        <item x="36"/>
        <item x="48"/>
        <item x="54"/>
        <item x="74"/>
        <item x="13"/>
        <item x="42"/>
        <item x="55"/>
        <item x="85"/>
        <item x="82"/>
        <item x="7"/>
        <item x="5"/>
        <item x="38"/>
        <item x="30"/>
        <item x="91"/>
        <item x="86"/>
        <item x="43"/>
        <item x="45"/>
        <item x="44"/>
        <item x="71"/>
        <item x="15"/>
        <item x="26"/>
        <item x="22"/>
        <item x="53"/>
        <item x="83"/>
        <item x="75"/>
        <item x="67"/>
        <item x="21"/>
        <item x="29"/>
        <item x="25"/>
        <item x="79"/>
        <item x="33"/>
        <item x="41"/>
        <item x="92"/>
        <item x="9"/>
        <item x="59"/>
        <item x="99"/>
        <item x="52"/>
        <item x="97"/>
        <item x="63"/>
        <item x="72"/>
        <item x="37"/>
        <item x="24"/>
        <item x="68"/>
        <item x="23"/>
        <item x="3"/>
        <item x="88"/>
        <item x="77"/>
        <item x="66"/>
        <item x="17"/>
        <item x="6"/>
        <item x="62"/>
        <item x="1"/>
        <item x="32"/>
        <item x="34"/>
        <item x="10"/>
        <item x="14"/>
        <item x="90"/>
        <item x="95"/>
        <item x="69"/>
        <item x="87"/>
        <item x="49"/>
        <item x="96"/>
        <item x="11"/>
        <item x="84"/>
        <item x="57"/>
        <item x="39"/>
        <item x="50"/>
        <item x="93"/>
        <item x="78"/>
        <item x="35"/>
        <item x="51"/>
        <item x="40"/>
        <item x="46"/>
        <item x="70"/>
        <item t="default"/>
      </items>
    </pivotField>
    <pivotField showAll="0"/>
    <pivotField axis="axisRow" showAll="0" measureFilter="1">
      <items count="44">
        <item x="19"/>
        <item x="35"/>
        <item x="27"/>
        <item x="39"/>
        <item x="18"/>
        <item x="14"/>
        <item x="36"/>
        <item x="20"/>
        <item x="42"/>
        <item x="3"/>
        <item x="29"/>
        <item x="0"/>
        <item x="25"/>
        <item x="23"/>
        <item x="4"/>
        <item x="31"/>
        <item x="5"/>
        <item x="2"/>
        <item x="30"/>
        <item x="33"/>
        <item x="24"/>
        <item x="8"/>
        <item x="21"/>
        <item x="11"/>
        <item x="1"/>
        <item x="7"/>
        <item x="34"/>
        <item x="28"/>
        <item x="16"/>
        <item x="9"/>
        <item x="10"/>
        <item x="32"/>
        <item x="22"/>
        <item x="13"/>
        <item x="41"/>
        <item x="12"/>
        <item x="38"/>
        <item x="6"/>
        <item x="15"/>
        <item x="40"/>
        <item x="26"/>
        <item x="37"/>
        <item x="1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11">
    <i>
      <x v="1"/>
    </i>
    <i>
      <x v="2"/>
    </i>
    <i>
      <x v="7"/>
    </i>
    <i>
      <x v="16"/>
    </i>
    <i>
      <x v="25"/>
    </i>
    <i>
      <x v="26"/>
    </i>
    <i>
      <x v="30"/>
    </i>
    <i>
      <x v="31"/>
    </i>
    <i>
      <x v="33"/>
    </i>
    <i>
      <x v="37"/>
    </i>
    <i t="grand">
      <x/>
    </i>
  </rowItems>
  <colItems count="1">
    <i/>
  </colItems>
  <dataFields count="1">
    <dataField name="Sum of Total Sales" fld="7" baseField="0" baseItem="0"/>
  </dataFields>
  <pivotTableStyleInfo name="PivotStyleLight16" showRowHeaders="1" showColHeaders="1" showRowStripes="0" showColStripes="0" showLastColumn="1"/>
  <filters count="1">
    <filter fld="1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BEA0A5-F8AA-4EE6-B8B0-B46615E3B71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y">
  <location ref="A61:B72" firstHeaderRow="1" firstDataRow="1" firstDataCol="1"/>
  <pivotFields count="15">
    <pivotField numFmtId="166" showAll="0">
      <items count="90">
        <item x="43"/>
        <item x="26"/>
        <item x="48"/>
        <item x="14"/>
        <item x="66"/>
        <item x="21"/>
        <item x="73"/>
        <item x="31"/>
        <item x="39"/>
        <item x="52"/>
        <item x="33"/>
        <item x="30"/>
        <item x="2"/>
        <item x="9"/>
        <item x="16"/>
        <item x="20"/>
        <item x="74"/>
        <item x="77"/>
        <item x="5"/>
        <item x="65"/>
        <item x="41"/>
        <item x="70"/>
        <item x="25"/>
        <item x="12"/>
        <item x="10"/>
        <item x="82"/>
        <item x="34"/>
        <item x="68"/>
        <item x="75"/>
        <item x="79"/>
        <item x="62"/>
        <item x="45"/>
        <item x="83"/>
        <item x="87"/>
        <item x="64"/>
        <item x="67"/>
        <item x="27"/>
        <item x="37"/>
        <item x="28"/>
        <item x="1"/>
        <item x="11"/>
        <item x="50"/>
        <item x="55"/>
        <item x="80"/>
        <item x="35"/>
        <item x="63"/>
        <item x="88"/>
        <item x="7"/>
        <item x="6"/>
        <item x="69"/>
        <item x="17"/>
        <item x="19"/>
        <item x="18"/>
        <item x="3"/>
        <item x="8"/>
        <item x="59"/>
        <item x="13"/>
        <item x="32"/>
        <item x="23"/>
        <item x="36"/>
        <item x="24"/>
        <item x="85"/>
        <item x="86"/>
        <item x="22"/>
        <item x="57"/>
        <item x="78"/>
        <item x="42"/>
        <item x="61"/>
        <item x="81"/>
        <item x="40"/>
        <item x="54"/>
        <item x="84"/>
        <item x="56"/>
        <item x="71"/>
        <item x="76"/>
        <item x="51"/>
        <item x="58"/>
        <item x="29"/>
        <item x="60"/>
        <item x="0"/>
        <item x="53"/>
        <item x="4"/>
        <item x="47"/>
        <item x="49"/>
        <item x="15"/>
        <item x="72"/>
        <item x="38"/>
        <item x="44"/>
        <item x="46"/>
        <item t="default"/>
      </items>
    </pivotField>
    <pivotField showAll="0">
      <items count="99">
        <item x="42"/>
        <item x="37"/>
        <item x="6"/>
        <item x="50"/>
        <item x="56"/>
        <item x="53"/>
        <item x="43"/>
        <item x="22"/>
        <item x="81"/>
        <item x="13"/>
        <item x="61"/>
        <item x="15"/>
        <item x="24"/>
        <item x="35"/>
        <item x="39"/>
        <item x="14"/>
        <item x="31"/>
        <item x="64"/>
        <item x="30"/>
        <item x="93"/>
        <item x="75"/>
        <item x="18"/>
        <item x="74"/>
        <item x="40"/>
        <item x="59"/>
        <item x="55"/>
        <item x="21"/>
        <item x="92"/>
        <item x="58"/>
        <item x="90"/>
        <item x="72"/>
        <item x="34"/>
        <item x="2"/>
        <item x="41"/>
        <item x="47"/>
        <item x="51"/>
        <item x="71"/>
        <item x="46"/>
        <item x="38"/>
        <item x="70"/>
        <item x="33"/>
        <item x="8"/>
        <item x="78"/>
        <item x="60"/>
        <item x="76"/>
        <item x="10"/>
        <item x="0"/>
        <item x="97"/>
        <item x="82"/>
        <item x="95"/>
        <item x="23"/>
        <item x="27"/>
        <item x="12"/>
        <item x="11"/>
        <item x="26"/>
        <item x="62"/>
        <item x="87"/>
        <item x="88"/>
        <item x="19"/>
        <item x="16"/>
        <item x="80"/>
        <item x="28"/>
        <item x="77"/>
        <item x="17"/>
        <item x="52"/>
        <item x="45"/>
        <item x="44"/>
        <item x="68"/>
        <item x="49"/>
        <item x="1"/>
        <item x="63"/>
        <item x="67"/>
        <item x="69"/>
        <item x="54"/>
        <item x="9"/>
        <item x="36"/>
        <item x="94"/>
        <item x="7"/>
        <item x="66"/>
        <item x="85"/>
        <item x="86"/>
        <item x="84"/>
        <item x="5"/>
        <item x="91"/>
        <item x="57"/>
        <item x="83"/>
        <item x="48"/>
        <item x="25"/>
        <item x="96"/>
        <item x="3"/>
        <item x="20"/>
        <item x="32"/>
        <item x="29"/>
        <item x="4"/>
        <item x="89"/>
        <item x="79"/>
        <item x="65"/>
        <item x="73"/>
        <item t="default"/>
      </items>
    </pivotField>
    <pivotField axis="axisRow" showAll="0" sortType="descending">
      <items count="11">
        <item x="2"/>
        <item x="1"/>
        <item x="0"/>
        <item x="9"/>
        <item x="3"/>
        <item x="5"/>
        <item x="4"/>
        <item x="8"/>
        <item x="6"/>
        <item x="7"/>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numFmtId="164" showAll="0"/>
    <pivotField dataField="1" numFmtId="164" showAll="0"/>
    <pivotField showAll="0">
      <items count="101">
        <item x="8"/>
        <item x="18"/>
        <item x="4"/>
        <item x="16"/>
        <item x="27"/>
        <item x="60"/>
        <item x="61"/>
        <item x="65"/>
        <item x="64"/>
        <item x="98"/>
        <item x="2"/>
        <item x="81"/>
        <item x="31"/>
        <item x="28"/>
        <item x="20"/>
        <item x="0"/>
        <item x="76"/>
        <item x="94"/>
        <item x="19"/>
        <item x="12"/>
        <item x="56"/>
        <item x="89"/>
        <item x="47"/>
        <item x="58"/>
        <item x="80"/>
        <item x="73"/>
        <item x="36"/>
        <item x="48"/>
        <item x="54"/>
        <item x="74"/>
        <item x="13"/>
        <item x="42"/>
        <item x="55"/>
        <item x="85"/>
        <item x="82"/>
        <item x="7"/>
        <item x="5"/>
        <item x="38"/>
        <item x="30"/>
        <item x="91"/>
        <item x="86"/>
        <item x="43"/>
        <item x="45"/>
        <item x="44"/>
        <item x="71"/>
        <item x="15"/>
        <item x="26"/>
        <item x="22"/>
        <item x="53"/>
        <item x="83"/>
        <item x="75"/>
        <item x="67"/>
        <item x="21"/>
        <item x="29"/>
        <item x="25"/>
        <item x="79"/>
        <item x="33"/>
        <item x="41"/>
        <item x="92"/>
        <item x="9"/>
        <item x="59"/>
        <item x="99"/>
        <item x="52"/>
        <item x="97"/>
        <item x="63"/>
        <item x="72"/>
        <item x="37"/>
        <item x="24"/>
        <item x="68"/>
        <item x="23"/>
        <item x="3"/>
        <item x="88"/>
        <item x="77"/>
        <item x="66"/>
        <item x="17"/>
        <item x="6"/>
        <item x="62"/>
        <item x="1"/>
        <item x="32"/>
        <item x="34"/>
        <item x="10"/>
        <item x="14"/>
        <item x="90"/>
        <item x="95"/>
        <item x="69"/>
        <item x="87"/>
        <item x="49"/>
        <item x="96"/>
        <item x="11"/>
        <item x="84"/>
        <item x="57"/>
        <item x="39"/>
        <item x="50"/>
        <item x="93"/>
        <item x="78"/>
        <item x="35"/>
        <item x="51"/>
        <item x="40"/>
        <item x="46"/>
        <item x="7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11">
    <i>
      <x v="9"/>
    </i>
    <i>
      <x/>
    </i>
    <i>
      <x v="7"/>
    </i>
    <i>
      <x v="2"/>
    </i>
    <i>
      <x v="5"/>
    </i>
    <i>
      <x v="6"/>
    </i>
    <i>
      <x v="3"/>
    </i>
    <i>
      <x v="1"/>
    </i>
    <i>
      <x v="4"/>
    </i>
    <i>
      <x v="8"/>
    </i>
    <i t="grand">
      <x/>
    </i>
  </rowItems>
  <colItems count="1">
    <i/>
  </colItems>
  <dataFields count="1">
    <dataField name="Sum of Profit" fld="8" baseField="0" baseItem="0"/>
  </dataFields>
  <formats count="1">
    <format dxfId="89">
      <pivotArea collapsedLevelsAreSubtotals="1" fieldPosition="0">
        <references count="1">
          <reference field="2" count="0"/>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C304B7-E66C-4065-BE67-CB561C9C5A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s">
  <location ref="A46:B57" firstHeaderRow="1" firstDataRow="1" firstDataCol="1"/>
  <pivotFields count="15">
    <pivotField numFmtId="166" showAll="0">
      <items count="90">
        <item x="43"/>
        <item x="26"/>
        <item x="48"/>
        <item x="14"/>
        <item x="66"/>
        <item x="21"/>
        <item x="73"/>
        <item x="31"/>
        <item x="39"/>
        <item x="52"/>
        <item x="33"/>
        <item x="30"/>
        <item x="2"/>
        <item x="9"/>
        <item x="16"/>
        <item x="20"/>
        <item x="74"/>
        <item x="77"/>
        <item x="5"/>
        <item x="65"/>
        <item x="41"/>
        <item x="70"/>
        <item x="25"/>
        <item x="12"/>
        <item x="10"/>
        <item x="82"/>
        <item x="34"/>
        <item x="68"/>
        <item x="75"/>
        <item x="79"/>
        <item x="62"/>
        <item x="45"/>
        <item x="83"/>
        <item x="87"/>
        <item x="64"/>
        <item x="67"/>
        <item x="27"/>
        <item x="37"/>
        <item x="28"/>
        <item x="1"/>
        <item x="11"/>
        <item x="50"/>
        <item x="55"/>
        <item x="80"/>
        <item x="35"/>
        <item x="63"/>
        <item x="88"/>
        <item x="7"/>
        <item x="6"/>
        <item x="69"/>
        <item x="17"/>
        <item x="19"/>
        <item x="18"/>
        <item x="3"/>
        <item x="8"/>
        <item x="59"/>
        <item x="13"/>
        <item x="32"/>
        <item x="23"/>
        <item x="36"/>
        <item x="24"/>
        <item x="85"/>
        <item x="86"/>
        <item x="22"/>
        <item x="57"/>
        <item x="78"/>
        <item x="42"/>
        <item x="61"/>
        <item x="81"/>
        <item x="40"/>
        <item x="54"/>
        <item x="84"/>
        <item x="56"/>
        <item x="71"/>
        <item x="76"/>
        <item x="51"/>
        <item x="58"/>
        <item x="29"/>
        <item x="60"/>
        <item x="0"/>
        <item x="53"/>
        <item x="4"/>
        <item x="47"/>
        <item x="49"/>
        <item x="15"/>
        <item x="72"/>
        <item x="38"/>
        <item x="44"/>
        <item x="46"/>
        <item t="default"/>
      </items>
    </pivotField>
    <pivotField axis="axisRow" showAll="0" measureFilter="1" sortType="descending">
      <items count="99">
        <item x="42"/>
        <item x="37"/>
        <item x="6"/>
        <item x="50"/>
        <item x="56"/>
        <item x="53"/>
        <item x="43"/>
        <item x="22"/>
        <item x="81"/>
        <item x="13"/>
        <item x="61"/>
        <item x="15"/>
        <item x="24"/>
        <item x="35"/>
        <item x="39"/>
        <item x="14"/>
        <item x="31"/>
        <item x="64"/>
        <item x="30"/>
        <item x="93"/>
        <item x="75"/>
        <item x="18"/>
        <item x="74"/>
        <item x="40"/>
        <item x="59"/>
        <item x="55"/>
        <item x="21"/>
        <item x="92"/>
        <item x="58"/>
        <item x="90"/>
        <item x="72"/>
        <item x="34"/>
        <item x="2"/>
        <item x="41"/>
        <item x="47"/>
        <item x="51"/>
        <item x="71"/>
        <item x="46"/>
        <item x="38"/>
        <item x="70"/>
        <item x="33"/>
        <item x="8"/>
        <item x="78"/>
        <item x="60"/>
        <item x="76"/>
        <item x="10"/>
        <item x="0"/>
        <item x="97"/>
        <item x="82"/>
        <item x="95"/>
        <item x="23"/>
        <item x="27"/>
        <item x="12"/>
        <item x="11"/>
        <item x="26"/>
        <item x="62"/>
        <item x="87"/>
        <item x="88"/>
        <item x="19"/>
        <item x="16"/>
        <item x="80"/>
        <item x="28"/>
        <item x="77"/>
        <item x="17"/>
        <item x="52"/>
        <item x="45"/>
        <item x="44"/>
        <item x="68"/>
        <item x="49"/>
        <item x="1"/>
        <item x="63"/>
        <item x="67"/>
        <item x="69"/>
        <item x="54"/>
        <item x="9"/>
        <item x="36"/>
        <item x="94"/>
        <item x="7"/>
        <item x="66"/>
        <item x="85"/>
        <item x="86"/>
        <item x="84"/>
        <item x="5"/>
        <item x="91"/>
        <item x="57"/>
        <item x="83"/>
        <item x="48"/>
        <item x="25"/>
        <item x="96"/>
        <item x="3"/>
        <item x="20"/>
        <item x="32"/>
        <item x="29"/>
        <item x="4"/>
        <item x="89"/>
        <item x="79"/>
        <item x="65"/>
        <item x="73"/>
        <item t="default"/>
      </items>
      <autoSortScope>
        <pivotArea dataOnly="0" outline="0" fieldPosition="0">
          <references count="1">
            <reference field="4294967294" count="1" selected="0">
              <x v="0"/>
            </reference>
          </references>
        </pivotArea>
      </autoSortScope>
    </pivotField>
    <pivotField showAll="0">
      <items count="11">
        <item x="2"/>
        <item x="1"/>
        <item x="0"/>
        <item x="9"/>
        <item x="3"/>
        <item x="5"/>
        <item x="4"/>
        <item x="8"/>
        <item x="6"/>
        <item x="7"/>
        <item t="default"/>
      </items>
    </pivotField>
    <pivotField showAll="0"/>
    <pivotField numFmtId="164" showAll="0"/>
    <pivotField numFmtId="164" showAll="0"/>
    <pivotField numFmtId="164" showAll="0"/>
    <pivotField dataField="1" numFmtId="164" showAll="0"/>
    <pivotField numFmtId="164" showAll="0"/>
    <pivotField showAll="0">
      <items count="101">
        <item x="8"/>
        <item x="18"/>
        <item x="4"/>
        <item x="16"/>
        <item x="27"/>
        <item x="60"/>
        <item x="61"/>
        <item x="65"/>
        <item x="64"/>
        <item x="98"/>
        <item x="2"/>
        <item x="81"/>
        <item x="31"/>
        <item x="28"/>
        <item x="20"/>
        <item x="0"/>
        <item x="76"/>
        <item x="94"/>
        <item x="19"/>
        <item x="12"/>
        <item x="56"/>
        <item x="89"/>
        <item x="47"/>
        <item x="58"/>
        <item x="80"/>
        <item x="73"/>
        <item x="36"/>
        <item x="48"/>
        <item x="54"/>
        <item x="74"/>
        <item x="13"/>
        <item x="42"/>
        <item x="55"/>
        <item x="85"/>
        <item x="82"/>
        <item x="7"/>
        <item x="5"/>
        <item x="38"/>
        <item x="30"/>
        <item x="91"/>
        <item x="86"/>
        <item x="43"/>
        <item x="45"/>
        <item x="44"/>
        <item x="71"/>
        <item x="15"/>
        <item x="26"/>
        <item x="22"/>
        <item x="53"/>
        <item x="83"/>
        <item x="75"/>
        <item x="67"/>
        <item x="21"/>
        <item x="29"/>
        <item x="25"/>
        <item x="79"/>
        <item x="33"/>
        <item x="41"/>
        <item x="92"/>
        <item x="9"/>
        <item x="59"/>
        <item x="99"/>
        <item x="52"/>
        <item x="97"/>
        <item x="63"/>
        <item x="72"/>
        <item x="37"/>
        <item x="24"/>
        <item x="68"/>
        <item x="23"/>
        <item x="3"/>
        <item x="88"/>
        <item x="77"/>
        <item x="66"/>
        <item x="17"/>
        <item x="6"/>
        <item x="62"/>
        <item x="1"/>
        <item x="32"/>
        <item x="34"/>
        <item x="10"/>
        <item x="14"/>
        <item x="90"/>
        <item x="95"/>
        <item x="69"/>
        <item x="87"/>
        <item x="49"/>
        <item x="96"/>
        <item x="11"/>
        <item x="84"/>
        <item x="57"/>
        <item x="39"/>
        <item x="50"/>
        <item x="93"/>
        <item x="78"/>
        <item x="35"/>
        <item x="51"/>
        <item x="40"/>
        <item x="46"/>
        <item x="7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1">
    <i>
      <x v="47"/>
    </i>
    <i>
      <x v="37"/>
    </i>
    <i>
      <x v="90"/>
    </i>
    <i>
      <x v="81"/>
    </i>
    <i>
      <x v="80"/>
    </i>
    <i>
      <x v="8"/>
    </i>
    <i>
      <x v="71"/>
    </i>
    <i>
      <x v="77"/>
    </i>
    <i>
      <x v="41"/>
    </i>
    <i>
      <x v="6"/>
    </i>
    <i t="grand">
      <x/>
    </i>
  </rowItems>
  <colItems count="1">
    <i/>
  </colItems>
  <dataFields count="1">
    <dataField name="Average of Total Sales" fld="7" subtotal="average" baseField="1"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7E06C4-BA90-4C65-B462-8CABDF27A3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A32:B42" firstHeaderRow="1" firstDataRow="1" firstDataCol="1"/>
  <pivotFields count="15">
    <pivotField numFmtId="166" showAll="0">
      <items count="90">
        <item x="43"/>
        <item x="26"/>
        <item x="48"/>
        <item x="14"/>
        <item x="66"/>
        <item x="21"/>
        <item x="73"/>
        <item x="31"/>
        <item x="39"/>
        <item x="52"/>
        <item x="33"/>
        <item x="30"/>
        <item x="2"/>
        <item x="9"/>
        <item x="16"/>
        <item x="20"/>
        <item x="74"/>
        <item x="77"/>
        <item x="5"/>
        <item x="65"/>
        <item x="41"/>
        <item x="70"/>
        <item x="25"/>
        <item x="12"/>
        <item x="10"/>
        <item x="82"/>
        <item x="34"/>
        <item x="68"/>
        <item x="75"/>
        <item x="79"/>
        <item x="62"/>
        <item x="45"/>
        <item x="83"/>
        <item x="87"/>
        <item x="64"/>
        <item x="67"/>
        <item x="27"/>
        <item x="37"/>
        <item x="28"/>
        <item x="1"/>
        <item x="11"/>
        <item x="50"/>
        <item x="55"/>
        <item x="80"/>
        <item x="35"/>
        <item x="63"/>
        <item x="88"/>
        <item x="7"/>
        <item x="6"/>
        <item x="69"/>
        <item x="17"/>
        <item x="19"/>
        <item x="18"/>
        <item x="3"/>
        <item x="8"/>
        <item x="59"/>
        <item x="13"/>
        <item x="32"/>
        <item x="23"/>
        <item x="36"/>
        <item x="24"/>
        <item x="85"/>
        <item x="86"/>
        <item x="22"/>
        <item x="57"/>
        <item x="78"/>
        <item x="42"/>
        <item x="61"/>
        <item x="81"/>
        <item x="40"/>
        <item x="54"/>
        <item x="84"/>
        <item x="56"/>
        <item x="71"/>
        <item x="76"/>
        <item x="51"/>
        <item x="58"/>
        <item x="29"/>
        <item x="60"/>
        <item x="0"/>
        <item x="53"/>
        <item x="4"/>
        <item x="47"/>
        <item x="49"/>
        <item x="15"/>
        <item x="72"/>
        <item x="38"/>
        <item x="44"/>
        <item x="46"/>
        <item t="default"/>
      </items>
    </pivotField>
    <pivotField showAll="0">
      <items count="99">
        <item x="42"/>
        <item x="37"/>
        <item x="6"/>
        <item x="50"/>
        <item x="56"/>
        <item x="53"/>
        <item x="43"/>
        <item x="22"/>
        <item x="81"/>
        <item x="13"/>
        <item x="61"/>
        <item x="15"/>
        <item x="24"/>
        <item x="35"/>
        <item x="39"/>
        <item x="14"/>
        <item x="31"/>
        <item x="64"/>
        <item x="30"/>
        <item x="93"/>
        <item x="75"/>
        <item x="18"/>
        <item x="74"/>
        <item x="40"/>
        <item x="59"/>
        <item x="55"/>
        <item x="21"/>
        <item x="92"/>
        <item x="58"/>
        <item x="90"/>
        <item x="72"/>
        <item x="34"/>
        <item x="2"/>
        <item x="41"/>
        <item x="47"/>
        <item x="51"/>
        <item x="71"/>
        <item x="46"/>
        <item x="38"/>
        <item x="70"/>
        <item x="33"/>
        <item x="8"/>
        <item x="78"/>
        <item x="60"/>
        <item x="76"/>
        <item x="10"/>
        <item x="0"/>
        <item x="97"/>
        <item x="82"/>
        <item x="95"/>
        <item x="23"/>
        <item x="27"/>
        <item x="12"/>
        <item x="11"/>
        <item x="26"/>
        <item x="62"/>
        <item x="87"/>
        <item x="88"/>
        <item x="19"/>
        <item x="16"/>
        <item x="80"/>
        <item x="28"/>
        <item x="77"/>
        <item x="17"/>
        <item x="52"/>
        <item x="45"/>
        <item x="44"/>
        <item x="68"/>
        <item x="49"/>
        <item x="1"/>
        <item x="63"/>
        <item x="67"/>
        <item x="69"/>
        <item x="54"/>
        <item x="9"/>
        <item x="36"/>
        <item x="94"/>
        <item x="7"/>
        <item x="66"/>
        <item x="85"/>
        <item x="86"/>
        <item x="84"/>
        <item x="5"/>
        <item x="91"/>
        <item x="57"/>
        <item x="83"/>
        <item x="48"/>
        <item x="25"/>
        <item x="96"/>
        <item x="3"/>
        <item x="20"/>
        <item x="32"/>
        <item x="29"/>
        <item x="4"/>
        <item x="89"/>
        <item x="79"/>
        <item x="65"/>
        <item x="73"/>
        <item t="default"/>
      </items>
    </pivotField>
    <pivotField axis="axisRow" showAll="0" sortType="descending">
      <items count="11">
        <item x="2"/>
        <item x="1"/>
        <item x="0"/>
        <item x="9"/>
        <item x="3"/>
        <item x="5"/>
        <item x="4"/>
        <item x="8"/>
        <item x="6"/>
        <item x="7"/>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dataField="1" numFmtId="164" showAll="0"/>
    <pivotField numFmtId="164" showAll="0"/>
    <pivotField showAll="0">
      <items count="101">
        <item x="8"/>
        <item x="18"/>
        <item x="4"/>
        <item x="16"/>
        <item x="27"/>
        <item x="60"/>
        <item x="61"/>
        <item x="65"/>
        <item x="64"/>
        <item x="98"/>
        <item x="2"/>
        <item x="81"/>
        <item x="31"/>
        <item x="28"/>
        <item x="20"/>
        <item x="0"/>
        <item x="76"/>
        <item x="94"/>
        <item x="19"/>
        <item x="12"/>
        <item x="56"/>
        <item x="89"/>
        <item x="47"/>
        <item x="58"/>
        <item x="80"/>
        <item x="73"/>
        <item x="36"/>
        <item x="48"/>
        <item x="54"/>
        <item x="74"/>
        <item x="13"/>
        <item x="42"/>
        <item x="55"/>
        <item x="85"/>
        <item x="82"/>
        <item x="7"/>
        <item x="5"/>
        <item x="38"/>
        <item x="30"/>
        <item x="91"/>
        <item x="86"/>
        <item x="43"/>
        <item x="45"/>
        <item x="44"/>
        <item x="71"/>
        <item x="15"/>
        <item x="26"/>
        <item x="22"/>
        <item x="53"/>
        <item x="83"/>
        <item x="75"/>
        <item x="67"/>
        <item x="21"/>
        <item x="29"/>
        <item x="25"/>
        <item x="79"/>
        <item x="33"/>
        <item x="41"/>
        <item x="92"/>
        <item x="9"/>
        <item x="59"/>
        <item x="99"/>
        <item x="52"/>
        <item x="97"/>
        <item x="63"/>
        <item x="72"/>
        <item x="37"/>
        <item x="24"/>
        <item x="68"/>
        <item x="23"/>
        <item x="3"/>
        <item x="88"/>
        <item x="77"/>
        <item x="66"/>
        <item x="17"/>
        <item x="6"/>
        <item x="62"/>
        <item x="1"/>
        <item x="32"/>
        <item x="34"/>
        <item x="10"/>
        <item x="14"/>
        <item x="90"/>
        <item x="95"/>
        <item x="69"/>
        <item x="87"/>
        <item x="49"/>
        <item x="96"/>
        <item x="11"/>
        <item x="84"/>
        <item x="57"/>
        <item x="39"/>
        <item x="50"/>
        <item x="93"/>
        <item x="78"/>
        <item x="35"/>
        <item x="51"/>
        <item x="40"/>
        <item x="46"/>
        <item x="7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sd="0" x="1"/>
        <item h="1" sd="0" x="2"/>
        <item h="1" sd="0" x="3"/>
        <item t="default"/>
      </items>
    </pivotField>
  </pivotFields>
  <rowFields count="1">
    <field x="2"/>
  </rowFields>
  <rowItems count="10">
    <i>
      <x v="4"/>
    </i>
    <i>
      <x v="6"/>
    </i>
    <i>
      <x/>
    </i>
    <i>
      <x v="5"/>
    </i>
    <i>
      <x v="9"/>
    </i>
    <i>
      <x v="7"/>
    </i>
    <i>
      <x v="3"/>
    </i>
    <i>
      <x v="8"/>
    </i>
    <i>
      <x v="2"/>
    </i>
    <i t="grand">
      <x/>
    </i>
  </rowItems>
  <colItems count="1">
    <i/>
  </colItems>
  <dataFields count="1">
    <dataField name="Average of Total Sales" fld="7" subtotal="average"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61F451F-61CE-46ED-B00C-B1F64D9D1D08}" sourceName="Category">
  <pivotTables>
    <pivotTable tabId="7" name="PivotTable4"/>
    <pivotTable tabId="7" name="PivotTable7"/>
    <pivotTable tabId="7" name="PivotTable1"/>
  </pivotTables>
  <data>
    <tabular pivotCacheId="1907137680">
      <items count="10">
        <i x="2" s="1"/>
        <i x="1" s="1"/>
        <i x="0" s="1"/>
        <i x="9" s="1"/>
        <i x="3" s="1"/>
        <i x="5" s="1"/>
        <i x="4" s="1"/>
        <i x="8"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8C7EB5E-8789-4003-B4F4-48A8A5908408}" sourceName="Years (Date)">
  <pivotTables>
    <pivotTable tabId="7" name="PivotTable3"/>
    <pivotTable tabId="7" name="PivotTable7"/>
    <pivotTable tabId="7" name="PivotTable1"/>
  </pivotTables>
  <data>
    <tabular pivotCacheId="1907137680">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E6CAA92-879B-40DB-BF30-C5E10E9A5F4D}" cache="Slicer_Category" caption="Category" style="SlicerStyleDark6" rowHeight="320675"/>
  <slicer name="Years (Date)" xr10:uid="{672239CE-6B12-47AF-8302-84B149BA26CD}" cache="Slicer_Years__Date" caption="Years (Date)" style="SlicerStyleDark6" rowHeight="3206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177F4E-9B5C-4E9B-9FC6-C524FADECE1B}" name="Table1" displayName="Table1" ref="A1:L101" totalsRowShown="0" headerRowDxfId="105" dataDxfId="103" headerRowBorderDxfId="104" tableBorderDxfId="102">
  <autoFilter ref="A1:L101" xr:uid="{63177F4E-9B5C-4E9B-9FC6-C524FADECE1B}"/>
  <sortState xmlns:xlrd2="http://schemas.microsoft.com/office/spreadsheetml/2017/richdata2" ref="A2:L101">
    <sortCondition descending="1" ref="A1:A101"/>
  </sortState>
  <tableColumns count="12">
    <tableColumn id="1" xr3:uid="{4B221416-497C-4FBF-9F48-B84D91BAEA3C}" name="Date" dataDxfId="101"/>
    <tableColumn id="2" xr3:uid="{D6BE1D0B-D9D3-4C27-A381-3F85AD42428C}" name="Product" dataDxfId="100"/>
    <tableColumn id="3" xr3:uid="{43672ED5-9595-424D-902E-9BF9530F4D9C}" name="Category" dataDxfId="99"/>
    <tableColumn id="4" xr3:uid="{B34CC3A1-B3B3-491D-91B4-D1B3C288B06A}" name="Quantity" dataDxfId="98"/>
    <tableColumn id="5" xr3:uid="{EDB0BFA4-FFF6-44E0-BC26-30D1703354CF}" name="Cost per unit" dataDxfId="97"/>
    <tableColumn id="6" xr3:uid="{C2D66A9E-C788-4062-A23E-18018AE43C50}" name="Price per unit" dataDxfId="96"/>
    <tableColumn id="11" xr3:uid="{E3E7F287-B594-4AE7-B3E3-8CAFD27F5533}" name="Total Cost" dataDxfId="95">
      <calculatedColumnFormula>Table1[[#This Row],[Quantity]]*Table1[[#This Row],[Cost per unit]]</calculatedColumnFormula>
    </tableColumn>
    <tableColumn id="10" xr3:uid="{CA6ED9B3-863C-4050-BE25-33633E531442}" name="Total Sales" dataDxfId="94">
      <calculatedColumnFormula>Table1[[#This Row],[Quantity]]*Table1[[#This Row],[Price per unit]]</calculatedColumnFormula>
    </tableColumn>
    <tableColumn id="12" xr3:uid="{8100AFFC-EF52-41D0-8796-B3C82555246D}" name="Profit" dataDxfId="93">
      <calculatedColumnFormula>Table1[[#This Row],[Total Sales]]-Table1[[#This Row],[Total Cost]]</calculatedColumnFormula>
    </tableColumn>
    <tableColumn id="7" xr3:uid="{CC66BFAB-2223-4E2B-9552-44C282F546F4}" name="Salesperson" dataDxfId="92"/>
    <tableColumn id="8" xr3:uid="{229C0C0B-AB1B-47A9-A097-9DD08218FBCE}" name="Customer Name" dataDxfId="91"/>
    <tableColumn id="9" xr3:uid="{EC3DB4A9-785D-431B-B256-CB2A62CBDF50}" name="State" dataDxfId="9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7170-EB25-480B-8A03-BF606077B36F}">
  <dimension ref="A1:L44"/>
  <sheetViews>
    <sheetView zoomScale="85" zoomScaleNormal="85" workbookViewId="0">
      <selection activeCell="C8" sqref="C8"/>
    </sheetView>
  </sheetViews>
  <sheetFormatPr defaultRowHeight="18.75" x14ac:dyDescent="0.3"/>
  <cols>
    <col min="1" max="1" width="7.796875" customWidth="1"/>
    <col min="2" max="2" width="18.59765625" customWidth="1"/>
    <col min="3" max="3" width="12.09765625" bestFit="1" customWidth="1"/>
    <col min="4" max="4" width="15.296875" style="3" bestFit="1" customWidth="1"/>
    <col min="5" max="5" width="14.19921875" style="3" bestFit="1" customWidth="1"/>
    <col min="6" max="6" width="15.296875" style="3" bestFit="1" customWidth="1"/>
    <col min="7" max="7" width="23.296875" style="3" bestFit="1" customWidth="1"/>
    <col min="8" max="8" width="11.296875" style="3" bestFit="1" customWidth="1"/>
    <col min="9" max="9" width="14.796875" bestFit="1" customWidth="1"/>
    <col min="11" max="11" width="17.19921875" customWidth="1"/>
    <col min="12" max="12" width="19.5" customWidth="1"/>
  </cols>
  <sheetData>
    <row r="1" spans="1:12" x14ac:dyDescent="0.3">
      <c r="A1" s="1"/>
    </row>
    <row r="6" spans="1:12" x14ac:dyDescent="0.3">
      <c r="B6" s="2"/>
      <c r="C6" s="2"/>
      <c r="D6" s="4"/>
      <c r="E6" s="4"/>
      <c r="F6" s="4"/>
      <c r="G6" s="4"/>
      <c r="H6" s="4"/>
    </row>
    <row r="7" spans="1:12" ht="21" x14ac:dyDescent="0.35">
      <c r="B7" s="5" t="s">
        <v>0</v>
      </c>
      <c r="C7" s="6" t="s">
        <v>1</v>
      </c>
      <c r="D7" s="7" t="s">
        <v>2</v>
      </c>
      <c r="E7" s="7" t="s">
        <v>3</v>
      </c>
      <c r="F7" s="7" t="s">
        <v>4</v>
      </c>
      <c r="G7" s="7" t="s">
        <v>5</v>
      </c>
      <c r="H7" s="7" t="s">
        <v>6</v>
      </c>
      <c r="I7" s="8" t="s">
        <v>48</v>
      </c>
      <c r="K7" s="3"/>
    </row>
    <row r="8" spans="1:12" x14ac:dyDescent="0.3">
      <c r="B8" s="9" t="s">
        <v>7</v>
      </c>
      <c r="C8" s="9" t="s">
        <v>43</v>
      </c>
      <c r="D8" s="14">
        <v>5000</v>
      </c>
      <c r="E8" s="14" t="s">
        <v>49</v>
      </c>
      <c r="F8" s="14" t="s">
        <v>49</v>
      </c>
      <c r="G8" s="14" t="s">
        <v>49</v>
      </c>
      <c r="H8" s="10">
        <f>SUM(D8:G8)</f>
        <v>5000</v>
      </c>
      <c r="I8" s="13" t="str">
        <f>IF(H8&gt;10000, "Out of Budget", "Within Budget")</f>
        <v>Within Budget</v>
      </c>
      <c r="K8" s="43" t="s">
        <v>63</v>
      </c>
      <c r="L8" s="44"/>
    </row>
    <row r="9" spans="1:12" x14ac:dyDescent="0.3">
      <c r="B9" s="9" t="s">
        <v>8</v>
      </c>
      <c r="C9" s="9" t="s">
        <v>43</v>
      </c>
      <c r="D9" s="14">
        <v>3000</v>
      </c>
      <c r="E9" s="14" t="s">
        <v>49</v>
      </c>
      <c r="F9" s="14" t="s">
        <v>49</v>
      </c>
      <c r="G9" s="14" t="s">
        <v>49</v>
      </c>
      <c r="H9" s="10">
        <f t="shared" ref="H9:H43" si="0">SUM(D9:G9)</f>
        <v>3000</v>
      </c>
      <c r="I9" s="13" t="str">
        <f t="shared" ref="I9:I43" si="1">IF(H9&gt;10000, "Out of Budget", "Within Budget")</f>
        <v>Within Budget</v>
      </c>
      <c r="K9" s="15"/>
      <c r="L9" s="16"/>
    </row>
    <row r="10" spans="1:12" x14ac:dyDescent="0.3">
      <c r="B10" s="11" t="s">
        <v>9</v>
      </c>
      <c r="C10" s="9" t="s">
        <v>43</v>
      </c>
      <c r="D10" s="14">
        <v>2000</v>
      </c>
      <c r="E10" s="14" t="s">
        <v>49</v>
      </c>
      <c r="F10" s="14" t="s">
        <v>49</v>
      </c>
      <c r="G10" s="14" t="s">
        <v>49</v>
      </c>
      <c r="H10" s="10">
        <f t="shared" si="0"/>
        <v>2000</v>
      </c>
      <c r="I10" s="13" t="str">
        <f t="shared" si="1"/>
        <v>Within Budget</v>
      </c>
      <c r="K10" s="15" t="s">
        <v>50</v>
      </c>
      <c r="L10" s="17">
        <v>4041.6666666666665</v>
      </c>
    </row>
    <row r="11" spans="1:12" ht="37.5" x14ac:dyDescent="0.3">
      <c r="B11" s="9" t="s">
        <v>10</v>
      </c>
      <c r="C11" s="9" t="s">
        <v>43</v>
      </c>
      <c r="D11" s="14">
        <v>1500</v>
      </c>
      <c r="E11" s="14" t="s">
        <v>49</v>
      </c>
      <c r="F11" s="14" t="s">
        <v>49</v>
      </c>
      <c r="G11" s="14" t="s">
        <v>49</v>
      </c>
      <c r="H11" s="10">
        <f t="shared" si="0"/>
        <v>1500</v>
      </c>
      <c r="I11" s="13" t="str">
        <f t="shared" si="1"/>
        <v>Within Budget</v>
      </c>
      <c r="K11" s="15" t="s">
        <v>51</v>
      </c>
      <c r="L11" s="17">
        <v>534.34984972839834</v>
      </c>
    </row>
    <row r="12" spans="1:12" ht="37.5" x14ac:dyDescent="0.3">
      <c r="B12" s="9" t="s">
        <v>11</v>
      </c>
      <c r="C12" s="9" t="s">
        <v>43</v>
      </c>
      <c r="D12" s="14">
        <v>800</v>
      </c>
      <c r="E12" s="14" t="s">
        <v>49</v>
      </c>
      <c r="F12" s="14" t="s">
        <v>49</v>
      </c>
      <c r="G12" s="14" t="s">
        <v>49</v>
      </c>
      <c r="H12" s="10">
        <f t="shared" si="0"/>
        <v>800</v>
      </c>
      <c r="I12" s="13" t="str">
        <f t="shared" si="1"/>
        <v>Within Budget</v>
      </c>
      <c r="K12" s="15" t="s">
        <v>52</v>
      </c>
      <c r="L12" s="17">
        <v>3000</v>
      </c>
    </row>
    <row r="13" spans="1:12" x14ac:dyDescent="0.3">
      <c r="B13" s="9" t="s">
        <v>12</v>
      </c>
      <c r="C13" s="9" t="s">
        <v>44</v>
      </c>
      <c r="D13" s="14" t="s">
        <v>49</v>
      </c>
      <c r="E13" s="14">
        <v>15000</v>
      </c>
      <c r="F13" s="14" t="s">
        <v>49</v>
      </c>
      <c r="G13" s="14" t="s">
        <v>49</v>
      </c>
      <c r="H13" s="10">
        <f t="shared" si="0"/>
        <v>15000</v>
      </c>
      <c r="I13" s="13" t="str">
        <f t="shared" si="1"/>
        <v>Out of Budget</v>
      </c>
      <c r="K13" s="15" t="s">
        <v>53</v>
      </c>
      <c r="L13" s="17">
        <v>3000</v>
      </c>
    </row>
    <row r="14" spans="1:12" ht="37.5" x14ac:dyDescent="0.3">
      <c r="B14" s="9" t="s">
        <v>13</v>
      </c>
      <c r="C14" s="9" t="s">
        <v>43</v>
      </c>
      <c r="D14" s="14">
        <v>10000</v>
      </c>
      <c r="E14" s="14" t="s">
        <v>49</v>
      </c>
      <c r="F14" s="14" t="s">
        <v>49</v>
      </c>
      <c r="G14" s="14" t="s">
        <v>49</v>
      </c>
      <c r="H14" s="10">
        <f t="shared" si="0"/>
        <v>10000</v>
      </c>
      <c r="I14" s="13" t="str">
        <f t="shared" si="1"/>
        <v>Within Budget</v>
      </c>
      <c r="K14" s="15" t="s">
        <v>54</v>
      </c>
      <c r="L14" s="17">
        <v>3206.09909837039</v>
      </c>
    </row>
    <row r="15" spans="1:12" x14ac:dyDescent="0.3">
      <c r="B15" s="9" t="s">
        <v>14</v>
      </c>
      <c r="C15" s="9" t="s">
        <v>44</v>
      </c>
      <c r="D15" s="14" t="s">
        <v>49</v>
      </c>
      <c r="E15" s="14">
        <v>8000</v>
      </c>
      <c r="F15" s="14" t="s">
        <v>49</v>
      </c>
      <c r="G15" s="14" t="s">
        <v>49</v>
      </c>
      <c r="H15" s="10">
        <f t="shared" si="0"/>
        <v>8000</v>
      </c>
      <c r="I15" s="13" t="str">
        <f t="shared" si="1"/>
        <v>Within Budget</v>
      </c>
      <c r="K15" s="15" t="s">
        <v>55</v>
      </c>
      <c r="L15" s="17">
        <v>10279071.428571429</v>
      </c>
    </row>
    <row r="16" spans="1:12" x14ac:dyDescent="0.3">
      <c r="B16" s="9" t="s">
        <v>15</v>
      </c>
      <c r="C16" s="9" t="s">
        <v>44</v>
      </c>
      <c r="D16" s="14" t="s">
        <v>49</v>
      </c>
      <c r="E16" s="14">
        <v>5000</v>
      </c>
      <c r="F16" s="14" t="s">
        <v>49</v>
      </c>
      <c r="G16" s="14" t="s">
        <v>49</v>
      </c>
      <c r="H16" s="10">
        <f t="shared" si="0"/>
        <v>5000</v>
      </c>
      <c r="I16" s="13" t="str">
        <f t="shared" si="1"/>
        <v>Within Budget</v>
      </c>
      <c r="K16" s="15" t="s">
        <v>56</v>
      </c>
      <c r="L16" s="17">
        <v>3.4131252188329482</v>
      </c>
    </row>
    <row r="17" spans="2:12" x14ac:dyDescent="0.3">
      <c r="B17" s="9" t="s">
        <v>16</v>
      </c>
      <c r="C17" s="9" t="s">
        <v>44</v>
      </c>
      <c r="D17" s="14" t="s">
        <v>49</v>
      </c>
      <c r="E17" s="14">
        <v>3000</v>
      </c>
      <c r="F17" s="14" t="s">
        <v>49</v>
      </c>
      <c r="G17" s="14" t="s">
        <v>49</v>
      </c>
      <c r="H17" s="10">
        <f t="shared" si="0"/>
        <v>3000</v>
      </c>
      <c r="I17" s="13" t="str">
        <f t="shared" si="1"/>
        <v>Within Budget</v>
      </c>
      <c r="K17" s="15" t="s">
        <v>57</v>
      </c>
      <c r="L17" s="17">
        <v>1.8117646203544335</v>
      </c>
    </row>
    <row r="18" spans="2:12" x14ac:dyDescent="0.3">
      <c r="B18" s="11" t="s">
        <v>17</v>
      </c>
      <c r="C18" s="9" t="s">
        <v>44</v>
      </c>
      <c r="D18" s="14" t="s">
        <v>49</v>
      </c>
      <c r="E18" s="14">
        <v>12000</v>
      </c>
      <c r="F18" s="14" t="s">
        <v>49</v>
      </c>
      <c r="G18" s="14" t="s">
        <v>49</v>
      </c>
      <c r="H18" s="10">
        <f t="shared" si="0"/>
        <v>12000</v>
      </c>
      <c r="I18" s="13" t="str">
        <f t="shared" si="1"/>
        <v>Out of Budget</v>
      </c>
      <c r="K18" s="15" t="s">
        <v>58</v>
      </c>
      <c r="L18" s="17">
        <v>14200</v>
      </c>
    </row>
    <row r="19" spans="2:12" x14ac:dyDescent="0.3">
      <c r="B19" s="11" t="s">
        <v>18</v>
      </c>
      <c r="C19" s="9" t="s">
        <v>44</v>
      </c>
      <c r="D19" s="14" t="s">
        <v>49</v>
      </c>
      <c r="E19" s="14">
        <v>7000</v>
      </c>
      <c r="F19" s="14" t="s">
        <v>49</v>
      </c>
      <c r="G19" s="14" t="s">
        <v>49</v>
      </c>
      <c r="H19" s="10">
        <f t="shared" si="0"/>
        <v>7000</v>
      </c>
      <c r="I19" s="13" t="str">
        <f t="shared" si="1"/>
        <v>Within Budget</v>
      </c>
      <c r="K19" s="15" t="s">
        <v>59</v>
      </c>
      <c r="L19" s="17">
        <v>800</v>
      </c>
    </row>
    <row r="20" spans="2:12" x14ac:dyDescent="0.3">
      <c r="B20" s="9" t="s">
        <v>19</v>
      </c>
      <c r="C20" s="9" t="s">
        <v>44</v>
      </c>
      <c r="D20" s="14" t="s">
        <v>49</v>
      </c>
      <c r="E20" s="14">
        <v>8000</v>
      </c>
      <c r="F20" s="14" t="s">
        <v>49</v>
      </c>
      <c r="G20" s="14" t="s">
        <v>49</v>
      </c>
      <c r="H20" s="10">
        <f t="shared" si="0"/>
        <v>8000</v>
      </c>
      <c r="I20" s="13" t="str">
        <f t="shared" si="1"/>
        <v>Within Budget</v>
      </c>
      <c r="K20" s="15" t="s">
        <v>60</v>
      </c>
      <c r="L20" s="17">
        <v>15000</v>
      </c>
    </row>
    <row r="21" spans="2:12" ht="37.5" x14ac:dyDescent="0.3">
      <c r="B21" s="9" t="s">
        <v>20</v>
      </c>
      <c r="C21" s="9" t="s">
        <v>44</v>
      </c>
      <c r="D21" s="14" t="s">
        <v>49</v>
      </c>
      <c r="E21" s="14">
        <v>4000</v>
      </c>
      <c r="F21" s="14" t="s">
        <v>49</v>
      </c>
      <c r="G21" s="14" t="s">
        <v>49</v>
      </c>
      <c r="H21" s="10">
        <f t="shared" si="0"/>
        <v>4000</v>
      </c>
      <c r="I21" s="13" t="str">
        <f t="shared" si="1"/>
        <v>Within Budget</v>
      </c>
      <c r="K21" s="15" t="s">
        <v>61</v>
      </c>
      <c r="L21" s="17">
        <v>145500</v>
      </c>
    </row>
    <row r="22" spans="2:12" ht="21.75" customHeight="1" x14ac:dyDescent="0.3">
      <c r="B22" s="9" t="s">
        <v>21</v>
      </c>
      <c r="C22" s="9" t="s">
        <v>43</v>
      </c>
      <c r="D22" s="14">
        <v>5000</v>
      </c>
      <c r="E22" s="14" t="s">
        <v>49</v>
      </c>
      <c r="F22" s="14" t="s">
        <v>49</v>
      </c>
      <c r="G22" s="14" t="s">
        <v>49</v>
      </c>
      <c r="H22" s="10">
        <f t="shared" si="0"/>
        <v>5000</v>
      </c>
      <c r="I22" s="13" t="str">
        <f t="shared" si="1"/>
        <v>Within Budget</v>
      </c>
      <c r="K22" s="18" t="s">
        <v>62</v>
      </c>
      <c r="L22" s="19">
        <v>36</v>
      </c>
    </row>
    <row r="23" spans="2:12" x14ac:dyDescent="0.3">
      <c r="B23" s="9" t="s">
        <v>22</v>
      </c>
      <c r="C23" s="9" t="s">
        <v>44</v>
      </c>
      <c r="D23" s="14" t="s">
        <v>49</v>
      </c>
      <c r="E23" s="14">
        <v>2000</v>
      </c>
      <c r="F23" s="14" t="s">
        <v>49</v>
      </c>
      <c r="G23" s="14" t="s">
        <v>49</v>
      </c>
      <c r="H23" s="10">
        <f t="shared" si="0"/>
        <v>2000</v>
      </c>
      <c r="I23" s="13" t="str">
        <f t="shared" si="1"/>
        <v>Within Budget</v>
      </c>
    </row>
    <row r="24" spans="2:12" x14ac:dyDescent="0.3">
      <c r="B24" s="9" t="s">
        <v>23</v>
      </c>
      <c r="C24" s="9" t="s">
        <v>44</v>
      </c>
      <c r="D24" s="14" t="s">
        <v>49</v>
      </c>
      <c r="E24" s="14">
        <v>2500</v>
      </c>
      <c r="F24" s="14" t="s">
        <v>49</v>
      </c>
      <c r="G24" s="14" t="s">
        <v>49</v>
      </c>
      <c r="H24" s="10">
        <f t="shared" si="0"/>
        <v>2500</v>
      </c>
      <c r="I24" s="13" t="str">
        <f t="shared" si="1"/>
        <v>Within Budget</v>
      </c>
    </row>
    <row r="25" spans="2:12" x14ac:dyDescent="0.3">
      <c r="B25" s="9" t="s">
        <v>24</v>
      </c>
      <c r="C25" s="9" t="s">
        <v>44</v>
      </c>
      <c r="D25" s="14" t="s">
        <v>49</v>
      </c>
      <c r="E25" s="14">
        <v>3000</v>
      </c>
      <c r="F25" s="14" t="s">
        <v>49</v>
      </c>
      <c r="G25" s="14" t="s">
        <v>49</v>
      </c>
      <c r="H25" s="10">
        <f t="shared" si="0"/>
        <v>3000</v>
      </c>
      <c r="I25" s="13" t="str">
        <f t="shared" si="1"/>
        <v>Within Budget</v>
      </c>
    </row>
    <row r="26" spans="2:12" x14ac:dyDescent="0.3">
      <c r="B26" s="9" t="s">
        <v>25</v>
      </c>
      <c r="C26" s="9" t="s">
        <v>44</v>
      </c>
      <c r="D26" s="14" t="s">
        <v>49</v>
      </c>
      <c r="E26" s="14">
        <v>1500</v>
      </c>
      <c r="F26" s="14" t="s">
        <v>49</v>
      </c>
      <c r="G26" s="14" t="s">
        <v>49</v>
      </c>
      <c r="H26" s="10">
        <f t="shared" si="0"/>
        <v>1500</v>
      </c>
      <c r="I26" s="13" t="str">
        <f t="shared" si="1"/>
        <v>Within Budget</v>
      </c>
    </row>
    <row r="27" spans="2:12" ht="37.5" x14ac:dyDescent="0.3">
      <c r="B27" s="9" t="s">
        <v>26</v>
      </c>
      <c r="C27" s="9" t="s">
        <v>44</v>
      </c>
      <c r="D27" s="14" t="s">
        <v>49</v>
      </c>
      <c r="E27" s="14">
        <v>4000</v>
      </c>
      <c r="F27" s="14" t="s">
        <v>49</v>
      </c>
      <c r="G27" s="14" t="s">
        <v>49</v>
      </c>
      <c r="H27" s="10">
        <f t="shared" si="0"/>
        <v>4000</v>
      </c>
      <c r="I27" s="13" t="str">
        <f t="shared" si="1"/>
        <v>Within Budget</v>
      </c>
    </row>
    <row r="28" spans="2:12" ht="37.5" x14ac:dyDescent="0.3">
      <c r="B28" s="9" t="s">
        <v>27</v>
      </c>
      <c r="C28" s="9" t="s">
        <v>44</v>
      </c>
      <c r="D28" s="14" t="s">
        <v>49</v>
      </c>
      <c r="E28" s="14">
        <v>6000</v>
      </c>
      <c r="F28" s="14" t="s">
        <v>49</v>
      </c>
      <c r="G28" s="14" t="s">
        <v>49</v>
      </c>
      <c r="H28" s="10">
        <f t="shared" si="0"/>
        <v>6000</v>
      </c>
      <c r="I28" s="13" t="str">
        <f t="shared" si="1"/>
        <v>Within Budget</v>
      </c>
    </row>
    <row r="29" spans="2:12" ht="37.5" x14ac:dyDescent="0.3">
      <c r="B29" s="9" t="s">
        <v>28</v>
      </c>
      <c r="C29" s="9" t="s">
        <v>45</v>
      </c>
      <c r="D29" s="14" t="s">
        <v>49</v>
      </c>
      <c r="E29" s="14" t="s">
        <v>49</v>
      </c>
      <c r="F29" s="14" t="s">
        <v>49</v>
      </c>
      <c r="G29" s="14">
        <v>5000</v>
      </c>
      <c r="H29" s="10">
        <f t="shared" si="0"/>
        <v>5000</v>
      </c>
      <c r="I29" s="13" t="str">
        <f t="shared" si="1"/>
        <v>Within Budget</v>
      </c>
    </row>
    <row r="30" spans="2:12" ht="37.5" x14ac:dyDescent="0.3">
      <c r="B30" s="9" t="s">
        <v>29</v>
      </c>
      <c r="C30" s="9" t="s">
        <v>45</v>
      </c>
      <c r="D30" s="14" t="s">
        <v>49</v>
      </c>
      <c r="E30" s="14" t="s">
        <v>49</v>
      </c>
      <c r="F30" s="14" t="s">
        <v>49</v>
      </c>
      <c r="G30" s="14">
        <v>3000</v>
      </c>
      <c r="H30" s="10">
        <f t="shared" si="0"/>
        <v>3000</v>
      </c>
      <c r="I30" s="13" t="str">
        <f t="shared" si="1"/>
        <v>Within Budget</v>
      </c>
    </row>
    <row r="31" spans="2:12" ht="37.5" x14ac:dyDescent="0.3">
      <c r="B31" s="9" t="s">
        <v>30</v>
      </c>
      <c r="C31" s="9" t="s">
        <v>45</v>
      </c>
      <c r="D31" s="14" t="s">
        <v>49</v>
      </c>
      <c r="E31" s="14" t="s">
        <v>49</v>
      </c>
      <c r="F31" s="14" t="s">
        <v>49</v>
      </c>
      <c r="G31" s="14">
        <v>2000</v>
      </c>
      <c r="H31" s="10">
        <f t="shared" si="0"/>
        <v>2000</v>
      </c>
      <c r="I31" s="13" t="str">
        <f t="shared" si="1"/>
        <v>Within Budget</v>
      </c>
    </row>
    <row r="32" spans="2:12" ht="37.5" x14ac:dyDescent="0.3">
      <c r="B32" s="11" t="s">
        <v>31</v>
      </c>
      <c r="C32" s="9" t="s">
        <v>45</v>
      </c>
      <c r="D32" s="14" t="s">
        <v>49</v>
      </c>
      <c r="E32" s="14" t="s">
        <v>49</v>
      </c>
      <c r="F32" s="14" t="s">
        <v>49</v>
      </c>
      <c r="G32" s="14">
        <v>3000</v>
      </c>
      <c r="H32" s="10">
        <f t="shared" si="0"/>
        <v>3000</v>
      </c>
      <c r="I32" s="13" t="str">
        <f t="shared" si="1"/>
        <v>Within Budget</v>
      </c>
    </row>
    <row r="33" spans="2:9" x14ac:dyDescent="0.3">
      <c r="B33" s="9" t="s">
        <v>32</v>
      </c>
      <c r="C33" s="9" t="s">
        <v>44</v>
      </c>
      <c r="D33" s="14" t="s">
        <v>49</v>
      </c>
      <c r="E33" s="14">
        <v>2000</v>
      </c>
      <c r="F33" s="14" t="s">
        <v>49</v>
      </c>
      <c r="G33" s="14" t="s">
        <v>49</v>
      </c>
      <c r="H33" s="10">
        <f t="shared" si="0"/>
        <v>2000</v>
      </c>
      <c r="I33" s="13" t="str">
        <f t="shared" si="1"/>
        <v>Within Budget</v>
      </c>
    </row>
    <row r="34" spans="2:9" ht="37.5" x14ac:dyDescent="0.3">
      <c r="B34" s="9" t="s">
        <v>33</v>
      </c>
      <c r="C34" s="9" t="s">
        <v>45</v>
      </c>
      <c r="D34" s="14" t="s">
        <v>49</v>
      </c>
      <c r="E34" s="14" t="s">
        <v>49</v>
      </c>
      <c r="F34" s="14" t="s">
        <v>49</v>
      </c>
      <c r="G34" s="14">
        <v>2500</v>
      </c>
      <c r="H34" s="10">
        <f t="shared" si="0"/>
        <v>2500</v>
      </c>
      <c r="I34" s="13" t="str">
        <f t="shared" si="1"/>
        <v>Within Budget</v>
      </c>
    </row>
    <row r="35" spans="2:9" ht="37.5" x14ac:dyDescent="0.3">
      <c r="B35" s="9" t="s">
        <v>34</v>
      </c>
      <c r="C35" s="9" t="s">
        <v>45</v>
      </c>
      <c r="D35" s="14" t="s">
        <v>49</v>
      </c>
      <c r="E35" s="14" t="s">
        <v>49</v>
      </c>
      <c r="F35" s="14" t="s">
        <v>49</v>
      </c>
      <c r="G35" s="14">
        <v>3000</v>
      </c>
      <c r="H35" s="10">
        <f t="shared" si="0"/>
        <v>3000</v>
      </c>
      <c r="I35" s="13" t="str">
        <f t="shared" si="1"/>
        <v>Within Budget</v>
      </c>
    </row>
    <row r="36" spans="2:9" ht="37.5" x14ac:dyDescent="0.3">
      <c r="B36" s="9" t="s">
        <v>35</v>
      </c>
      <c r="C36" s="9" t="s">
        <v>45</v>
      </c>
      <c r="D36" s="14" t="s">
        <v>49</v>
      </c>
      <c r="E36" s="14" t="s">
        <v>49</v>
      </c>
      <c r="F36" s="14" t="s">
        <v>49</v>
      </c>
      <c r="G36" s="14">
        <v>1000</v>
      </c>
      <c r="H36" s="10">
        <f t="shared" si="0"/>
        <v>1000</v>
      </c>
      <c r="I36" s="13" t="str">
        <f t="shared" si="1"/>
        <v>Within Budget</v>
      </c>
    </row>
    <row r="37" spans="2:9" ht="37.5" x14ac:dyDescent="0.3">
      <c r="B37" s="9" t="s">
        <v>36</v>
      </c>
      <c r="C37" s="9" t="s">
        <v>45</v>
      </c>
      <c r="D37" s="14" t="s">
        <v>49</v>
      </c>
      <c r="E37" s="14" t="s">
        <v>49</v>
      </c>
      <c r="F37" s="14" t="s">
        <v>49</v>
      </c>
      <c r="G37" s="14">
        <v>2000</v>
      </c>
      <c r="H37" s="10">
        <f t="shared" si="0"/>
        <v>2000</v>
      </c>
      <c r="I37" s="13" t="str">
        <f t="shared" si="1"/>
        <v>Within Budget</v>
      </c>
    </row>
    <row r="38" spans="2:9" ht="37.5" x14ac:dyDescent="0.3">
      <c r="B38" s="9" t="s">
        <v>37</v>
      </c>
      <c r="C38" s="9" t="s">
        <v>45</v>
      </c>
      <c r="D38" s="14" t="s">
        <v>49</v>
      </c>
      <c r="E38" s="14" t="s">
        <v>49</v>
      </c>
      <c r="F38" s="14" t="s">
        <v>49</v>
      </c>
      <c r="G38" s="14">
        <v>1500</v>
      </c>
      <c r="H38" s="10">
        <f t="shared" si="0"/>
        <v>1500</v>
      </c>
      <c r="I38" s="13" t="str">
        <f t="shared" si="1"/>
        <v>Within Budget</v>
      </c>
    </row>
    <row r="39" spans="2:9" ht="37.5" x14ac:dyDescent="0.3">
      <c r="B39" s="11" t="s">
        <v>38</v>
      </c>
      <c r="C39" s="9" t="s">
        <v>45</v>
      </c>
      <c r="D39" s="14" t="s">
        <v>49</v>
      </c>
      <c r="E39" s="14" t="s">
        <v>49</v>
      </c>
      <c r="F39" s="14" t="s">
        <v>49</v>
      </c>
      <c r="G39" s="14">
        <v>1200</v>
      </c>
      <c r="H39" s="10">
        <f t="shared" si="0"/>
        <v>1200</v>
      </c>
      <c r="I39" s="13" t="str">
        <f t="shared" si="1"/>
        <v>Within Budget</v>
      </c>
    </row>
    <row r="40" spans="2:9" ht="37.5" x14ac:dyDescent="0.3">
      <c r="B40" s="9" t="s">
        <v>39</v>
      </c>
      <c r="C40" s="9" t="s">
        <v>45</v>
      </c>
      <c r="D40" s="14" t="s">
        <v>49</v>
      </c>
      <c r="E40" s="14" t="s">
        <v>49</v>
      </c>
      <c r="F40" s="14" t="s">
        <v>49</v>
      </c>
      <c r="G40" s="14">
        <v>5000</v>
      </c>
      <c r="H40" s="10">
        <f t="shared" si="0"/>
        <v>5000</v>
      </c>
      <c r="I40" s="13" t="str">
        <f t="shared" si="1"/>
        <v>Within Budget</v>
      </c>
    </row>
    <row r="41" spans="2:9" ht="37.5" x14ac:dyDescent="0.3">
      <c r="B41" s="9" t="s">
        <v>40</v>
      </c>
      <c r="C41" s="9" t="s">
        <v>4</v>
      </c>
      <c r="D41" s="14" t="s">
        <v>49</v>
      </c>
      <c r="E41" s="14" t="s">
        <v>49</v>
      </c>
      <c r="F41" s="14">
        <v>1500</v>
      </c>
      <c r="G41" s="14" t="s">
        <v>49</v>
      </c>
      <c r="H41" s="10">
        <f t="shared" si="0"/>
        <v>1500</v>
      </c>
      <c r="I41" s="13" t="str">
        <f t="shared" si="1"/>
        <v>Within Budget</v>
      </c>
    </row>
    <row r="42" spans="2:9" x14ac:dyDescent="0.3">
      <c r="B42" s="9" t="s">
        <v>41</v>
      </c>
      <c r="C42" s="9" t="s">
        <v>4</v>
      </c>
      <c r="D42" s="14" t="s">
        <v>49</v>
      </c>
      <c r="E42" s="14" t="s">
        <v>49</v>
      </c>
      <c r="F42" s="14">
        <v>2000</v>
      </c>
      <c r="G42" s="14" t="s">
        <v>49</v>
      </c>
      <c r="H42" s="10">
        <f t="shared" si="0"/>
        <v>2000</v>
      </c>
      <c r="I42" s="13" t="str">
        <f t="shared" si="1"/>
        <v>Within Budget</v>
      </c>
    </row>
    <row r="43" spans="2:9" ht="37.5" x14ac:dyDescent="0.3">
      <c r="B43" s="9" t="s">
        <v>42</v>
      </c>
      <c r="C43" s="9" t="s">
        <v>4</v>
      </c>
      <c r="D43" s="14" t="s">
        <v>49</v>
      </c>
      <c r="E43" s="14" t="s">
        <v>49</v>
      </c>
      <c r="F43" s="14">
        <v>2500</v>
      </c>
      <c r="G43" s="14" t="s">
        <v>49</v>
      </c>
      <c r="H43" s="10">
        <f t="shared" si="0"/>
        <v>2500</v>
      </c>
      <c r="I43" s="13" t="str">
        <f t="shared" si="1"/>
        <v>Within Budget</v>
      </c>
    </row>
    <row r="44" spans="2:9" x14ac:dyDescent="0.3">
      <c r="B44" s="40" t="s">
        <v>46</v>
      </c>
      <c r="C44" s="41"/>
      <c r="D44" s="41"/>
      <c r="E44" s="41"/>
      <c r="F44" s="41"/>
      <c r="G44" s="42"/>
      <c r="H44" s="12">
        <f>SUM(H8:H43)</f>
        <v>145500</v>
      </c>
      <c r="I44" s="13"/>
    </row>
  </sheetData>
  <mergeCells count="2">
    <mergeCell ref="B44:G44"/>
    <mergeCell ref="K8:L8"/>
  </mergeCells>
  <conditionalFormatting sqref="D8:G43">
    <cfRule type="cellIs" dxfId="88" priority="3" operator="lessThan">
      <formula>0</formula>
    </cfRule>
  </conditionalFormatting>
  <conditionalFormatting sqref="H8:H43">
    <cfRule type="dataBar" priority="2">
      <dataBar>
        <cfvo type="min"/>
        <cfvo type="max"/>
        <color rgb="FF63C384"/>
      </dataBar>
      <extLst>
        <ext xmlns:x14="http://schemas.microsoft.com/office/spreadsheetml/2009/9/main" uri="{B025F937-C7B1-47D3-B67F-A62EFF666E3E}">
          <x14:id>{6EF93C58-8900-48EF-A979-84D98C05C13C}</x14:id>
        </ext>
      </extLst>
    </cfRule>
    <cfRule type="dataBar" priority="4">
      <dataBar>
        <cfvo type="min"/>
        <cfvo type="max"/>
        <color rgb="FF638EC6"/>
      </dataBar>
      <extLst>
        <ext xmlns:x14="http://schemas.microsoft.com/office/spreadsheetml/2009/9/main" uri="{B025F937-C7B1-47D3-B67F-A62EFF666E3E}">
          <x14:id>{73F5E545-CCA7-4C1B-8A92-7C37A0C3AEA4}</x14:id>
        </ext>
      </extLst>
    </cfRule>
  </conditionalFormatting>
  <conditionalFormatting sqref="I8:I43">
    <cfRule type="containsText" dxfId="87" priority="1" operator="containsText" text="Out of Budget">
      <formula>NOT(ISERROR(SEARCH("Out of Budget",I8)))</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EF93C58-8900-48EF-A979-84D98C05C13C}">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73F5E545-CCA7-4C1B-8A92-7C37A0C3AEA4}">
            <x14:dataBar minLength="0" maxLength="100" gradient="0">
              <x14:cfvo type="autoMin"/>
              <x14:cfvo type="autoMax"/>
              <x14:negativeFillColor rgb="FFFF0000"/>
              <x14:axisColor rgb="FF000000"/>
            </x14:dataBar>
          </x14:cfRule>
          <xm:sqref>H8:H43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519DBF-5106-4FD7-B307-1067A62DE60A}">
          <x14:formula1>
            <xm:f>'Categories (Assign Part 1)'!$A$3:$A$6</xm:f>
          </x14:formula1>
          <xm:sqref>C8:C43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689EC-B1FD-40FF-A8B9-32F9F1A2AF72}">
  <dimension ref="A2:A6"/>
  <sheetViews>
    <sheetView workbookViewId="0">
      <selection activeCell="C10" sqref="C10"/>
    </sheetView>
  </sheetViews>
  <sheetFormatPr defaultRowHeight="18.75" x14ac:dyDescent="0.3"/>
  <cols>
    <col min="1" max="1" width="21.8984375" customWidth="1"/>
  </cols>
  <sheetData>
    <row r="2" spans="1:1" x14ac:dyDescent="0.3">
      <c r="A2" s="24" t="s">
        <v>47</v>
      </c>
    </row>
    <row r="3" spans="1:1" x14ac:dyDescent="0.3">
      <c r="A3" s="25" t="s">
        <v>43</v>
      </c>
    </row>
    <row r="4" spans="1:1" x14ac:dyDescent="0.3">
      <c r="A4" s="25" t="s">
        <v>44</v>
      </c>
    </row>
    <row r="5" spans="1:1" x14ac:dyDescent="0.3">
      <c r="A5" s="26" t="s">
        <v>4</v>
      </c>
    </row>
    <row r="6" spans="1:1" x14ac:dyDescent="0.3">
      <c r="A6" s="27" t="s">
        <v>45</v>
      </c>
    </row>
  </sheetData>
  <dataValidations count="1">
    <dataValidation type="list" allowBlank="1" showInputMessage="1" showErrorMessage="1" sqref="A6" xr:uid="{32CE16C5-16A0-4F4C-850C-9623B880E9CD}">
      <formula1>$A$3:$A$5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65AD-BCB6-4675-9861-0E340DF47D06}">
  <dimension ref="A1:L101"/>
  <sheetViews>
    <sheetView workbookViewId="0">
      <selection activeCell="M12" sqref="M12"/>
    </sheetView>
  </sheetViews>
  <sheetFormatPr defaultRowHeight="18.75" x14ac:dyDescent="0.3"/>
  <cols>
    <col min="1" max="1" width="11.8984375" style="30" customWidth="1"/>
    <col min="2" max="2" width="13" bestFit="1" customWidth="1"/>
    <col min="3" max="3" width="13.19921875" bestFit="1" customWidth="1"/>
    <col min="4" max="4" width="11.09765625" bestFit="1" customWidth="1"/>
    <col min="5" max="5" width="14.296875" bestFit="1" customWidth="1"/>
    <col min="6" max="6" width="14.796875" bestFit="1" customWidth="1"/>
    <col min="7" max="9" width="14.796875" customWidth="1"/>
    <col min="10" max="10" width="17.796875" bestFit="1" customWidth="1"/>
    <col min="11" max="11" width="17" bestFit="1" customWidth="1"/>
    <col min="12" max="12" width="11" bestFit="1" customWidth="1"/>
  </cols>
  <sheetData>
    <row r="1" spans="1:12" x14ac:dyDescent="0.3">
      <c r="A1" s="28" t="s">
        <v>64</v>
      </c>
      <c r="B1" s="22" t="s">
        <v>65</v>
      </c>
      <c r="C1" s="22" t="s">
        <v>1</v>
      </c>
      <c r="D1" s="22" t="s">
        <v>66</v>
      </c>
      <c r="E1" s="23" t="s">
        <v>67</v>
      </c>
      <c r="F1" s="23" t="s">
        <v>68</v>
      </c>
      <c r="G1" s="23" t="s">
        <v>6</v>
      </c>
      <c r="H1" s="23" t="s">
        <v>422</v>
      </c>
      <c r="I1" s="23" t="s">
        <v>423</v>
      </c>
      <c r="J1" s="22" t="s">
        <v>69</v>
      </c>
      <c r="K1" s="22" t="s">
        <v>70</v>
      </c>
      <c r="L1" s="22" t="s">
        <v>71</v>
      </c>
    </row>
    <row r="2" spans="1:12" x14ac:dyDescent="0.3">
      <c r="A2" s="29">
        <v>45439</v>
      </c>
      <c r="B2" s="20" t="s">
        <v>259</v>
      </c>
      <c r="C2" s="20" t="s">
        <v>256</v>
      </c>
      <c r="D2" s="20">
        <v>13</v>
      </c>
      <c r="E2" s="21">
        <v>29.18</v>
      </c>
      <c r="F2" s="21">
        <v>51.46</v>
      </c>
      <c r="G2" s="21">
        <f>Table1[[#This Row],[Quantity]]*Table1[[#This Row],[Cost per unit]]</f>
        <v>379.34</v>
      </c>
      <c r="H2" s="21">
        <f>Table1[[#This Row],[Quantity]]*Table1[[#This Row],[Price per unit]]</f>
        <v>668.98</v>
      </c>
      <c r="I2" s="21">
        <f>Table1[[#This Row],[Total Sales]]-Table1[[#This Row],[Total Cost]]</f>
        <v>289.64000000000004</v>
      </c>
      <c r="J2" s="20" t="s">
        <v>260</v>
      </c>
      <c r="K2" s="20" t="s">
        <v>261</v>
      </c>
      <c r="L2" s="20" t="s">
        <v>101</v>
      </c>
    </row>
    <row r="3" spans="1:12" x14ac:dyDescent="0.3">
      <c r="A3" s="29">
        <v>45439</v>
      </c>
      <c r="B3" s="20" t="s">
        <v>419</v>
      </c>
      <c r="C3" s="20" t="s">
        <v>90</v>
      </c>
      <c r="D3" s="20">
        <v>49</v>
      </c>
      <c r="E3" s="21">
        <v>919.64</v>
      </c>
      <c r="F3" s="21">
        <v>1733.02</v>
      </c>
      <c r="G3" s="21">
        <f>Table1[[#This Row],[Quantity]]*Table1[[#This Row],[Cost per unit]]</f>
        <v>45062.36</v>
      </c>
      <c r="H3" s="21">
        <f>Table1[[#This Row],[Quantity]]*Table1[[#This Row],[Price per unit]]</f>
        <v>84917.98</v>
      </c>
      <c r="I3" s="21">
        <f>Table1[[#This Row],[Total Sales]]-Table1[[#This Row],[Total Cost]]</f>
        <v>39855.619999999995</v>
      </c>
      <c r="J3" s="20" t="s">
        <v>420</v>
      </c>
      <c r="K3" s="20" t="s">
        <v>421</v>
      </c>
      <c r="L3" s="20" t="s">
        <v>223</v>
      </c>
    </row>
    <row r="4" spans="1:12" x14ac:dyDescent="0.3">
      <c r="A4" s="29">
        <v>45436</v>
      </c>
      <c r="B4" s="20" t="s">
        <v>249</v>
      </c>
      <c r="C4" s="20" t="s">
        <v>239</v>
      </c>
      <c r="D4" s="20">
        <v>44</v>
      </c>
      <c r="E4" s="21">
        <v>980.99</v>
      </c>
      <c r="F4" s="21">
        <v>1899.27</v>
      </c>
      <c r="G4" s="21">
        <f>Table1[[#This Row],[Quantity]]*Table1[[#This Row],[Cost per unit]]</f>
        <v>43163.56</v>
      </c>
      <c r="H4" s="21">
        <f>Table1[[#This Row],[Quantity]]*Table1[[#This Row],[Price per unit]]</f>
        <v>83567.88</v>
      </c>
      <c r="I4" s="21">
        <f>Table1[[#This Row],[Total Sales]]-Table1[[#This Row],[Total Cost]]</f>
        <v>40404.320000000007</v>
      </c>
      <c r="J4" s="20" t="s">
        <v>250</v>
      </c>
      <c r="K4" s="20" t="s">
        <v>251</v>
      </c>
      <c r="L4" s="20" t="s">
        <v>188</v>
      </c>
    </row>
    <row r="5" spans="1:12" x14ac:dyDescent="0.3">
      <c r="A5" s="29">
        <v>45435</v>
      </c>
      <c r="B5" s="20" t="s">
        <v>224</v>
      </c>
      <c r="C5" s="20" t="s">
        <v>185</v>
      </c>
      <c r="D5" s="20">
        <v>32</v>
      </c>
      <c r="E5" s="21">
        <v>254.01</v>
      </c>
      <c r="F5" s="21">
        <v>326.88</v>
      </c>
      <c r="G5" s="21">
        <f>Table1[[#This Row],[Quantity]]*Table1[[#This Row],[Cost per unit]]</f>
        <v>8128.32</v>
      </c>
      <c r="H5" s="21">
        <f>Table1[[#This Row],[Quantity]]*Table1[[#This Row],[Price per unit]]</f>
        <v>10460.16</v>
      </c>
      <c r="I5" s="21">
        <f>Table1[[#This Row],[Total Sales]]-Table1[[#This Row],[Total Cost]]</f>
        <v>2331.84</v>
      </c>
      <c r="J5" s="20" t="s">
        <v>225</v>
      </c>
      <c r="K5" s="20" t="s">
        <v>226</v>
      </c>
      <c r="L5" s="20" t="s">
        <v>227</v>
      </c>
    </row>
    <row r="6" spans="1:12" x14ac:dyDescent="0.3">
      <c r="A6" s="29">
        <v>45435</v>
      </c>
      <c r="B6" s="20" t="s">
        <v>242</v>
      </c>
      <c r="C6" s="20" t="s">
        <v>239</v>
      </c>
      <c r="D6" s="20">
        <v>26</v>
      </c>
      <c r="E6" s="21">
        <v>780.37</v>
      </c>
      <c r="F6" s="21">
        <v>927.15</v>
      </c>
      <c r="G6" s="21">
        <f>Table1[[#This Row],[Quantity]]*Table1[[#This Row],[Cost per unit]]</f>
        <v>20289.62</v>
      </c>
      <c r="H6" s="21">
        <f>Table1[[#This Row],[Quantity]]*Table1[[#This Row],[Price per unit]]</f>
        <v>24105.899999999998</v>
      </c>
      <c r="I6" s="21">
        <f>Table1[[#This Row],[Total Sales]]-Table1[[#This Row],[Total Cost]]</f>
        <v>3816.2799999999988</v>
      </c>
      <c r="J6" s="20" t="s">
        <v>243</v>
      </c>
      <c r="K6" s="20" t="s">
        <v>244</v>
      </c>
      <c r="L6" s="20" t="s">
        <v>245</v>
      </c>
    </row>
    <row r="7" spans="1:12" x14ac:dyDescent="0.3">
      <c r="A7" s="29">
        <v>45431</v>
      </c>
      <c r="B7" s="20" t="s">
        <v>355</v>
      </c>
      <c r="C7" s="20" t="s">
        <v>334</v>
      </c>
      <c r="D7" s="20">
        <v>3</v>
      </c>
      <c r="E7" s="21">
        <v>971.07</v>
      </c>
      <c r="F7" s="21">
        <v>1550.92</v>
      </c>
      <c r="G7" s="21">
        <f>Table1[[#This Row],[Quantity]]*Table1[[#This Row],[Cost per unit]]</f>
        <v>2913.21</v>
      </c>
      <c r="H7" s="21">
        <f>Table1[[#This Row],[Quantity]]*Table1[[#This Row],[Price per unit]]</f>
        <v>4652.76</v>
      </c>
      <c r="I7" s="21">
        <f>Table1[[#This Row],[Total Sales]]-Table1[[#This Row],[Total Cost]]</f>
        <v>1739.5500000000002</v>
      </c>
      <c r="J7" s="20" t="s">
        <v>356</v>
      </c>
      <c r="K7" s="20" t="s">
        <v>357</v>
      </c>
      <c r="L7" s="20" t="s">
        <v>358</v>
      </c>
    </row>
    <row r="8" spans="1:12" x14ac:dyDescent="0.3">
      <c r="A8" s="29">
        <v>45429</v>
      </c>
      <c r="B8" s="20" t="s">
        <v>133</v>
      </c>
      <c r="C8" s="20" t="s">
        <v>130</v>
      </c>
      <c r="D8" s="20">
        <v>23</v>
      </c>
      <c r="E8" s="21">
        <v>269.18</v>
      </c>
      <c r="F8" s="21">
        <v>392.57</v>
      </c>
      <c r="G8" s="21">
        <f>Table1[[#This Row],[Quantity]]*Table1[[#This Row],[Cost per unit]]</f>
        <v>6191.14</v>
      </c>
      <c r="H8" s="21">
        <f>Table1[[#This Row],[Quantity]]*Table1[[#This Row],[Price per unit]]</f>
        <v>9029.11</v>
      </c>
      <c r="I8" s="21">
        <f>Table1[[#This Row],[Total Sales]]-Table1[[#This Row],[Total Cost]]</f>
        <v>2837.9700000000003</v>
      </c>
      <c r="J8" s="20" t="s">
        <v>134</v>
      </c>
      <c r="K8" s="20" t="s">
        <v>135</v>
      </c>
      <c r="L8" s="20" t="s">
        <v>80</v>
      </c>
    </row>
    <row r="9" spans="1:12" x14ac:dyDescent="0.3">
      <c r="A9" s="29">
        <v>45427</v>
      </c>
      <c r="B9" s="20" t="s">
        <v>269</v>
      </c>
      <c r="C9" s="20" t="s">
        <v>239</v>
      </c>
      <c r="D9" s="20">
        <v>26</v>
      </c>
      <c r="E9" s="21">
        <v>80.03</v>
      </c>
      <c r="F9" s="21">
        <v>113.76</v>
      </c>
      <c r="G9" s="21">
        <f>Table1[[#This Row],[Quantity]]*Table1[[#This Row],[Cost per unit]]</f>
        <v>2080.7800000000002</v>
      </c>
      <c r="H9" s="21">
        <f>Table1[[#This Row],[Quantity]]*Table1[[#This Row],[Price per unit]]</f>
        <v>2957.76</v>
      </c>
      <c r="I9" s="21">
        <f>Table1[[#This Row],[Total Sales]]-Table1[[#This Row],[Total Cost]]</f>
        <v>876.98</v>
      </c>
      <c r="J9" s="20" t="s">
        <v>270</v>
      </c>
      <c r="K9" s="20" t="s">
        <v>271</v>
      </c>
      <c r="L9" s="20" t="s">
        <v>223</v>
      </c>
    </row>
    <row r="10" spans="1:12" x14ac:dyDescent="0.3">
      <c r="A10" s="29">
        <v>45426</v>
      </c>
      <c r="B10" s="20" t="s">
        <v>262</v>
      </c>
      <c r="C10" s="20" t="s">
        <v>256</v>
      </c>
      <c r="D10" s="20">
        <v>32</v>
      </c>
      <c r="E10" s="21">
        <v>996.49</v>
      </c>
      <c r="F10" s="21">
        <v>1313.88</v>
      </c>
      <c r="G10" s="21">
        <f>Table1[[#This Row],[Quantity]]*Table1[[#This Row],[Cost per unit]]</f>
        <v>31887.68</v>
      </c>
      <c r="H10" s="21">
        <f>Table1[[#This Row],[Quantity]]*Table1[[#This Row],[Price per unit]]</f>
        <v>42044.160000000003</v>
      </c>
      <c r="I10" s="21">
        <f>Table1[[#This Row],[Total Sales]]-Table1[[#This Row],[Total Cost]]</f>
        <v>10156.480000000003</v>
      </c>
      <c r="J10" s="20" t="s">
        <v>263</v>
      </c>
      <c r="K10" s="20" t="s">
        <v>264</v>
      </c>
      <c r="L10" s="20" t="s">
        <v>265</v>
      </c>
    </row>
    <row r="11" spans="1:12" x14ac:dyDescent="0.3">
      <c r="A11" s="29">
        <v>45424</v>
      </c>
      <c r="B11" s="20" t="s">
        <v>89</v>
      </c>
      <c r="C11" s="20" t="s">
        <v>90</v>
      </c>
      <c r="D11" s="20">
        <v>46</v>
      </c>
      <c r="E11" s="21">
        <v>304.05</v>
      </c>
      <c r="F11" s="21">
        <v>500.99</v>
      </c>
      <c r="G11" s="21">
        <f>Table1[[#This Row],[Quantity]]*Table1[[#This Row],[Cost per unit]]</f>
        <v>13986.300000000001</v>
      </c>
      <c r="H11" s="21">
        <f>Table1[[#This Row],[Quantity]]*Table1[[#This Row],[Price per unit]]</f>
        <v>23045.54</v>
      </c>
      <c r="I11" s="21">
        <f>Table1[[#This Row],[Total Sales]]-Table1[[#This Row],[Total Cost]]</f>
        <v>9059.24</v>
      </c>
      <c r="J11" s="20" t="s">
        <v>91</v>
      </c>
      <c r="K11" s="20" t="s">
        <v>92</v>
      </c>
      <c r="L11" s="20" t="s">
        <v>93</v>
      </c>
    </row>
    <row r="12" spans="1:12" x14ac:dyDescent="0.3">
      <c r="A12" s="29">
        <v>45420</v>
      </c>
      <c r="B12" s="20" t="s">
        <v>287</v>
      </c>
      <c r="C12" s="20" t="s">
        <v>239</v>
      </c>
      <c r="D12" s="20">
        <v>18</v>
      </c>
      <c r="E12" s="21">
        <v>755.22</v>
      </c>
      <c r="F12" s="21">
        <v>1359.77</v>
      </c>
      <c r="G12" s="21">
        <f>Table1[[#This Row],[Quantity]]*Table1[[#This Row],[Cost per unit]]</f>
        <v>13593.960000000001</v>
      </c>
      <c r="H12" s="21">
        <f>Table1[[#This Row],[Quantity]]*Table1[[#This Row],[Price per unit]]</f>
        <v>24475.86</v>
      </c>
      <c r="I12" s="21">
        <f>Table1[[#This Row],[Total Sales]]-Table1[[#This Row],[Total Cost]]</f>
        <v>10881.9</v>
      </c>
      <c r="J12" s="20" t="s">
        <v>288</v>
      </c>
      <c r="K12" s="20" t="s">
        <v>289</v>
      </c>
      <c r="L12" s="20" t="s">
        <v>290</v>
      </c>
    </row>
    <row r="13" spans="1:12" x14ac:dyDescent="0.3">
      <c r="A13" s="29">
        <v>45419</v>
      </c>
      <c r="B13" s="20" t="s">
        <v>72</v>
      </c>
      <c r="C13" s="20" t="s">
        <v>73</v>
      </c>
      <c r="D13" s="20">
        <v>3</v>
      </c>
      <c r="E13" s="21">
        <v>694.89</v>
      </c>
      <c r="F13" s="21">
        <v>1201.5</v>
      </c>
      <c r="G13" s="21">
        <f>Table1[[#This Row],[Quantity]]*Table1[[#This Row],[Cost per unit]]</f>
        <v>2084.67</v>
      </c>
      <c r="H13" s="21">
        <f>Table1[[#This Row],[Quantity]]*Table1[[#This Row],[Price per unit]]</f>
        <v>3604.5</v>
      </c>
      <c r="I13" s="21">
        <f>Table1[[#This Row],[Total Sales]]-Table1[[#This Row],[Total Cost]]</f>
        <v>1519.83</v>
      </c>
      <c r="J13" s="20" t="s">
        <v>74</v>
      </c>
      <c r="K13" s="20" t="s">
        <v>75</v>
      </c>
      <c r="L13" s="20" t="s">
        <v>76</v>
      </c>
    </row>
    <row r="14" spans="1:12" x14ac:dyDescent="0.3">
      <c r="A14" s="29">
        <v>45419</v>
      </c>
      <c r="B14" s="20" t="s">
        <v>387</v>
      </c>
      <c r="C14" s="20" t="s">
        <v>90</v>
      </c>
      <c r="D14" s="20">
        <v>4</v>
      </c>
      <c r="E14" s="21">
        <v>415.82</v>
      </c>
      <c r="F14" s="21">
        <v>479.1</v>
      </c>
      <c r="G14" s="21">
        <f>Table1[[#This Row],[Quantity]]*Table1[[#This Row],[Cost per unit]]</f>
        <v>1663.28</v>
      </c>
      <c r="H14" s="21">
        <f>Table1[[#This Row],[Quantity]]*Table1[[#This Row],[Price per unit]]</f>
        <v>1916.4</v>
      </c>
      <c r="I14" s="21">
        <f>Table1[[#This Row],[Total Sales]]-Table1[[#This Row],[Total Cost]]</f>
        <v>253.12000000000012</v>
      </c>
      <c r="J14" s="20" t="s">
        <v>388</v>
      </c>
      <c r="K14" s="20" t="s">
        <v>389</v>
      </c>
      <c r="L14" s="20" t="s">
        <v>101</v>
      </c>
    </row>
    <row r="15" spans="1:12" x14ac:dyDescent="0.3">
      <c r="A15" s="29">
        <v>45416</v>
      </c>
      <c r="B15" s="20" t="s">
        <v>312</v>
      </c>
      <c r="C15" s="20" t="s">
        <v>256</v>
      </c>
      <c r="D15" s="20">
        <v>23</v>
      </c>
      <c r="E15" s="21">
        <v>642.69000000000005</v>
      </c>
      <c r="F15" s="21">
        <v>727.93</v>
      </c>
      <c r="G15" s="21">
        <f>Table1[[#This Row],[Quantity]]*Table1[[#This Row],[Cost per unit]]</f>
        <v>14781.87</v>
      </c>
      <c r="H15" s="21">
        <f>Table1[[#This Row],[Quantity]]*Table1[[#This Row],[Price per unit]]</f>
        <v>16742.39</v>
      </c>
      <c r="I15" s="21">
        <f>Table1[[#This Row],[Total Sales]]-Table1[[#This Row],[Total Cost]]</f>
        <v>1960.5199999999986</v>
      </c>
      <c r="J15" s="20" t="s">
        <v>313</v>
      </c>
      <c r="K15" s="20" t="s">
        <v>314</v>
      </c>
      <c r="L15" s="20" t="s">
        <v>265</v>
      </c>
    </row>
    <row r="16" spans="1:12" x14ac:dyDescent="0.3">
      <c r="A16" s="29">
        <v>45415</v>
      </c>
      <c r="B16" s="20" t="s">
        <v>184</v>
      </c>
      <c r="C16" s="20" t="s">
        <v>185</v>
      </c>
      <c r="D16" s="20">
        <v>17</v>
      </c>
      <c r="E16" s="21">
        <v>264</v>
      </c>
      <c r="F16" s="21">
        <v>313.70999999999998</v>
      </c>
      <c r="G16" s="21">
        <f>Table1[[#This Row],[Quantity]]*Table1[[#This Row],[Cost per unit]]</f>
        <v>4488</v>
      </c>
      <c r="H16" s="21">
        <f>Table1[[#This Row],[Quantity]]*Table1[[#This Row],[Price per unit]]</f>
        <v>5333.07</v>
      </c>
      <c r="I16" s="21">
        <f>Table1[[#This Row],[Total Sales]]-Table1[[#This Row],[Total Cost]]</f>
        <v>845.06999999999971</v>
      </c>
      <c r="J16" s="20" t="s">
        <v>186</v>
      </c>
      <c r="K16" s="20" t="s">
        <v>187</v>
      </c>
      <c r="L16" s="20" t="s">
        <v>188</v>
      </c>
    </row>
    <row r="17" spans="1:12" x14ac:dyDescent="0.3">
      <c r="A17" s="29">
        <v>45413</v>
      </c>
      <c r="B17" s="20" t="s">
        <v>305</v>
      </c>
      <c r="C17" s="20" t="s">
        <v>256</v>
      </c>
      <c r="D17" s="20">
        <v>47</v>
      </c>
      <c r="E17" s="21">
        <v>721.35</v>
      </c>
      <c r="F17" s="21">
        <v>889.67</v>
      </c>
      <c r="G17" s="21">
        <f>Table1[[#This Row],[Quantity]]*Table1[[#This Row],[Cost per unit]]</f>
        <v>33903.450000000004</v>
      </c>
      <c r="H17" s="21">
        <f>Table1[[#This Row],[Quantity]]*Table1[[#This Row],[Price per unit]]</f>
        <v>41814.49</v>
      </c>
      <c r="I17" s="21">
        <f>Table1[[#This Row],[Total Sales]]-Table1[[#This Row],[Total Cost]]</f>
        <v>7911.0399999999936</v>
      </c>
      <c r="J17" s="20" t="s">
        <v>306</v>
      </c>
      <c r="K17" s="20" t="s">
        <v>307</v>
      </c>
      <c r="L17" s="20" t="s">
        <v>290</v>
      </c>
    </row>
    <row r="18" spans="1:12" x14ac:dyDescent="0.3">
      <c r="A18" s="29">
        <v>45412</v>
      </c>
      <c r="B18" s="20" t="s">
        <v>280</v>
      </c>
      <c r="C18" s="20" t="s">
        <v>239</v>
      </c>
      <c r="D18" s="20">
        <v>36</v>
      </c>
      <c r="E18" s="21">
        <v>759.73</v>
      </c>
      <c r="F18" s="21">
        <v>1139.51</v>
      </c>
      <c r="G18" s="21">
        <f>Table1[[#This Row],[Quantity]]*Table1[[#This Row],[Cost per unit]]</f>
        <v>27350.28</v>
      </c>
      <c r="H18" s="21">
        <f>Table1[[#This Row],[Quantity]]*Table1[[#This Row],[Price per unit]]</f>
        <v>41022.36</v>
      </c>
      <c r="I18" s="21">
        <f>Table1[[#This Row],[Total Sales]]-Table1[[#This Row],[Total Cost]]</f>
        <v>13672.080000000002</v>
      </c>
      <c r="J18" s="20" t="s">
        <v>281</v>
      </c>
      <c r="K18" s="20" t="s">
        <v>282</v>
      </c>
      <c r="L18" s="20" t="s">
        <v>121</v>
      </c>
    </row>
    <row r="19" spans="1:12" x14ac:dyDescent="0.3">
      <c r="A19" s="29">
        <v>45398</v>
      </c>
      <c r="B19" s="20" t="s">
        <v>375</v>
      </c>
      <c r="C19" s="20" t="s">
        <v>239</v>
      </c>
      <c r="D19" s="20">
        <v>41</v>
      </c>
      <c r="E19" s="21">
        <v>986.24</v>
      </c>
      <c r="F19" s="21">
        <v>1366.32</v>
      </c>
      <c r="G19" s="21">
        <f>Table1[[#This Row],[Quantity]]*Table1[[#This Row],[Cost per unit]]</f>
        <v>40435.840000000004</v>
      </c>
      <c r="H19" s="21">
        <f>Table1[[#This Row],[Quantity]]*Table1[[#This Row],[Price per unit]]</f>
        <v>56019.119999999995</v>
      </c>
      <c r="I19" s="21">
        <f>Table1[[#This Row],[Total Sales]]-Table1[[#This Row],[Total Cost]]</f>
        <v>15583.279999999992</v>
      </c>
      <c r="J19" s="20" t="s">
        <v>376</v>
      </c>
      <c r="K19" s="20" t="s">
        <v>377</v>
      </c>
      <c r="L19" s="20" t="s">
        <v>105</v>
      </c>
    </row>
    <row r="20" spans="1:12" x14ac:dyDescent="0.3">
      <c r="A20" s="29">
        <v>45395</v>
      </c>
      <c r="B20" s="20" t="s">
        <v>352</v>
      </c>
      <c r="C20" s="20" t="s">
        <v>334</v>
      </c>
      <c r="D20" s="20">
        <v>15</v>
      </c>
      <c r="E20" s="21">
        <v>610.73</v>
      </c>
      <c r="F20" s="21">
        <v>794.36</v>
      </c>
      <c r="G20" s="21">
        <f>Table1[[#This Row],[Quantity]]*Table1[[#This Row],[Cost per unit]]</f>
        <v>9160.9500000000007</v>
      </c>
      <c r="H20" s="21">
        <f>Table1[[#This Row],[Quantity]]*Table1[[#This Row],[Price per unit]]</f>
        <v>11915.4</v>
      </c>
      <c r="I20" s="21">
        <f>Table1[[#This Row],[Total Sales]]-Table1[[#This Row],[Total Cost]]</f>
        <v>2754.4499999999989</v>
      </c>
      <c r="J20" s="20" t="s">
        <v>353</v>
      </c>
      <c r="K20" s="20" t="s">
        <v>354</v>
      </c>
      <c r="L20" s="20" t="s">
        <v>279</v>
      </c>
    </row>
    <row r="21" spans="1:12" x14ac:dyDescent="0.3">
      <c r="A21" s="29">
        <v>45391</v>
      </c>
      <c r="B21" s="20" t="s">
        <v>298</v>
      </c>
      <c r="C21" s="20" t="s">
        <v>256</v>
      </c>
      <c r="D21" s="20">
        <v>11</v>
      </c>
      <c r="E21" s="21">
        <v>190.79</v>
      </c>
      <c r="F21" s="21">
        <v>220.31</v>
      </c>
      <c r="G21" s="21">
        <f>Table1[[#This Row],[Quantity]]*Table1[[#This Row],[Cost per unit]]</f>
        <v>2098.69</v>
      </c>
      <c r="H21" s="21">
        <f>Table1[[#This Row],[Quantity]]*Table1[[#This Row],[Price per unit]]</f>
        <v>2423.41</v>
      </c>
      <c r="I21" s="21">
        <f>Table1[[#This Row],[Total Sales]]-Table1[[#This Row],[Total Cost]]</f>
        <v>324.7199999999998</v>
      </c>
      <c r="J21" s="20" t="s">
        <v>299</v>
      </c>
      <c r="K21" s="20" t="s">
        <v>300</v>
      </c>
      <c r="L21" s="20" t="s">
        <v>80</v>
      </c>
    </row>
    <row r="22" spans="1:12" x14ac:dyDescent="0.3">
      <c r="A22" s="29">
        <v>45386</v>
      </c>
      <c r="B22" s="20" t="s">
        <v>405</v>
      </c>
      <c r="C22" s="20" t="s">
        <v>90</v>
      </c>
      <c r="D22" s="20">
        <v>47</v>
      </c>
      <c r="E22" s="21">
        <v>485.57</v>
      </c>
      <c r="F22" s="21">
        <v>758.98</v>
      </c>
      <c r="G22" s="21">
        <f>Table1[[#This Row],[Quantity]]*Table1[[#This Row],[Cost per unit]]</f>
        <v>22821.79</v>
      </c>
      <c r="H22" s="21">
        <f>Table1[[#This Row],[Quantity]]*Table1[[#This Row],[Price per unit]]</f>
        <v>35672.06</v>
      </c>
      <c r="I22" s="21">
        <f>Table1[[#This Row],[Total Sales]]-Table1[[#This Row],[Total Cost]]</f>
        <v>12850.269999999997</v>
      </c>
      <c r="J22" s="20" t="s">
        <v>406</v>
      </c>
      <c r="K22" s="20" t="s">
        <v>407</v>
      </c>
      <c r="L22" s="20" t="s">
        <v>290</v>
      </c>
    </row>
    <row r="23" spans="1:12" x14ac:dyDescent="0.3">
      <c r="A23" s="29">
        <v>45383</v>
      </c>
      <c r="B23" s="20" t="s">
        <v>291</v>
      </c>
      <c r="C23" s="20" t="s">
        <v>239</v>
      </c>
      <c r="D23" s="20">
        <v>25</v>
      </c>
      <c r="E23" s="21">
        <v>412.04</v>
      </c>
      <c r="F23" s="21">
        <v>814.34</v>
      </c>
      <c r="G23" s="21">
        <f>Table1[[#This Row],[Quantity]]*Table1[[#This Row],[Cost per unit]]</f>
        <v>10301</v>
      </c>
      <c r="H23" s="21">
        <f>Table1[[#This Row],[Quantity]]*Table1[[#This Row],[Price per unit]]</f>
        <v>20358.5</v>
      </c>
      <c r="I23" s="21">
        <f>Table1[[#This Row],[Total Sales]]-Table1[[#This Row],[Total Cost]]</f>
        <v>10057.5</v>
      </c>
      <c r="J23" s="20" t="s">
        <v>292</v>
      </c>
      <c r="K23" s="20" t="s">
        <v>293</v>
      </c>
      <c r="L23" s="20" t="s">
        <v>294</v>
      </c>
    </row>
    <row r="24" spans="1:12" x14ac:dyDescent="0.3">
      <c r="A24" s="29">
        <v>45376</v>
      </c>
      <c r="B24" s="20" t="s">
        <v>232</v>
      </c>
      <c r="C24" s="20" t="s">
        <v>185</v>
      </c>
      <c r="D24" s="20">
        <v>8</v>
      </c>
      <c r="E24" s="21">
        <v>235.27</v>
      </c>
      <c r="F24" s="21">
        <v>435.29</v>
      </c>
      <c r="G24" s="21">
        <f>Table1[[#This Row],[Quantity]]*Table1[[#This Row],[Cost per unit]]</f>
        <v>1882.16</v>
      </c>
      <c r="H24" s="21">
        <f>Table1[[#This Row],[Quantity]]*Table1[[#This Row],[Price per unit]]</f>
        <v>3482.32</v>
      </c>
      <c r="I24" s="21">
        <f>Table1[[#This Row],[Total Sales]]-Table1[[#This Row],[Total Cost]]</f>
        <v>1600.16</v>
      </c>
      <c r="J24" s="20" t="s">
        <v>233</v>
      </c>
      <c r="K24" s="20" t="s">
        <v>234</v>
      </c>
      <c r="L24" s="20" t="s">
        <v>109</v>
      </c>
    </row>
    <row r="25" spans="1:12" x14ac:dyDescent="0.3">
      <c r="A25" s="29">
        <v>45375</v>
      </c>
      <c r="B25" s="20" t="s">
        <v>98</v>
      </c>
      <c r="C25" s="20" t="s">
        <v>90</v>
      </c>
      <c r="D25" s="20">
        <v>41</v>
      </c>
      <c r="E25" s="21">
        <v>919.32</v>
      </c>
      <c r="F25" s="21">
        <v>1409.18</v>
      </c>
      <c r="G25" s="21">
        <f>Table1[[#This Row],[Quantity]]*Table1[[#This Row],[Cost per unit]]</f>
        <v>37692.120000000003</v>
      </c>
      <c r="H25" s="21">
        <f>Table1[[#This Row],[Quantity]]*Table1[[#This Row],[Price per unit]]</f>
        <v>57776.380000000005</v>
      </c>
      <c r="I25" s="21">
        <f>Table1[[#This Row],[Total Sales]]-Table1[[#This Row],[Total Cost]]</f>
        <v>20084.260000000002</v>
      </c>
      <c r="J25" s="20" t="s">
        <v>394</v>
      </c>
      <c r="K25" s="20" t="s">
        <v>395</v>
      </c>
      <c r="L25" s="20" t="s">
        <v>101</v>
      </c>
    </row>
    <row r="26" spans="1:12" x14ac:dyDescent="0.3">
      <c r="A26" s="29">
        <v>45373</v>
      </c>
      <c r="B26" s="20" t="s">
        <v>315</v>
      </c>
      <c r="C26" s="20" t="s">
        <v>256</v>
      </c>
      <c r="D26" s="20">
        <v>33</v>
      </c>
      <c r="E26" s="21">
        <v>611.49</v>
      </c>
      <c r="F26" s="21">
        <v>1166.51</v>
      </c>
      <c r="G26" s="21">
        <f>Table1[[#This Row],[Quantity]]*Table1[[#This Row],[Cost per unit]]</f>
        <v>20179.170000000002</v>
      </c>
      <c r="H26" s="21">
        <f>Table1[[#This Row],[Quantity]]*Table1[[#This Row],[Price per unit]]</f>
        <v>38494.83</v>
      </c>
      <c r="I26" s="21">
        <f>Table1[[#This Row],[Total Sales]]-Table1[[#This Row],[Total Cost]]</f>
        <v>18315.66</v>
      </c>
      <c r="J26" s="20" t="s">
        <v>316</v>
      </c>
      <c r="K26" s="20" t="s">
        <v>317</v>
      </c>
      <c r="L26" s="20" t="s">
        <v>286</v>
      </c>
    </row>
    <row r="27" spans="1:12" x14ac:dyDescent="0.3">
      <c r="A27" s="29">
        <v>45364</v>
      </c>
      <c r="B27" s="20" t="s">
        <v>238</v>
      </c>
      <c r="C27" s="20" t="s">
        <v>239</v>
      </c>
      <c r="D27" s="20">
        <v>33</v>
      </c>
      <c r="E27" s="21">
        <v>900.98</v>
      </c>
      <c r="F27" s="21">
        <v>1374.73</v>
      </c>
      <c r="G27" s="21">
        <f>Table1[[#This Row],[Quantity]]*Table1[[#This Row],[Cost per unit]]</f>
        <v>29732.34</v>
      </c>
      <c r="H27" s="21">
        <f>Table1[[#This Row],[Quantity]]*Table1[[#This Row],[Price per unit]]</f>
        <v>45366.090000000004</v>
      </c>
      <c r="I27" s="21">
        <f>Table1[[#This Row],[Total Sales]]-Table1[[#This Row],[Total Cost]]</f>
        <v>15633.750000000004</v>
      </c>
      <c r="J27" s="20" t="s">
        <v>240</v>
      </c>
      <c r="K27" s="20" t="s">
        <v>241</v>
      </c>
      <c r="L27" s="20" t="s">
        <v>204</v>
      </c>
    </row>
    <row r="28" spans="1:12" x14ac:dyDescent="0.3">
      <c r="A28" s="29">
        <v>45356</v>
      </c>
      <c r="B28" s="20" t="s">
        <v>381</v>
      </c>
      <c r="C28" s="20" t="s">
        <v>256</v>
      </c>
      <c r="D28" s="20">
        <v>32</v>
      </c>
      <c r="E28" s="21">
        <v>927.69</v>
      </c>
      <c r="F28" s="21">
        <v>1711.07</v>
      </c>
      <c r="G28" s="21">
        <f>Table1[[#This Row],[Quantity]]*Table1[[#This Row],[Cost per unit]]</f>
        <v>29686.080000000002</v>
      </c>
      <c r="H28" s="21">
        <f>Table1[[#This Row],[Quantity]]*Table1[[#This Row],[Price per unit]]</f>
        <v>54754.239999999998</v>
      </c>
      <c r="I28" s="21">
        <f>Table1[[#This Row],[Total Sales]]-Table1[[#This Row],[Total Cost]]</f>
        <v>25068.159999999996</v>
      </c>
      <c r="J28" s="20" t="s">
        <v>382</v>
      </c>
      <c r="K28" s="20" t="s">
        <v>383</v>
      </c>
      <c r="L28" s="20" t="s">
        <v>286</v>
      </c>
    </row>
    <row r="29" spans="1:12" x14ac:dyDescent="0.3">
      <c r="A29" s="29">
        <v>45354</v>
      </c>
      <c r="B29" s="20" t="s">
        <v>301</v>
      </c>
      <c r="C29" s="20" t="s">
        <v>256</v>
      </c>
      <c r="D29" s="20">
        <v>38</v>
      </c>
      <c r="E29" s="21">
        <v>976.8</v>
      </c>
      <c r="F29" s="21">
        <v>1149.8499999999999</v>
      </c>
      <c r="G29" s="21">
        <f>Table1[[#This Row],[Quantity]]*Table1[[#This Row],[Cost per unit]]</f>
        <v>37118.400000000001</v>
      </c>
      <c r="H29" s="21">
        <f>Table1[[#This Row],[Quantity]]*Table1[[#This Row],[Price per unit]]</f>
        <v>43694.299999999996</v>
      </c>
      <c r="I29" s="21">
        <f>Table1[[#This Row],[Total Sales]]-Table1[[#This Row],[Total Cost]]</f>
        <v>6575.8999999999942</v>
      </c>
      <c r="J29" s="20" t="s">
        <v>302</v>
      </c>
      <c r="K29" s="20" t="s">
        <v>303</v>
      </c>
      <c r="L29" s="20" t="s">
        <v>304</v>
      </c>
    </row>
    <row r="30" spans="1:12" x14ac:dyDescent="0.3">
      <c r="A30" s="29">
        <v>45343</v>
      </c>
      <c r="B30" s="20" t="s">
        <v>157</v>
      </c>
      <c r="C30" s="20" t="s">
        <v>158</v>
      </c>
      <c r="D30" s="20">
        <v>42</v>
      </c>
      <c r="E30" s="21">
        <v>36.68</v>
      </c>
      <c r="F30" s="21">
        <v>49.61</v>
      </c>
      <c r="G30" s="21">
        <f>Table1[[#This Row],[Quantity]]*Table1[[#This Row],[Cost per unit]]</f>
        <v>1540.56</v>
      </c>
      <c r="H30" s="21">
        <f>Table1[[#This Row],[Quantity]]*Table1[[#This Row],[Price per unit]]</f>
        <v>2083.62</v>
      </c>
      <c r="I30" s="21">
        <f>Table1[[#This Row],[Total Sales]]-Table1[[#This Row],[Total Cost]]</f>
        <v>543.05999999999995</v>
      </c>
      <c r="J30" s="20" t="s">
        <v>159</v>
      </c>
      <c r="K30" s="20" t="s">
        <v>160</v>
      </c>
      <c r="L30" s="20" t="s">
        <v>161</v>
      </c>
    </row>
    <row r="31" spans="1:12" x14ac:dyDescent="0.3">
      <c r="A31" s="29">
        <v>45340</v>
      </c>
      <c r="B31" s="20" t="s">
        <v>98</v>
      </c>
      <c r="C31" s="20" t="s">
        <v>90</v>
      </c>
      <c r="D31" s="20">
        <v>16</v>
      </c>
      <c r="E31" s="21">
        <v>77.98</v>
      </c>
      <c r="F31" s="21">
        <v>120.64</v>
      </c>
      <c r="G31" s="21">
        <f>Table1[[#This Row],[Quantity]]*Table1[[#This Row],[Cost per unit]]</f>
        <v>1247.68</v>
      </c>
      <c r="H31" s="21">
        <f>Table1[[#This Row],[Quantity]]*Table1[[#This Row],[Price per unit]]</f>
        <v>1930.24</v>
      </c>
      <c r="I31" s="21">
        <f>Table1[[#This Row],[Total Sales]]-Table1[[#This Row],[Total Cost]]</f>
        <v>682.56</v>
      </c>
      <c r="J31" s="20" t="s">
        <v>411</v>
      </c>
      <c r="K31" s="20" t="s">
        <v>412</v>
      </c>
      <c r="L31" s="20" t="s">
        <v>80</v>
      </c>
    </row>
    <row r="32" spans="1:12" x14ac:dyDescent="0.3">
      <c r="A32" s="29">
        <v>45334</v>
      </c>
      <c r="B32" s="20" t="s">
        <v>408</v>
      </c>
      <c r="C32" s="20" t="s">
        <v>90</v>
      </c>
      <c r="D32" s="20">
        <v>15</v>
      </c>
      <c r="E32" s="21">
        <v>234.88</v>
      </c>
      <c r="F32" s="21">
        <v>374.21</v>
      </c>
      <c r="G32" s="21">
        <f>Table1[[#This Row],[Quantity]]*Table1[[#This Row],[Cost per unit]]</f>
        <v>3523.2</v>
      </c>
      <c r="H32" s="21">
        <f>Table1[[#This Row],[Quantity]]*Table1[[#This Row],[Price per unit]]</f>
        <v>5613.15</v>
      </c>
      <c r="I32" s="21">
        <f>Table1[[#This Row],[Total Sales]]-Table1[[#This Row],[Total Cost]]</f>
        <v>2089.9499999999998</v>
      </c>
      <c r="J32" s="20" t="s">
        <v>409</v>
      </c>
      <c r="K32" s="20" t="s">
        <v>410</v>
      </c>
      <c r="L32" s="20" t="s">
        <v>286</v>
      </c>
    </row>
    <row r="33" spans="1:12" x14ac:dyDescent="0.3">
      <c r="A33" s="29">
        <v>45333</v>
      </c>
      <c r="B33" s="20" t="s">
        <v>165</v>
      </c>
      <c r="C33" s="20" t="s">
        <v>158</v>
      </c>
      <c r="D33" s="20">
        <v>7</v>
      </c>
      <c r="E33" s="21">
        <v>260.02999999999997</v>
      </c>
      <c r="F33" s="21">
        <v>450.95</v>
      </c>
      <c r="G33" s="21">
        <f>Table1[[#This Row],[Quantity]]*Table1[[#This Row],[Cost per unit]]</f>
        <v>1820.2099999999998</v>
      </c>
      <c r="H33" s="21">
        <f>Table1[[#This Row],[Quantity]]*Table1[[#This Row],[Price per unit]]</f>
        <v>3156.65</v>
      </c>
      <c r="I33" s="21">
        <f>Table1[[#This Row],[Total Sales]]-Table1[[#This Row],[Total Cost]]</f>
        <v>1336.4400000000003</v>
      </c>
      <c r="J33" s="20" t="s">
        <v>166</v>
      </c>
      <c r="K33" s="20" t="s">
        <v>167</v>
      </c>
      <c r="L33" s="20" t="s">
        <v>168</v>
      </c>
    </row>
    <row r="34" spans="1:12" x14ac:dyDescent="0.3">
      <c r="A34" s="29">
        <v>45332</v>
      </c>
      <c r="B34" s="20" t="s">
        <v>217</v>
      </c>
      <c r="C34" s="20" t="s">
        <v>185</v>
      </c>
      <c r="D34" s="20">
        <v>42</v>
      </c>
      <c r="E34" s="21">
        <v>622.55999999999995</v>
      </c>
      <c r="F34" s="21">
        <v>843.46</v>
      </c>
      <c r="G34" s="21">
        <f>Table1[[#This Row],[Quantity]]*Table1[[#This Row],[Cost per unit]]</f>
        <v>26147.519999999997</v>
      </c>
      <c r="H34" s="21">
        <f>Table1[[#This Row],[Quantity]]*Table1[[#This Row],[Price per unit]]</f>
        <v>35425.32</v>
      </c>
      <c r="I34" s="21">
        <f>Table1[[#This Row],[Total Sales]]-Table1[[#This Row],[Total Cost]]</f>
        <v>9277.8000000000029</v>
      </c>
      <c r="J34" s="20" t="s">
        <v>218</v>
      </c>
      <c r="K34" s="20" t="s">
        <v>219</v>
      </c>
      <c r="L34" s="20" t="s">
        <v>168</v>
      </c>
    </row>
    <row r="35" spans="1:12" x14ac:dyDescent="0.3">
      <c r="A35" s="29">
        <v>45331</v>
      </c>
      <c r="B35" s="20" t="s">
        <v>162</v>
      </c>
      <c r="C35" s="20" t="s">
        <v>158</v>
      </c>
      <c r="D35" s="20">
        <v>50</v>
      </c>
      <c r="E35" s="21">
        <v>239.13</v>
      </c>
      <c r="F35" s="21">
        <v>428.68</v>
      </c>
      <c r="G35" s="21">
        <f>Table1[[#This Row],[Quantity]]*Table1[[#This Row],[Cost per unit]]</f>
        <v>11956.5</v>
      </c>
      <c r="H35" s="21">
        <f>Table1[[#This Row],[Quantity]]*Table1[[#This Row],[Price per unit]]</f>
        <v>21434</v>
      </c>
      <c r="I35" s="21">
        <f>Table1[[#This Row],[Total Sales]]-Table1[[#This Row],[Total Cost]]</f>
        <v>9477.5</v>
      </c>
      <c r="J35" s="20" t="s">
        <v>163</v>
      </c>
      <c r="K35" s="20" t="s">
        <v>164</v>
      </c>
      <c r="L35" s="20" t="s">
        <v>105</v>
      </c>
    </row>
    <row r="36" spans="1:12" x14ac:dyDescent="0.3">
      <c r="A36" s="29">
        <v>45331</v>
      </c>
      <c r="B36" s="20" t="s">
        <v>359</v>
      </c>
      <c r="C36" s="20" t="s">
        <v>334</v>
      </c>
      <c r="D36" s="20">
        <v>7</v>
      </c>
      <c r="E36" s="21">
        <v>540.91</v>
      </c>
      <c r="F36" s="21">
        <v>878.16</v>
      </c>
      <c r="G36" s="21">
        <f>Table1[[#This Row],[Quantity]]*Table1[[#This Row],[Cost per unit]]</f>
        <v>3786.37</v>
      </c>
      <c r="H36" s="21">
        <f>Table1[[#This Row],[Quantity]]*Table1[[#This Row],[Price per unit]]</f>
        <v>6147.12</v>
      </c>
      <c r="I36" s="21">
        <f>Table1[[#This Row],[Total Sales]]-Table1[[#This Row],[Total Cost]]</f>
        <v>2360.75</v>
      </c>
      <c r="J36" s="20" t="s">
        <v>360</v>
      </c>
      <c r="K36" s="20" t="s">
        <v>361</v>
      </c>
      <c r="L36" s="20" t="s">
        <v>188</v>
      </c>
    </row>
    <row r="37" spans="1:12" x14ac:dyDescent="0.3">
      <c r="A37" s="29">
        <v>45327</v>
      </c>
      <c r="B37" s="20" t="s">
        <v>201</v>
      </c>
      <c r="C37" s="20" t="s">
        <v>185</v>
      </c>
      <c r="D37" s="20">
        <v>11</v>
      </c>
      <c r="E37" s="21">
        <v>103.62</v>
      </c>
      <c r="F37" s="21">
        <v>146.52000000000001</v>
      </c>
      <c r="G37" s="21">
        <f>Table1[[#This Row],[Quantity]]*Table1[[#This Row],[Cost per unit]]</f>
        <v>1139.8200000000002</v>
      </c>
      <c r="H37" s="21">
        <f>Table1[[#This Row],[Quantity]]*Table1[[#This Row],[Price per unit]]</f>
        <v>1611.72</v>
      </c>
      <c r="I37" s="21">
        <f>Table1[[#This Row],[Total Sales]]-Table1[[#This Row],[Total Cost]]</f>
        <v>471.89999999999986</v>
      </c>
      <c r="J37" s="20" t="s">
        <v>202</v>
      </c>
      <c r="K37" s="20" t="s">
        <v>203</v>
      </c>
      <c r="L37" s="20" t="s">
        <v>204</v>
      </c>
    </row>
    <row r="38" spans="1:12" x14ac:dyDescent="0.3">
      <c r="A38" s="29">
        <v>45311</v>
      </c>
      <c r="B38" s="20" t="s">
        <v>126</v>
      </c>
      <c r="C38" s="20" t="s">
        <v>73</v>
      </c>
      <c r="D38" s="20">
        <v>36</v>
      </c>
      <c r="E38" s="21">
        <v>128.71</v>
      </c>
      <c r="F38" s="21">
        <v>152.97999999999999</v>
      </c>
      <c r="G38" s="21">
        <f>Table1[[#This Row],[Quantity]]*Table1[[#This Row],[Cost per unit]]</f>
        <v>4633.5600000000004</v>
      </c>
      <c r="H38" s="21">
        <f>Table1[[#This Row],[Quantity]]*Table1[[#This Row],[Price per unit]]</f>
        <v>5507.28</v>
      </c>
      <c r="I38" s="21">
        <f>Table1[[#This Row],[Total Sales]]-Table1[[#This Row],[Total Cost]]</f>
        <v>873.71999999999935</v>
      </c>
      <c r="J38" s="20" t="s">
        <v>127</v>
      </c>
      <c r="K38" s="20" t="s">
        <v>128</v>
      </c>
      <c r="L38" s="20" t="s">
        <v>76</v>
      </c>
    </row>
    <row r="39" spans="1:12" x14ac:dyDescent="0.3">
      <c r="A39" s="29">
        <v>45309</v>
      </c>
      <c r="B39" s="20" t="s">
        <v>308</v>
      </c>
      <c r="C39" s="20" t="s">
        <v>256</v>
      </c>
      <c r="D39" s="20">
        <v>14</v>
      </c>
      <c r="E39" s="21">
        <v>605.25</v>
      </c>
      <c r="F39" s="21">
        <v>981.92</v>
      </c>
      <c r="G39" s="21">
        <f>Table1[[#This Row],[Quantity]]*Table1[[#This Row],[Cost per unit]]</f>
        <v>8473.5</v>
      </c>
      <c r="H39" s="21">
        <f>Table1[[#This Row],[Quantity]]*Table1[[#This Row],[Price per unit]]</f>
        <v>13746.88</v>
      </c>
      <c r="I39" s="21">
        <f>Table1[[#This Row],[Total Sales]]-Table1[[#This Row],[Total Cost]]</f>
        <v>5273.3799999999992</v>
      </c>
      <c r="J39" s="20" t="s">
        <v>309</v>
      </c>
      <c r="K39" s="20" t="s">
        <v>310</v>
      </c>
      <c r="L39" s="20" t="s">
        <v>311</v>
      </c>
    </row>
    <row r="40" spans="1:12" x14ac:dyDescent="0.3">
      <c r="A40" s="29">
        <v>45296</v>
      </c>
      <c r="B40" s="20" t="s">
        <v>106</v>
      </c>
      <c r="C40" s="20" t="s">
        <v>85</v>
      </c>
      <c r="D40" s="20">
        <v>45</v>
      </c>
      <c r="E40" s="21">
        <v>642.29</v>
      </c>
      <c r="F40" s="21">
        <v>1060.4000000000001</v>
      </c>
      <c r="G40" s="21">
        <f>Table1[[#This Row],[Quantity]]*Table1[[#This Row],[Cost per unit]]</f>
        <v>28903.05</v>
      </c>
      <c r="H40" s="21">
        <f>Table1[[#This Row],[Quantity]]*Table1[[#This Row],[Price per unit]]</f>
        <v>47718.000000000007</v>
      </c>
      <c r="I40" s="21">
        <f>Table1[[#This Row],[Total Sales]]-Table1[[#This Row],[Total Cost]]</f>
        <v>18814.950000000008</v>
      </c>
      <c r="J40" s="20" t="s">
        <v>107</v>
      </c>
      <c r="K40" s="20" t="s">
        <v>108</v>
      </c>
      <c r="L40" s="20" t="s">
        <v>109</v>
      </c>
    </row>
    <row r="41" spans="1:12" x14ac:dyDescent="0.3">
      <c r="A41" s="29">
        <v>45294</v>
      </c>
      <c r="B41" s="20" t="s">
        <v>84</v>
      </c>
      <c r="C41" s="20" t="s">
        <v>85</v>
      </c>
      <c r="D41" s="20">
        <v>15</v>
      </c>
      <c r="E41" s="21">
        <v>519.54</v>
      </c>
      <c r="F41" s="21">
        <v>602.75</v>
      </c>
      <c r="G41" s="21">
        <f>Table1[[#This Row],[Quantity]]*Table1[[#This Row],[Cost per unit]]</f>
        <v>7793.0999999999995</v>
      </c>
      <c r="H41" s="21">
        <f>Table1[[#This Row],[Quantity]]*Table1[[#This Row],[Price per unit]]</f>
        <v>9041.25</v>
      </c>
      <c r="I41" s="21">
        <f>Table1[[#This Row],[Total Sales]]-Table1[[#This Row],[Total Cost]]</f>
        <v>1248.1500000000005</v>
      </c>
      <c r="J41" s="20" t="s">
        <v>86</v>
      </c>
      <c r="K41" s="20" t="s">
        <v>87</v>
      </c>
      <c r="L41" s="20" t="s">
        <v>88</v>
      </c>
    </row>
    <row r="42" spans="1:12" x14ac:dyDescent="0.3">
      <c r="A42" s="29">
        <v>45292</v>
      </c>
      <c r="B42" s="20" t="s">
        <v>142</v>
      </c>
      <c r="C42" s="20" t="s">
        <v>73</v>
      </c>
      <c r="D42" s="20">
        <v>26</v>
      </c>
      <c r="E42" s="21">
        <v>732.12</v>
      </c>
      <c r="F42" s="21">
        <v>1419.29</v>
      </c>
      <c r="G42" s="21">
        <f>Table1[[#This Row],[Quantity]]*Table1[[#This Row],[Cost per unit]]</f>
        <v>19035.12</v>
      </c>
      <c r="H42" s="21">
        <f>Table1[[#This Row],[Quantity]]*Table1[[#This Row],[Price per unit]]</f>
        <v>36901.54</v>
      </c>
      <c r="I42" s="21">
        <f>Table1[[#This Row],[Total Sales]]-Table1[[#This Row],[Total Cost]]</f>
        <v>17866.420000000002</v>
      </c>
      <c r="J42" s="20" t="s">
        <v>143</v>
      </c>
      <c r="K42" s="20" t="s">
        <v>144</v>
      </c>
      <c r="L42" s="20" t="s">
        <v>145</v>
      </c>
    </row>
    <row r="43" spans="1:12" x14ac:dyDescent="0.3">
      <c r="A43" s="29">
        <v>45278</v>
      </c>
      <c r="B43" s="20" t="s">
        <v>146</v>
      </c>
      <c r="C43" s="20" t="s">
        <v>73</v>
      </c>
      <c r="D43" s="20">
        <v>34</v>
      </c>
      <c r="E43" s="21">
        <v>274.04000000000002</v>
      </c>
      <c r="F43" s="21">
        <v>476.9</v>
      </c>
      <c r="G43" s="21">
        <f>Table1[[#This Row],[Quantity]]*Table1[[#This Row],[Cost per unit]]</f>
        <v>9317.36</v>
      </c>
      <c r="H43" s="21">
        <f>Table1[[#This Row],[Quantity]]*Table1[[#This Row],[Price per unit]]</f>
        <v>16214.599999999999</v>
      </c>
      <c r="I43" s="21">
        <f>Table1[[#This Row],[Total Sales]]-Table1[[#This Row],[Total Cost]]</f>
        <v>6897.239999999998</v>
      </c>
      <c r="J43" s="20" t="s">
        <v>147</v>
      </c>
      <c r="K43" s="20" t="s">
        <v>148</v>
      </c>
      <c r="L43" s="20" t="s">
        <v>117</v>
      </c>
    </row>
    <row r="44" spans="1:12" x14ac:dyDescent="0.3">
      <c r="A44" s="29">
        <v>45278</v>
      </c>
      <c r="B44" s="20" t="s">
        <v>365</v>
      </c>
      <c r="C44" s="20" t="s">
        <v>334</v>
      </c>
      <c r="D44" s="20">
        <v>41</v>
      </c>
      <c r="E44" s="21">
        <v>930.72</v>
      </c>
      <c r="F44" s="21">
        <v>1261.78</v>
      </c>
      <c r="G44" s="21">
        <f>Table1[[#This Row],[Quantity]]*Table1[[#This Row],[Cost per unit]]</f>
        <v>38159.520000000004</v>
      </c>
      <c r="H44" s="21">
        <f>Table1[[#This Row],[Quantity]]*Table1[[#This Row],[Price per unit]]</f>
        <v>51732.979999999996</v>
      </c>
      <c r="I44" s="21">
        <f>Table1[[#This Row],[Total Sales]]-Table1[[#This Row],[Total Cost]]</f>
        <v>13573.459999999992</v>
      </c>
      <c r="J44" s="20" t="s">
        <v>366</v>
      </c>
      <c r="K44" s="20" t="s">
        <v>367</v>
      </c>
      <c r="L44" s="20" t="s">
        <v>121</v>
      </c>
    </row>
    <row r="45" spans="1:12" x14ac:dyDescent="0.3">
      <c r="A45" s="29">
        <v>45271</v>
      </c>
      <c r="B45" s="20" t="s">
        <v>139</v>
      </c>
      <c r="C45" s="20" t="s">
        <v>73</v>
      </c>
      <c r="D45" s="20">
        <v>2</v>
      </c>
      <c r="E45" s="21">
        <v>271</v>
      </c>
      <c r="F45" s="21">
        <v>534.5</v>
      </c>
      <c r="G45" s="21">
        <f>Table1[[#This Row],[Quantity]]*Table1[[#This Row],[Cost per unit]]</f>
        <v>542</v>
      </c>
      <c r="H45" s="21">
        <f>Table1[[#This Row],[Quantity]]*Table1[[#This Row],[Price per unit]]</f>
        <v>1069</v>
      </c>
      <c r="I45" s="21">
        <f>Table1[[#This Row],[Total Sales]]-Table1[[#This Row],[Total Cost]]</f>
        <v>527</v>
      </c>
      <c r="J45" s="20" t="s">
        <v>140</v>
      </c>
      <c r="K45" s="20" t="s">
        <v>141</v>
      </c>
      <c r="L45" s="20" t="s">
        <v>97</v>
      </c>
    </row>
    <row r="46" spans="1:12" x14ac:dyDescent="0.3">
      <c r="A46" s="29">
        <v>45269</v>
      </c>
      <c r="B46" s="20" t="s">
        <v>346</v>
      </c>
      <c r="C46" s="20" t="s">
        <v>334</v>
      </c>
      <c r="D46" s="20">
        <v>29</v>
      </c>
      <c r="E46" s="21">
        <v>45.5</v>
      </c>
      <c r="F46" s="21">
        <v>67.42</v>
      </c>
      <c r="G46" s="21">
        <f>Table1[[#This Row],[Quantity]]*Table1[[#This Row],[Cost per unit]]</f>
        <v>1319.5</v>
      </c>
      <c r="H46" s="21">
        <f>Table1[[#This Row],[Quantity]]*Table1[[#This Row],[Price per unit]]</f>
        <v>1955.18</v>
      </c>
      <c r="I46" s="21">
        <f>Table1[[#This Row],[Total Sales]]-Table1[[#This Row],[Total Cost]]</f>
        <v>635.68000000000006</v>
      </c>
      <c r="J46" s="20" t="s">
        <v>347</v>
      </c>
      <c r="K46" s="20" t="s">
        <v>348</v>
      </c>
      <c r="L46" s="20" t="s">
        <v>279</v>
      </c>
    </row>
    <row r="47" spans="1:12" x14ac:dyDescent="0.3">
      <c r="A47" s="29">
        <v>45268</v>
      </c>
      <c r="B47" s="20" t="s">
        <v>98</v>
      </c>
      <c r="C47" s="20" t="s">
        <v>90</v>
      </c>
      <c r="D47" s="20">
        <v>24</v>
      </c>
      <c r="E47" s="21">
        <v>663.06</v>
      </c>
      <c r="F47" s="21">
        <v>1045.77</v>
      </c>
      <c r="G47" s="21">
        <f>Table1[[#This Row],[Quantity]]*Table1[[#This Row],[Cost per unit]]</f>
        <v>15913.439999999999</v>
      </c>
      <c r="H47" s="21">
        <f>Table1[[#This Row],[Quantity]]*Table1[[#This Row],[Price per unit]]</f>
        <v>25098.48</v>
      </c>
      <c r="I47" s="21">
        <f>Table1[[#This Row],[Total Sales]]-Table1[[#This Row],[Total Cost]]</f>
        <v>9185.0400000000009</v>
      </c>
      <c r="J47" s="20" t="s">
        <v>99</v>
      </c>
      <c r="K47" s="20" t="s">
        <v>100</v>
      </c>
      <c r="L47" s="20" t="s">
        <v>101</v>
      </c>
    </row>
    <row r="48" spans="1:12" x14ac:dyDescent="0.3">
      <c r="A48" s="29">
        <v>45261</v>
      </c>
      <c r="B48" s="20" t="s">
        <v>102</v>
      </c>
      <c r="C48" s="20" t="s">
        <v>90</v>
      </c>
      <c r="D48" s="20">
        <v>29</v>
      </c>
      <c r="E48" s="21">
        <v>937.53</v>
      </c>
      <c r="F48" s="21">
        <v>1661.66</v>
      </c>
      <c r="G48" s="21">
        <f>Table1[[#This Row],[Quantity]]*Table1[[#This Row],[Cost per unit]]</f>
        <v>27188.37</v>
      </c>
      <c r="H48" s="21">
        <f>Table1[[#This Row],[Quantity]]*Table1[[#This Row],[Price per unit]]</f>
        <v>48188.14</v>
      </c>
      <c r="I48" s="21">
        <f>Table1[[#This Row],[Total Sales]]-Table1[[#This Row],[Total Cost]]</f>
        <v>20999.77</v>
      </c>
      <c r="J48" s="20" t="s">
        <v>103</v>
      </c>
      <c r="K48" s="20" t="s">
        <v>104</v>
      </c>
      <c r="L48" s="20" t="s">
        <v>105</v>
      </c>
    </row>
    <row r="49" spans="1:12" x14ac:dyDescent="0.3">
      <c r="A49" s="29">
        <v>45261</v>
      </c>
      <c r="B49" s="20" t="s">
        <v>321</v>
      </c>
      <c r="C49" s="20" t="s">
        <v>256</v>
      </c>
      <c r="D49" s="20">
        <v>32</v>
      </c>
      <c r="E49" s="21">
        <v>862.09</v>
      </c>
      <c r="F49" s="21">
        <v>1545.27</v>
      </c>
      <c r="G49" s="21">
        <f>Table1[[#This Row],[Quantity]]*Table1[[#This Row],[Cost per unit]]</f>
        <v>27586.880000000001</v>
      </c>
      <c r="H49" s="21">
        <f>Table1[[#This Row],[Quantity]]*Table1[[#This Row],[Price per unit]]</f>
        <v>49448.639999999999</v>
      </c>
      <c r="I49" s="21">
        <f>Table1[[#This Row],[Total Sales]]-Table1[[#This Row],[Total Cost]]</f>
        <v>21861.759999999998</v>
      </c>
      <c r="J49" s="20" t="s">
        <v>322</v>
      </c>
      <c r="K49" s="20" t="s">
        <v>323</v>
      </c>
      <c r="L49" s="20" t="s">
        <v>188</v>
      </c>
    </row>
    <row r="50" spans="1:12" x14ac:dyDescent="0.3">
      <c r="A50" s="29">
        <v>45260</v>
      </c>
      <c r="B50" s="20" t="s">
        <v>416</v>
      </c>
      <c r="C50" s="20" t="s">
        <v>90</v>
      </c>
      <c r="D50" s="20">
        <v>39</v>
      </c>
      <c r="E50" s="21">
        <v>538.66999999999996</v>
      </c>
      <c r="F50" s="21">
        <v>886.46</v>
      </c>
      <c r="G50" s="21">
        <f>Table1[[#This Row],[Quantity]]*Table1[[#This Row],[Cost per unit]]</f>
        <v>21008.129999999997</v>
      </c>
      <c r="H50" s="21">
        <f>Table1[[#This Row],[Quantity]]*Table1[[#This Row],[Price per unit]]</f>
        <v>34571.94</v>
      </c>
      <c r="I50" s="21">
        <f>Table1[[#This Row],[Total Sales]]-Table1[[#This Row],[Total Cost]]</f>
        <v>13563.810000000005</v>
      </c>
      <c r="J50" s="20" t="s">
        <v>417</v>
      </c>
      <c r="K50" s="20" t="s">
        <v>418</v>
      </c>
      <c r="L50" s="20" t="s">
        <v>183</v>
      </c>
    </row>
    <row r="51" spans="1:12" x14ac:dyDescent="0.3">
      <c r="A51" s="29">
        <v>45259</v>
      </c>
      <c r="B51" s="20" t="s">
        <v>324</v>
      </c>
      <c r="C51" s="20" t="s">
        <v>256</v>
      </c>
      <c r="D51" s="20">
        <v>9</v>
      </c>
      <c r="E51" s="21">
        <v>316.93</v>
      </c>
      <c r="F51" s="21">
        <v>448.56</v>
      </c>
      <c r="G51" s="21">
        <f>Table1[[#This Row],[Quantity]]*Table1[[#This Row],[Cost per unit]]</f>
        <v>2852.37</v>
      </c>
      <c r="H51" s="21">
        <f>Table1[[#This Row],[Quantity]]*Table1[[#This Row],[Price per unit]]</f>
        <v>4037.04</v>
      </c>
      <c r="I51" s="21">
        <f>Table1[[#This Row],[Total Sales]]-Table1[[#This Row],[Total Cost]]</f>
        <v>1184.67</v>
      </c>
      <c r="J51" s="20" t="s">
        <v>325</v>
      </c>
      <c r="K51" s="20" t="s">
        <v>182</v>
      </c>
      <c r="L51" s="20" t="s">
        <v>80</v>
      </c>
    </row>
    <row r="52" spans="1:12" x14ac:dyDescent="0.3">
      <c r="A52" s="29">
        <v>45257</v>
      </c>
      <c r="B52" s="20" t="s">
        <v>213</v>
      </c>
      <c r="C52" s="20" t="s">
        <v>206</v>
      </c>
      <c r="D52" s="20">
        <v>12</v>
      </c>
      <c r="E52" s="21">
        <v>463.72</v>
      </c>
      <c r="F52" s="21">
        <v>601.44000000000005</v>
      </c>
      <c r="G52" s="21">
        <f>Table1[[#This Row],[Quantity]]*Table1[[#This Row],[Cost per unit]]</f>
        <v>5564.64</v>
      </c>
      <c r="H52" s="21">
        <f>Table1[[#This Row],[Quantity]]*Table1[[#This Row],[Price per unit]]</f>
        <v>7217.2800000000007</v>
      </c>
      <c r="I52" s="21">
        <f>Table1[[#This Row],[Total Sales]]-Table1[[#This Row],[Total Cost]]</f>
        <v>1652.6400000000003</v>
      </c>
      <c r="J52" s="20" t="s">
        <v>214</v>
      </c>
      <c r="K52" s="20" t="s">
        <v>215</v>
      </c>
      <c r="L52" s="20" t="s">
        <v>216</v>
      </c>
    </row>
    <row r="53" spans="1:12" x14ac:dyDescent="0.3">
      <c r="A53" s="29">
        <v>45257</v>
      </c>
      <c r="B53" s="20" t="s">
        <v>252</v>
      </c>
      <c r="C53" s="20" t="s">
        <v>239</v>
      </c>
      <c r="D53" s="20">
        <v>14</v>
      </c>
      <c r="E53" s="21">
        <v>297.14</v>
      </c>
      <c r="F53" s="21">
        <v>444.59</v>
      </c>
      <c r="G53" s="21">
        <f>Table1[[#This Row],[Quantity]]*Table1[[#This Row],[Cost per unit]]</f>
        <v>4159.96</v>
      </c>
      <c r="H53" s="21">
        <f>Table1[[#This Row],[Quantity]]*Table1[[#This Row],[Price per unit]]</f>
        <v>6224.2599999999993</v>
      </c>
      <c r="I53" s="21">
        <f>Table1[[#This Row],[Total Sales]]-Table1[[#This Row],[Total Cost]]</f>
        <v>2064.2999999999993</v>
      </c>
      <c r="J53" s="20" t="s">
        <v>253</v>
      </c>
      <c r="K53" s="20" t="s">
        <v>254</v>
      </c>
      <c r="L53" s="20" t="s">
        <v>156</v>
      </c>
    </row>
    <row r="54" spans="1:12" x14ac:dyDescent="0.3">
      <c r="A54" s="29">
        <v>45253</v>
      </c>
      <c r="B54" s="20" t="s">
        <v>390</v>
      </c>
      <c r="C54" s="20" t="s">
        <v>90</v>
      </c>
      <c r="D54" s="20">
        <v>16</v>
      </c>
      <c r="E54" s="21">
        <v>417.84</v>
      </c>
      <c r="F54" s="21">
        <v>756.58</v>
      </c>
      <c r="G54" s="21">
        <f>Table1[[#This Row],[Quantity]]*Table1[[#This Row],[Cost per unit]]</f>
        <v>6685.44</v>
      </c>
      <c r="H54" s="21">
        <f>Table1[[#This Row],[Quantity]]*Table1[[#This Row],[Price per unit]]</f>
        <v>12105.28</v>
      </c>
      <c r="I54" s="21">
        <f>Table1[[#This Row],[Total Sales]]-Table1[[#This Row],[Total Cost]]</f>
        <v>5419.8400000000011</v>
      </c>
      <c r="J54" s="20" t="s">
        <v>391</v>
      </c>
      <c r="K54" s="20" t="s">
        <v>392</v>
      </c>
      <c r="L54" s="20" t="s">
        <v>393</v>
      </c>
    </row>
    <row r="55" spans="1:12" x14ac:dyDescent="0.3">
      <c r="A55" s="29">
        <v>45240</v>
      </c>
      <c r="B55" s="20" t="s">
        <v>295</v>
      </c>
      <c r="C55" s="20" t="s">
        <v>256</v>
      </c>
      <c r="D55" s="20">
        <v>9</v>
      </c>
      <c r="E55" s="21">
        <v>250.77</v>
      </c>
      <c r="F55" s="21">
        <v>480.86</v>
      </c>
      <c r="G55" s="21">
        <f>Table1[[#This Row],[Quantity]]*Table1[[#This Row],[Cost per unit]]</f>
        <v>2256.9300000000003</v>
      </c>
      <c r="H55" s="21">
        <f>Table1[[#This Row],[Quantity]]*Table1[[#This Row],[Price per unit]]</f>
        <v>4327.74</v>
      </c>
      <c r="I55" s="21">
        <f>Table1[[#This Row],[Total Sales]]-Table1[[#This Row],[Total Cost]]</f>
        <v>2070.8099999999995</v>
      </c>
      <c r="J55" s="20" t="s">
        <v>296</v>
      </c>
      <c r="K55" s="20" t="s">
        <v>297</v>
      </c>
      <c r="L55" s="20" t="s">
        <v>161</v>
      </c>
    </row>
    <row r="56" spans="1:12" x14ac:dyDescent="0.3">
      <c r="A56" s="29">
        <v>45238</v>
      </c>
      <c r="B56" s="20" t="s">
        <v>276</v>
      </c>
      <c r="C56" s="20" t="s">
        <v>239</v>
      </c>
      <c r="D56" s="20">
        <v>29</v>
      </c>
      <c r="E56" s="21">
        <v>428.75</v>
      </c>
      <c r="F56" s="21">
        <v>495.02</v>
      </c>
      <c r="G56" s="21">
        <f>Table1[[#This Row],[Quantity]]*Table1[[#This Row],[Cost per unit]]</f>
        <v>12433.75</v>
      </c>
      <c r="H56" s="21">
        <f>Table1[[#This Row],[Quantity]]*Table1[[#This Row],[Price per unit]]</f>
        <v>14355.58</v>
      </c>
      <c r="I56" s="21">
        <f>Table1[[#This Row],[Total Sales]]-Table1[[#This Row],[Total Cost]]</f>
        <v>1921.83</v>
      </c>
      <c r="J56" s="20" t="s">
        <v>277</v>
      </c>
      <c r="K56" s="20" t="s">
        <v>278</v>
      </c>
      <c r="L56" s="20" t="s">
        <v>279</v>
      </c>
    </row>
    <row r="57" spans="1:12" x14ac:dyDescent="0.3">
      <c r="A57" s="29">
        <v>45237</v>
      </c>
      <c r="B57" s="20" t="s">
        <v>118</v>
      </c>
      <c r="C57" s="20" t="s">
        <v>73</v>
      </c>
      <c r="D57" s="20">
        <v>41</v>
      </c>
      <c r="E57" s="21">
        <v>203.23</v>
      </c>
      <c r="F57" s="21">
        <v>299.81</v>
      </c>
      <c r="G57" s="21">
        <f>Table1[[#This Row],[Quantity]]*Table1[[#This Row],[Cost per unit]]</f>
        <v>8332.43</v>
      </c>
      <c r="H57" s="21">
        <f>Table1[[#This Row],[Quantity]]*Table1[[#This Row],[Price per unit]]</f>
        <v>12292.210000000001</v>
      </c>
      <c r="I57" s="21">
        <f>Table1[[#This Row],[Total Sales]]-Table1[[#This Row],[Total Cost]]</f>
        <v>3959.7800000000007</v>
      </c>
      <c r="J57" s="20" t="s">
        <v>119</v>
      </c>
      <c r="K57" s="20" t="s">
        <v>120</v>
      </c>
      <c r="L57" s="20" t="s">
        <v>121</v>
      </c>
    </row>
    <row r="58" spans="1:12" x14ac:dyDescent="0.3">
      <c r="A58" s="29">
        <v>45235</v>
      </c>
      <c r="B58" s="20" t="s">
        <v>77</v>
      </c>
      <c r="C58" s="20" t="s">
        <v>73</v>
      </c>
      <c r="D58" s="20">
        <v>44</v>
      </c>
      <c r="E58" s="21">
        <v>209.29</v>
      </c>
      <c r="F58" s="21">
        <v>406.92</v>
      </c>
      <c r="G58" s="21">
        <f>Table1[[#This Row],[Quantity]]*Table1[[#This Row],[Cost per unit]]</f>
        <v>9208.76</v>
      </c>
      <c r="H58" s="21">
        <f>Table1[[#This Row],[Quantity]]*Table1[[#This Row],[Price per unit]]</f>
        <v>17904.48</v>
      </c>
      <c r="I58" s="21">
        <f>Table1[[#This Row],[Total Sales]]-Table1[[#This Row],[Total Cost]]</f>
        <v>8695.7199999999993</v>
      </c>
      <c r="J58" s="20" t="s">
        <v>78</v>
      </c>
      <c r="K58" s="20" t="s">
        <v>79</v>
      </c>
      <c r="L58" s="20" t="s">
        <v>80</v>
      </c>
    </row>
    <row r="59" spans="1:12" x14ac:dyDescent="0.3">
      <c r="A59" s="29">
        <v>45233</v>
      </c>
      <c r="B59" s="20" t="s">
        <v>180</v>
      </c>
      <c r="C59" s="20" t="s">
        <v>158</v>
      </c>
      <c r="D59" s="20">
        <v>19</v>
      </c>
      <c r="E59" s="21">
        <v>409.29</v>
      </c>
      <c r="F59" s="21">
        <v>748.68</v>
      </c>
      <c r="G59" s="21">
        <f>Table1[[#This Row],[Quantity]]*Table1[[#This Row],[Cost per unit]]</f>
        <v>7776.51</v>
      </c>
      <c r="H59" s="21">
        <f>Table1[[#This Row],[Quantity]]*Table1[[#This Row],[Price per unit]]</f>
        <v>14224.919999999998</v>
      </c>
      <c r="I59" s="21">
        <f>Table1[[#This Row],[Total Sales]]-Table1[[#This Row],[Total Cost]]</f>
        <v>6448.409999999998</v>
      </c>
      <c r="J59" s="20" t="s">
        <v>181</v>
      </c>
      <c r="K59" s="20" t="s">
        <v>182</v>
      </c>
      <c r="L59" s="20" t="s">
        <v>183</v>
      </c>
    </row>
    <row r="60" spans="1:12" x14ac:dyDescent="0.3">
      <c r="A60" s="29">
        <v>45229</v>
      </c>
      <c r="B60" s="20" t="s">
        <v>220</v>
      </c>
      <c r="C60" s="20" t="s">
        <v>185</v>
      </c>
      <c r="D60" s="20">
        <v>38</v>
      </c>
      <c r="E60" s="21">
        <v>634.41999999999996</v>
      </c>
      <c r="F60" s="21">
        <v>833.24</v>
      </c>
      <c r="G60" s="21">
        <f>Table1[[#This Row],[Quantity]]*Table1[[#This Row],[Cost per unit]]</f>
        <v>24107.96</v>
      </c>
      <c r="H60" s="21">
        <f>Table1[[#This Row],[Quantity]]*Table1[[#This Row],[Price per unit]]</f>
        <v>31663.119999999999</v>
      </c>
      <c r="I60" s="21">
        <f>Table1[[#This Row],[Total Sales]]-Table1[[#This Row],[Total Cost]]</f>
        <v>7555.16</v>
      </c>
      <c r="J60" s="20" t="s">
        <v>221</v>
      </c>
      <c r="K60" s="20" t="s">
        <v>222</v>
      </c>
      <c r="L60" s="20" t="s">
        <v>223</v>
      </c>
    </row>
    <row r="61" spans="1:12" x14ac:dyDescent="0.3">
      <c r="A61" s="29">
        <v>45222</v>
      </c>
      <c r="B61" s="20" t="s">
        <v>176</v>
      </c>
      <c r="C61" s="20" t="s">
        <v>158</v>
      </c>
      <c r="D61" s="20">
        <v>42</v>
      </c>
      <c r="E61" s="21">
        <v>607.80999999999995</v>
      </c>
      <c r="F61" s="21">
        <v>973.17</v>
      </c>
      <c r="G61" s="21">
        <f>Table1[[#This Row],[Quantity]]*Table1[[#This Row],[Cost per unit]]</f>
        <v>25528.019999999997</v>
      </c>
      <c r="H61" s="21">
        <f>Table1[[#This Row],[Quantity]]*Table1[[#This Row],[Price per unit]]</f>
        <v>40873.14</v>
      </c>
      <c r="I61" s="21">
        <f>Table1[[#This Row],[Total Sales]]-Table1[[#This Row],[Total Cost]]</f>
        <v>15345.120000000003</v>
      </c>
      <c r="J61" s="20" t="s">
        <v>177</v>
      </c>
      <c r="K61" s="20" t="s">
        <v>178</v>
      </c>
      <c r="L61" s="20" t="s">
        <v>179</v>
      </c>
    </row>
    <row r="62" spans="1:12" x14ac:dyDescent="0.3">
      <c r="A62" s="29">
        <v>45222</v>
      </c>
      <c r="B62" s="20" t="s">
        <v>272</v>
      </c>
      <c r="C62" s="20" t="s">
        <v>239</v>
      </c>
      <c r="D62" s="20">
        <v>38</v>
      </c>
      <c r="E62" s="21">
        <v>779.9</v>
      </c>
      <c r="F62" s="21">
        <v>1140.8499999999999</v>
      </c>
      <c r="G62" s="21">
        <f>Table1[[#This Row],[Quantity]]*Table1[[#This Row],[Cost per unit]]</f>
        <v>29636.2</v>
      </c>
      <c r="H62" s="21">
        <f>Table1[[#This Row],[Quantity]]*Table1[[#This Row],[Price per unit]]</f>
        <v>43352.299999999996</v>
      </c>
      <c r="I62" s="21">
        <f>Table1[[#This Row],[Total Sales]]-Table1[[#This Row],[Total Cost]]</f>
        <v>13716.099999999995</v>
      </c>
      <c r="J62" s="20" t="s">
        <v>273</v>
      </c>
      <c r="K62" s="20" t="s">
        <v>274</v>
      </c>
      <c r="L62" s="20" t="s">
        <v>275</v>
      </c>
    </row>
    <row r="63" spans="1:12" x14ac:dyDescent="0.3">
      <c r="A63" s="29">
        <v>45221</v>
      </c>
      <c r="B63" s="20" t="s">
        <v>340</v>
      </c>
      <c r="C63" s="20" t="s">
        <v>334</v>
      </c>
      <c r="D63" s="20">
        <v>5</v>
      </c>
      <c r="E63" s="21">
        <v>217.13</v>
      </c>
      <c r="F63" s="21">
        <v>353.85</v>
      </c>
      <c r="G63" s="21">
        <f>Table1[[#This Row],[Quantity]]*Table1[[#This Row],[Cost per unit]]</f>
        <v>1085.6500000000001</v>
      </c>
      <c r="H63" s="21">
        <f>Table1[[#This Row],[Quantity]]*Table1[[#This Row],[Price per unit]]</f>
        <v>1769.25</v>
      </c>
      <c r="I63" s="21">
        <f>Table1[[#This Row],[Total Sales]]-Table1[[#This Row],[Total Cost]]</f>
        <v>683.59999999999991</v>
      </c>
      <c r="J63" s="20" t="s">
        <v>341</v>
      </c>
      <c r="K63" s="20" t="s">
        <v>342</v>
      </c>
      <c r="L63" s="20" t="s">
        <v>332</v>
      </c>
    </row>
    <row r="64" spans="1:12" x14ac:dyDescent="0.3">
      <c r="A64" s="29">
        <v>45208</v>
      </c>
      <c r="B64" s="20" t="s">
        <v>326</v>
      </c>
      <c r="C64" s="20" t="s">
        <v>239</v>
      </c>
      <c r="D64" s="20">
        <v>24</v>
      </c>
      <c r="E64" s="21">
        <v>336.08</v>
      </c>
      <c r="F64" s="21">
        <v>488.42</v>
      </c>
      <c r="G64" s="21">
        <f>Table1[[#This Row],[Quantity]]*Table1[[#This Row],[Cost per unit]]</f>
        <v>8065.92</v>
      </c>
      <c r="H64" s="21">
        <f>Table1[[#This Row],[Quantity]]*Table1[[#This Row],[Price per unit]]</f>
        <v>11722.08</v>
      </c>
      <c r="I64" s="21">
        <f>Table1[[#This Row],[Total Sales]]-Table1[[#This Row],[Total Cost]]</f>
        <v>3656.16</v>
      </c>
      <c r="J64" s="20" t="s">
        <v>327</v>
      </c>
      <c r="K64" s="20" t="s">
        <v>328</v>
      </c>
      <c r="L64" s="20" t="s">
        <v>152</v>
      </c>
    </row>
    <row r="65" spans="1:12" x14ac:dyDescent="0.3">
      <c r="A65" s="29">
        <v>45205</v>
      </c>
      <c r="B65" s="20" t="s">
        <v>413</v>
      </c>
      <c r="C65" s="20" t="s">
        <v>90</v>
      </c>
      <c r="D65" s="20">
        <v>21</v>
      </c>
      <c r="E65" s="21">
        <v>80.56</v>
      </c>
      <c r="F65" s="21">
        <v>146.65</v>
      </c>
      <c r="G65" s="21">
        <f>Table1[[#This Row],[Quantity]]*Table1[[#This Row],[Cost per unit]]</f>
        <v>1691.76</v>
      </c>
      <c r="H65" s="21">
        <f>Table1[[#This Row],[Quantity]]*Table1[[#This Row],[Price per unit]]</f>
        <v>3079.65</v>
      </c>
      <c r="I65" s="21">
        <f>Table1[[#This Row],[Total Sales]]-Table1[[#This Row],[Total Cost]]</f>
        <v>1387.89</v>
      </c>
      <c r="J65" s="20" t="s">
        <v>414</v>
      </c>
      <c r="K65" s="20" t="s">
        <v>415</v>
      </c>
      <c r="L65" s="20" t="s">
        <v>121</v>
      </c>
    </row>
    <row r="66" spans="1:12" x14ac:dyDescent="0.3">
      <c r="A66" s="29">
        <v>45203</v>
      </c>
      <c r="B66" s="20" t="s">
        <v>402</v>
      </c>
      <c r="C66" s="20" t="s">
        <v>90</v>
      </c>
      <c r="D66" s="20">
        <v>50</v>
      </c>
      <c r="E66" s="21">
        <v>238.95</v>
      </c>
      <c r="F66" s="21">
        <v>281.36</v>
      </c>
      <c r="G66" s="21">
        <f>Table1[[#This Row],[Quantity]]*Table1[[#This Row],[Cost per unit]]</f>
        <v>11947.5</v>
      </c>
      <c r="H66" s="21">
        <f>Table1[[#This Row],[Quantity]]*Table1[[#This Row],[Price per unit]]</f>
        <v>14068</v>
      </c>
      <c r="I66" s="21">
        <f>Table1[[#This Row],[Total Sales]]-Table1[[#This Row],[Total Cost]]</f>
        <v>2120.5</v>
      </c>
      <c r="J66" s="20" t="s">
        <v>403</v>
      </c>
      <c r="K66" s="20" t="s">
        <v>404</v>
      </c>
      <c r="L66" s="20" t="s">
        <v>212</v>
      </c>
    </row>
    <row r="67" spans="1:12" x14ac:dyDescent="0.3">
      <c r="A67" s="29">
        <v>45200</v>
      </c>
      <c r="B67" s="20" t="s">
        <v>255</v>
      </c>
      <c r="C67" s="20" t="s">
        <v>256</v>
      </c>
      <c r="D67" s="20">
        <v>25</v>
      </c>
      <c r="E67" s="21">
        <v>549.19000000000005</v>
      </c>
      <c r="F67" s="21">
        <v>786.91</v>
      </c>
      <c r="G67" s="21">
        <f>Table1[[#This Row],[Quantity]]*Table1[[#This Row],[Cost per unit]]</f>
        <v>13729.750000000002</v>
      </c>
      <c r="H67" s="21">
        <f>Table1[[#This Row],[Quantity]]*Table1[[#This Row],[Price per unit]]</f>
        <v>19672.75</v>
      </c>
      <c r="I67" s="21">
        <f>Table1[[#This Row],[Total Sales]]-Table1[[#This Row],[Total Cost]]</f>
        <v>5942.9999999999982</v>
      </c>
      <c r="J67" s="20" t="s">
        <v>257</v>
      </c>
      <c r="K67" s="20" t="s">
        <v>258</v>
      </c>
      <c r="L67" s="20" t="s">
        <v>80</v>
      </c>
    </row>
    <row r="68" spans="1:12" x14ac:dyDescent="0.3">
      <c r="A68" s="29">
        <v>45199</v>
      </c>
      <c r="B68" s="20" t="s">
        <v>318</v>
      </c>
      <c r="C68" s="20" t="s">
        <v>256</v>
      </c>
      <c r="D68" s="20">
        <v>11</v>
      </c>
      <c r="E68" s="21">
        <v>242.18</v>
      </c>
      <c r="F68" s="21">
        <v>387.35</v>
      </c>
      <c r="G68" s="21">
        <f>Table1[[#This Row],[Quantity]]*Table1[[#This Row],[Cost per unit]]</f>
        <v>2663.98</v>
      </c>
      <c r="H68" s="21">
        <f>Table1[[#This Row],[Quantity]]*Table1[[#This Row],[Price per unit]]</f>
        <v>4260.8500000000004</v>
      </c>
      <c r="I68" s="21">
        <f>Table1[[#This Row],[Total Sales]]-Table1[[#This Row],[Total Cost]]</f>
        <v>1596.8700000000003</v>
      </c>
      <c r="J68" s="20" t="s">
        <v>319</v>
      </c>
      <c r="K68" s="20" t="s">
        <v>320</v>
      </c>
      <c r="L68" s="20" t="s">
        <v>245</v>
      </c>
    </row>
    <row r="69" spans="1:12" x14ac:dyDescent="0.3">
      <c r="A69" s="29">
        <v>45184</v>
      </c>
      <c r="B69" s="20" t="s">
        <v>384</v>
      </c>
      <c r="C69" s="20" t="s">
        <v>256</v>
      </c>
      <c r="D69" s="20">
        <v>41</v>
      </c>
      <c r="E69" s="21">
        <v>318.20999999999998</v>
      </c>
      <c r="F69" s="21">
        <v>598.72</v>
      </c>
      <c r="G69" s="21">
        <f>Table1[[#This Row],[Quantity]]*Table1[[#This Row],[Cost per unit]]</f>
        <v>13046.609999999999</v>
      </c>
      <c r="H69" s="21">
        <f>Table1[[#This Row],[Quantity]]*Table1[[#This Row],[Price per unit]]</f>
        <v>24547.52</v>
      </c>
      <c r="I69" s="21">
        <f>Table1[[#This Row],[Total Sales]]-Table1[[#This Row],[Total Cost]]</f>
        <v>11500.910000000002</v>
      </c>
      <c r="J69" s="20" t="s">
        <v>385</v>
      </c>
      <c r="K69" s="20" t="s">
        <v>386</v>
      </c>
      <c r="L69" s="20" t="s">
        <v>97</v>
      </c>
    </row>
    <row r="70" spans="1:12" x14ac:dyDescent="0.3">
      <c r="A70" s="29">
        <v>45178</v>
      </c>
      <c r="B70" s="20" t="s">
        <v>372</v>
      </c>
      <c r="C70" s="20" t="s">
        <v>239</v>
      </c>
      <c r="D70" s="20">
        <v>47</v>
      </c>
      <c r="E70" s="21">
        <v>129.33000000000001</v>
      </c>
      <c r="F70" s="21">
        <v>256.68</v>
      </c>
      <c r="G70" s="21">
        <f>Table1[[#This Row],[Quantity]]*Table1[[#This Row],[Cost per unit]]</f>
        <v>6078.51</v>
      </c>
      <c r="H70" s="21">
        <f>Table1[[#This Row],[Quantity]]*Table1[[#This Row],[Price per unit]]</f>
        <v>12063.960000000001</v>
      </c>
      <c r="I70" s="21">
        <f>Table1[[#This Row],[Total Sales]]-Table1[[#This Row],[Total Cost]]</f>
        <v>5985.4500000000007</v>
      </c>
      <c r="J70" s="20" t="s">
        <v>373</v>
      </c>
      <c r="K70" s="20" t="s">
        <v>374</v>
      </c>
      <c r="L70" s="20" t="s">
        <v>156</v>
      </c>
    </row>
    <row r="71" spans="1:12" x14ac:dyDescent="0.3">
      <c r="A71" s="29">
        <v>45174</v>
      </c>
      <c r="B71" s="20" t="s">
        <v>343</v>
      </c>
      <c r="C71" s="20" t="s">
        <v>334</v>
      </c>
      <c r="D71" s="20">
        <v>7</v>
      </c>
      <c r="E71" s="21">
        <v>974.56</v>
      </c>
      <c r="F71" s="21">
        <v>1780.16</v>
      </c>
      <c r="G71" s="21">
        <f>Table1[[#This Row],[Quantity]]*Table1[[#This Row],[Cost per unit]]</f>
        <v>6821.92</v>
      </c>
      <c r="H71" s="21">
        <f>Table1[[#This Row],[Quantity]]*Table1[[#This Row],[Price per unit]]</f>
        <v>12461.12</v>
      </c>
      <c r="I71" s="21">
        <f>Table1[[#This Row],[Total Sales]]-Table1[[#This Row],[Total Cost]]</f>
        <v>5639.2000000000007</v>
      </c>
      <c r="J71" s="20" t="s">
        <v>344</v>
      </c>
      <c r="K71" s="20" t="s">
        <v>345</v>
      </c>
      <c r="L71" s="20" t="s">
        <v>245</v>
      </c>
    </row>
    <row r="72" spans="1:12" x14ac:dyDescent="0.3">
      <c r="A72" s="29">
        <v>45167</v>
      </c>
      <c r="B72" s="20" t="s">
        <v>209</v>
      </c>
      <c r="C72" s="20" t="s">
        <v>206</v>
      </c>
      <c r="D72" s="20">
        <v>22</v>
      </c>
      <c r="E72" s="21">
        <v>276.55</v>
      </c>
      <c r="F72" s="21">
        <v>444.86</v>
      </c>
      <c r="G72" s="21">
        <f>Table1[[#This Row],[Quantity]]*Table1[[#This Row],[Cost per unit]]</f>
        <v>6084.1</v>
      </c>
      <c r="H72" s="21">
        <f>Table1[[#This Row],[Quantity]]*Table1[[#This Row],[Price per unit]]</f>
        <v>9786.92</v>
      </c>
      <c r="I72" s="21">
        <f>Table1[[#This Row],[Total Sales]]-Table1[[#This Row],[Total Cost]]</f>
        <v>3702.8199999999997</v>
      </c>
      <c r="J72" s="20" t="s">
        <v>210</v>
      </c>
      <c r="K72" s="20" t="s">
        <v>211</v>
      </c>
      <c r="L72" s="20" t="s">
        <v>212</v>
      </c>
    </row>
    <row r="73" spans="1:12" x14ac:dyDescent="0.3">
      <c r="A73" s="29">
        <v>45164</v>
      </c>
      <c r="B73" s="20" t="s">
        <v>396</v>
      </c>
      <c r="C73" s="20" t="s">
        <v>90</v>
      </c>
      <c r="D73" s="20">
        <v>23</v>
      </c>
      <c r="E73" s="21">
        <v>878.28</v>
      </c>
      <c r="F73" s="21">
        <v>1019.75</v>
      </c>
      <c r="G73" s="21">
        <f>Table1[[#This Row],[Quantity]]*Table1[[#This Row],[Cost per unit]]</f>
        <v>20200.439999999999</v>
      </c>
      <c r="H73" s="21">
        <f>Table1[[#This Row],[Quantity]]*Table1[[#This Row],[Price per unit]]</f>
        <v>23454.25</v>
      </c>
      <c r="I73" s="21">
        <f>Table1[[#This Row],[Total Sales]]-Table1[[#This Row],[Total Cost]]</f>
        <v>3253.8100000000013</v>
      </c>
      <c r="J73" s="20" t="s">
        <v>397</v>
      </c>
      <c r="K73" s="20" t="s">
        <v>398</v>
      </c>
      <c r="L73" s="20" t="s">
        <v>275</v>
      </c>
    </row>
    <row r="74" spans="1:12" x14ac:dyDescent="0.3">
      <c r="A74" s="29">
        <v>45160</v>
      </c>
      <c r="B74" s="20" t="s">
        <v>114</v>
      </c>
      <c r="C74" s="20" t="s">
        <v>73</v>
      </c>
      <c r="D74" s="20">
        <v>31</v>
      </c>
      <c r="E74" s="21">
        <v>145.55000000000001</v>
      </c>
      <c r="F74" s="21">
        <v>190</v>
      </c>
      <c r="G74" s="21">
        <f>Table1[[#This Row],[Quantity]]*Table1[[#This Row],[Cost per unit]]</f>
        <v>4512.05</v>
      </c>
      <c r="H74" s="21">
        <f>Table1[[#This Row],[Quantity]]*Table1[[#This Row],[Price per unit]]</f>
        <v>5890</v>
      </c>
      <c r="I74" s="21">
        <f>Table1[[#This Row],[Total Sales]]-Table1[[#This Row],[Total Cost]]</f>
        <v>1377.9499999999998</v>
      </c>
      <c r="J74" s="20" t="s">
        <v>115</v>
      </c>
      <c r="K74" s="20" t="s">
        <v>116</v>
      </c>
      <c r="L74" s="20" t="s">
        <v>117</v>
      </c>
    </row>
    <row r="75" spans="1:12" x14ac:dyDescent="0.3">
      <c r="A75" s="29">
        <v>45159</v>
      </c>
      <c r="B75" s="20" t="s">
        <v>122</v>
      </c>
      <c r="C75" s="20" t="s">
        <v>73</v>
      </c>
      <c r="D75" s="20">
        <v>42</v>
      </c>
      <c r="E75" s="21">
        <v>87.51</v>
      </c>
      <c r="F75" s="21">
        <v>120.03</v>
      </c>
      <c r="G75" s="21">
        <f>Table1[[#This Row],[Quantity]]*Table1[[#This Row],[Cost per unit]]</f>
        <v>3675.42</v>
      </c>
      <c r="H75" s="21">
        <f>Table1[[#This Row],[Quantity]]*Table1[[#This Row],[Price per unit]]</f>
        <v>5041.26</v>
      </c>
      <c r="I75" s="21">
        <f>Table1[[#This Row],[Total Sales]]-Table1[[#This Row],[Total Cost]]</f>
        <v>1365.8400000000001</v>
      </c>
      <c r="J75" s="20" t="s">
        <v>123</v>
      </c>
      <c r="K75" s="20" t="s">
        <v>124</v>
      </c>
      <c r="L75" s="20" t="s">
        <v>125</v>
      </c>
    </row>
    <row r="76" spans="1:12" x14ac:dyDescent="0.3">
      <c r="A76" s="29">
        <v>45156</v>
      </c>
      <c r="B76" s="20" t="s">
        <v>169</v>
      </c>
      <c r="C76" s="20" t="s">
        <v>158</v>
      </c>
      <c r="D76" s="20">
        <v>17</v>
      </c>
      <c r="E76" s="21">
        <v>508.39</v>
      </c>
      <c r="F76" s="21">
        <v>872.71</v>
      </c>
      <c r="G76" s="21">
        <f>Table1[[#This Row],[Quantity]]*Table1[[#This Row],[Cost per unit]]</f>
        <v>8642.6299999999992</v>
      </c>
      <c r="H76" s="21">
        <f>Table1[[#This Row],[Quantity]]*Table1[[#This Row],[Price per unit]]</f>
        <v>14836.07</v>
      </c>
      <c r="I76" s="21">
        <f>Table1[[#This Row],[Total Sales]]-Table1[[#This Row],[Total Cost]]</f>
        <v>6193.4400000000005</v>
      </c>
      <c r="J76" s="20" t="s">
        <v>170</v>
      </c>
      <c r="K76" s="20" t="s">
        <v>171</v>
      </c>
      <c r="L76" s="20" t="s">
        <v>172</v>
      </c>
    </row>
    <row r="77" spans="1:12" x14ac:dyDescent="0.3">
      <c r="A77" s="29">
        <v>45156</v>
      </c>
      <c r="B77" s="20" t="s">
        <v>189</v>
      </c>
      <c r="C77" s="20" t="s">
        <v>185</v>
      </c>
      <c r="D77" s="20">
        <v>37</v>
      </c>
      <c r="E77" s="21">
        <v>510.69</v>
      </c>
      <c r="F77" s="21">
        <v>816.97</v>
      </c>
      <c r="G77" s="21">
        <f>Table1[[#This Row],[Quantity]]*Table1[[#This Row],[Cost per unit]]</f>
        <v>18895.53</v>
      </c>
      <c r="H77" s="21">
        <f>Table1[[#This Row],[Quantity]]*Table1[[#This Row],[Price per unit]]</f>
        <v>30227.89</v>
      </c>
      <c r="I77" s="21">
        <f>Table1[[#This Row],[Total Sales]]-Table1[[#This Row],[Total Cost]]</f>
        <v>11332.36</v>
      </c>
      <c r="J77" s="20" t="s">
        <v>190</v>
      </c>
      <c r="K77" s="20" t="s">
        <v>191</v>
      </c>
      <c r="L77" s="20" t="s">
        <v>192</v>
      </c>
    </row>
    <row r="78" spans="1:12" x14ac:dyDescent="0.3">
      <c r="A78" s="29">
        <v>45155</v>
      </c>
      <c r="B78" s="20" t="s">
        <v>349</v>
      </c>
      <c r="C78" s="20" t="s">
        <v>334</v>
      </c>
      <c r="D78" s="20">
        <v>5</v>
      </c>
      <c r="E78" s="21">
        <v>908.61</v>
      </c>
      <c r="F78" s="21">
        <v>1060.3699999999999</v>
      </c>
      <c r="G78" s="21">
        <f>Table1[[#This Row],[Quantity]]*Table1[[#This Row],[Cost per unit]]</f>
        <v>4543.05</v>
      </c>
      <c r="H78" s="21">
        <f>Table1[[#This Row],[Quantity]]*Table1[[#This Row],[Price per unit]]</f>
        <v>5301.8499999999995</v>
      </c>
      <c r="I78" s="21">
        <f>Table1[[#This Row],[Total Sales]]-Table1[[#This Row],[Total Cost]]</f>
        <v>758.79999999999927</v>
      </c>
      <c r="J78" s="20" t="s">
        <v>350</v>
      </c>
      <c r="K78" s="20" t="s">
        <v>351</v>
      </c>
      <c r="L78" s="20" t="s">
        <v>97</v>
      </c>
    </row>
    <row r="79" spans="1:12" x14ac:dyDescent="0.3">
      <c r="A79" s="29">
        <v>45152</v>
      </c>
      <c r="B79" s="20" t="s">
        <v>235</v>
      </c>
      <c r="C79" s="20" t="s">
        <v>185</v>
      </c>
      <c r="D79" s="20">
        <v>7</v>
      </c>
      <c r="E79" s="21">
        <v>959.55</v>
      </c>
      <c r="F79" s="21">
        <v>1282.29</v>
      </c>
      <c r="G79" s="21">
        <f>Table1[[#This Row],[Quantity]]*Table1[[#This Row],[Cost per unit]]</f>
        <v>6716.8499999999995</v>
      </c>
      <c r="H79" s="21">
        <f>Table1[[#This Row],[Quantity]]*Table1[[#This Row],[Price per unit]]</f>
        <v>8976.0299999999988</v>
      </c>
      <c r="I79" s="21">
        <f>Table1[[#This Row],[Total Sales]]-Table1[[#This Row],[Total Cost]]</f>
        <v>2259.1799999999994</v>
      </c>
      <c r="J79" s="20" t="s">
        <v>236</v>
      </c>
      <c r="K79" s="20" t="s">
        <v>237</v>
      </c>
      <c r="L79" s="20" t="s">
        <v>200</v>
      </c>
    </row>
    <row r="80" spans="1:12" x14ac:dyDescent="0.3">
      <c r="A80" s="29">
        <v>45149</v>
      </c>
      <c r="B80" s="20" t="s">
        <v>333</v>
      </c>
      <c r="C80" s="20" t="s">
        <v>334</v>
      </c>
      <c r="D80" s="20">
        <v>47</v>
      </c>
      <c r="E80" s="21">
        <v>194.1</v>
      </c>
      <c r="F80" s="21">
        <v>310.51</v>
      </c>
      <c r="G80" s="21">
        <f>Table1[[#This Row],[Quantity]]*Table1[[#This Row],[Cost per unit]]</f>
        <v>9122.6999999999989</v>
      </c>
      <c r="H80" s="21">
        <f>Table1[[#This Row],[Quantity]]*Table1[[#This Row],[Price per unit]]</f>
        <v>14593.97</v>
      </c>
      <c r="I80" s="21">
        <f>Table1[[#This Row],[Total Sales]]-Table1[[#This Row],[Total Cost]]</f>
        <v>5471.27</v>
      </c>
      <c r="J80" s="20" t="s">
        <v>335</v>
      </c>
      <c r="K80" s="20" t="s">
        <v>336</v>
      </c>
      <c r="L80" s="20" t="s">
        <v>97</v>
      </c>
    </row>
    <row r="81" spans="1:12" x14ac:dyDescent="0.3">
      <c r="A81" s="29">
        <v>45147</v>
      </c>
      <c r="B81" s="20" t="s">
        <v>94</v>
      </c>
      <c r="C81" s="20" t="s">
        <v>73</v>
      </c>
      <c r="D81" s="20">
        <v>6</v>
      </c>
      <c r="E81" s="21">
        <v>268.42</v>
      </c>
      <c r="F81" s="21">
        <v>499.45</v>
      </c>
      <c r="G81" s="21">
        <f>Table1[[#This Row],[Quantity]]*Table1[[#This Row],[Cost per unit]]</f>
        <v>1610.52</v>
      </c>
      <c r="H81" s="21">
        <f>Table1[[#This Row],[Quantity]]*Table1[[#This Row],[Price per unit]]</f>
        <v>2996.7</v>
      </c>
      <c r="I81" s="21">
        <f>Table1[[#This Row],[Total Sales]]-Table1[[#This Row],[Total Cost]]</f>
        <v>1386.1799999999998</v>
      </c>
      <c r="J81" s="20" t="s">
        <v>95</v>
      </c>
      <c r="K81" s="20" t="s">
        <v>96</v>
      </c>
      <c r="L81" s="20" t="s">
        <v>97</v>
      </c>
    </row>
    <row r="82" spans="1:12" x14ac:dyDescent="0.3">
      <c r="A82" s="29">
        <v>45144</v>
      </c>
      <c r="B82" s="20" t="s">
        <v>378</v>
      </c>
      <c r="C82" s="20" t="s">
        <v>239</v>
      </c>
      <c r="D82" s="20">
        <v>6</v>
      </c>
      <c r="E82" s="21">
        <v>581.54</v>
      </c>
      <c r="F82" s="21">
        <v>1091.45</v>
      </c>
      <c r="G82" s="21">
        <f>Table1[[#This Row],[Quantity]]*Table1[[#This Row],[Cost per unit]]</f>
        <v>3489.24</v>
      </c>
      <c r="H82" s="21">
        <f>Table1[[#This Row],[Quantity]]*Table1[[#This Row],[Price per unit]]</f>
        <v>6548.7000000000007</v>
      </c>
      <c r="I82" s="21">
        <f>Table1[[#This Row],[Total Sales]]-Table1[[#This Row],[Total Cost]]</f>
        <v>3059.4600000000009</v>
      </c>
      <c r="J82" s="20" t="s">
        <v>379</v>
      </c>
      <c r="K82" s="20" t="s">
        <v>380</v>
      </c>
      <c r="L82" s="20" t="s">
        <v>179</v>
      </c>
    </row>
    <row r="83" spans="1:12" x14ac:dyDescent="0.3">
      <c r="A83" s="29">
        <v>45143</v>
      </c>
      <c r="B83" s="20" t="s">
        <v>368</v>
      </c>
      <c r="C83" s="20" t="s">
        <v>239</v>
      </c>
      <c r="D83" s="20">
        <v>35</v>
      </c>
      <c r="E83" s="21">
        <v>652.94000000000005</v>
      </c>
      <c r="F83" s="21">
        <v>771.17</v>
      </c>
      <c r="G83" s="21">
        <f>Table1[[#This Row],[Quantity]]*Table1[[#This Row],[Cost per unit]]</f>
        <v>22852.9</v>
      </c>
      <c r="H83" s="21">
        <f>Table1[[#This Row],[Quantity]]*Table1[[#This Row],[Price per unit]]</f>
        <v>26990.949999999997</v>
      </c>
      <c r="I83" s="21">
        <f>Table1[[#This Row],[Total Sales]]-Table1[[#This Row],[Total Cost]]</f>
        <v>4138.0499999999956</v>
      </c>
      <c r="J83" s="20" t="s">
        <v>369</v>
      </c>
      <c r="K83" s="20" t="s">
        <v>370</v>
      </c>
      <c r="L83" s="20" t="s">
        <v>371</v>
      </c>
    </row>
    <row r="84" spans="1:12" x14ac:dyDescent="0.3">
      <c r="A84" s="29">
        <v>45141</v>
      </c>
      <c r="B84" s="20" t="s">
        <v>149</v>
      </c>
      <c r="C84" s="20" t="s">
        <v>73</v>
      </c>
      <c r="D84" s="20">
        <v>50</v>
      </c>
      <c r="E84" s="21">
        <v>804.26</v>
      </c>
      <c r="F84" s="21">
        <v>1211.47</v>
      </c>
      <c r="G84" s="21">
        <f>Table1[[#This Row],[Quantity]]*Table1[[#This Row],[Cost per unit]]</f>
        <v>40213</v>
      </c>
      <c r="H84" s="21">
        <f>Table1[[#This Row],[Quantity]]*Table1[[#This Row],[Price per unit]]</f>
        <v>60573.5</v>
      </c>
      <c r="I84" s="21">
        <f>Table1[[#This Row],[Total Sales]]-Table1[[#This Row],[Total Cost]]</f>
        <v>20360.5</v>
      </c>
      <c r="J84" s="20" t="s">
        <v>150</v>
      </c>
      <c r="K84" s="20" t="s">
        <v>151</v>
      </c>
      <c r="L84" s="20" t="s">
        <v>152</v>
      </c>
    </row>
    <row r="85" spans="1:12" x14ac:dyDescent="0.3">
      <c r="A85" s="29">
        <v>45141</v>
      </c>
      <c r="B85" s="20" t="s">
        <v>329</v>
      </c>
      <c r="C85" s="20" t="s">
        <v>239</v>
      </c>
      <c r="D85" s="20">
        <v>7</v>
      </c>
      <c r="E85" s="21">
        <v>54.99</v>
      </c>
      <c r="F85" s="21">
        <v>94.38</v>
      </c>
      <c r="G85" s="21">
        <f>Table1[[#This Row],[Quantity]]*Table1[[#This Row],[Cost per unit]]</f>
        <v>384.93</v>
      </c>
      <c r="H85" s="21">
        <f>Table1[[#This Row],[Quantity]]*Table1[[#This Row],[Price per unit]]</f>
        <v>660.66</v>
      </c>
      <c r="I85" s="21">
        <f>Table1[[#This Row],[Total Sales]]-Table1[[#This Row],[Total Cost]]</f>
        <v>275.72999999999996</v>
      </c>
      <c r="J85" s="20" t="s">
        <v>330</v>
      </c>
      <c r="K85" s="20" t="s">
        <v>331</v>
      </c>
      <c r="L85" s="20" t="s">
        <v>332</v>
      </c>
    </row>
    <row r="86" spans="1:12" x14ac:dyDescent="0.3">
      <c r="A86" s="29">
        <v>45138</v>
      </c>
      <c r="B86" s="20" t="s">
        <v>136</v>
      </c>
      <c r="C86" s="20" t="s">
        <v>73</v>
      </c>
      <c r="D86" s="20">
        <v>49</v>
      </c>
      <c r="E86" s="21">
        <v>136.81</v>
      </c>
      <c r="F86" s="21">
        <v>235.4</v>
      </c>
      <c r="G86" s="21">
        <f>Table1[[#This Row],[Quantity]]*Table1[[#This Row],[Cost per unit]]</f>
        <v>6703.6900000000005</v>
      </c>
      <c r="H86" s="21">
        <f>Table1[[#This Row],[Quantity]]*Table1[[#This Row],[Price per unit]]</f>
        <v>11534.6</v>
      </c>
      <c r="I86" s="21">
        <f>Table1[[#This Row],[Total Sales]]-Table1[[#This Row],[Total Cost]]</f>
        <v>4830.91</v>
      </c>
      <c r="J86" s="20" t="s">
        <v>137</v>
      </c>
      <c r="K86" s="20" t="s">
        <v>138</v>
      </c>
      <c r="L86" s="20" t="s">
        <v>105</v>
      </c>
    </row>
    <row r="87" spans="1:12" x14ac:dyDescent="0.3">
      <c r="A87" s="29">
        <v>45136</v>
      </c>
      <c r="B87" s="20" t="s">
        <v>110</v>
      </c>
      <c r="C87" s="20" t="s">
        <v>73</v>
      </c>
      <c r="D87" s="20">
        <v>15</v>
      </c>
      <c r="E87" s="21">
        <v>292.79000000000002</v>
      </c>
      <c r="F87" s="21">
        <v>403.28</v>
      </c>
      <c r="G87" s="21">
        <f>Table1[[#This Row],[Quantity]]*Table1[[#This Row],[Cost per unit]]</f>
        <v>4391.8500000000004</v>
      </c>
      <c r="H87" s="21">
        <f>Table1[[#This Row],[Quantity]]*Table1[[#This Row],[Price per unit]]</f>
        <v>6049.2</v>
      </c>
      <c r="I87" s="21">
        <f>Table1[[#This Row],[Total Sales]]-Table1[[#This Row],[Total Cost]]</f>
        <v>1657.3499999999995</v>
      </c>
      <c r="J87" s="20" t="s">
        <v>111</v>
      </c>
      <c r="K87" s="20" t="s">
        <v>112</v>
      </c>
      <c r="L87" s="20" t="s">
        <v>113</v>
      </c>
    </row>
    <row r="88" spans="1:12" x14ac:dyDescent="0.3">
      <c r="A88" s="29">
        <v>45133</v>
      </c>
      <c r="B88" s="20" t="s">
        <v>81</v>
      </c>
      <c r="C88" s="20" t="s">
        <v>73</v>
      </c>
      <c r="D88" s="20">
        <v>3</v>
      </c>
      <c r="E88" s="21">
        <v>23.9</v>
      </c>
      <c r="F88" s="21">
        <v>27.68</v>
      </c>
      <c r="G88" s="21">
        <f>Table1[[#This Row],[Quantity]]*Table1[[#This Row],[Cost per unit]]</f>
        <v>71.699999999999989</v>
      </c>
      <c r="H88" s="21">
        <f>Table1[[#This Row],[Quantity]]*Table1[[#This Row],[Price per unit]]</f>
        <v>83.039999999999992</v>
      </c>
      <c r="I88" s="21">
        <f>Table1[[#This Row],[Total Sales]]-Table1[[#This Row],[Total Cost]]</f>
        <v>11.340000000000003</v>
      </c>
      <c r="J88" s="20" t="s">
        <v>82</v>
      </c>
      <c r="K88" s="20" t="s">
        <v>83</v>
      </c>
      <c r="L88" s="20" t="s">
        <v>76</v>
      </c>
    </row>
    <row r="89" spans="1:12" x14ac:dyDescent="0.3">
      <c r="A89" s="29">
        <v>45132</v>
      </c>
      <c r="B89" s="20" t="s">
        <v>193</v>
      </c>
      <c r="C89" s="20" t="s">
        <v>185</v>
      </c>
      <c r="D89" s="20">
        <v>26</v>
      </c>
      <c r="E89" s="21">
        <v>190.54</v>
      </c>
      <c r="F89" s="21">
        <v>268.56</v>
      </c>
      <c r="G89" s="21">
        <f>Table1[[#This Row],[Quantity]]*Table1[[#This Row],[Cost per unit]]</f>
        <v>4954.04</v>
      </c>
      <c r="H89" s="21">
        <f>Table1[[#This Row],[Quantity]]*Table1[[#This Row],[Price per unit]]</f>
        <v>6982.56</v>
      </c>
      <c r="I89" s="21">
        <f>Table1[[#This Row],[Total Sales]]-Table1[[#This Row],[Total Cost]]</f>
        <v>2028.5200000000004</v>
      </c>
      <c r="J89" s="20" t="s">
        <v>194</v>
      </c>
      <c r="K89" s="20" t="s">
        <v>195</v>
      </c>
      <c r="L89" s="20" t="s">
        <v>196</v>
      </c>
    </row>
    <row r="90" spans="1:12" x14ac:dyDescent="0.3">
      <c r="A90" s="29">
        <v>45130</v>
      </c>
      <c r="B90" s="20" t="s">
        <v>205</v>
      </c>
      <c r="C90" s="20" t="s">
        <v>206</v>
      </c>
      <c r="D90" s="20">
        <v>24</v>
      </c>
      <c r="E90" s="21">
        <v>784.51</v>
      </c>
      <c r="F90" s="21">
        <v>952.13</v>
      </c>
      <c r="G90" s="21">
        <f>Table1[[#This Row],[Quantity]]*Table1[[#This Row],[Cost per unit]]</f>
        <v>18828.239999999998</v>
      </c>
      <c r="H90" s="21">
        <f>Table1[[#This Row],[Quantity]]*Table1[[#This Row],[Price per unit]]</f>
        <v>22851.119999999999</v>
      </c>
      <c r="I90" s="21">
        <f>Table1[[#This Row],[Total Sales]]-Table1[[#This Row],[Total Cost]]</f>
        <v>4022.880000000001</v>
      </c>
      <c r="J90" s="20" t="s">
        <v>207</v>
      </c>
      <c r="K90" s="20" t="s">
        <v>208</v>
      </c>
      <c r="L90" s="20" t="s">
        <v>117</v>
      </c>
    </row>
    <row r="91" spans="1:12" x14ac:dyDescent="0.3">
      <c r="A91" s="29">
        <v>45128</v>
      </c>
      <c r="B91" s="20" t="s">
        <v>283</v>
      </c>
      <c r="C91" s="20" t="s">
        <v>239</v>
      </c>
      <c r="D91" s="20">
        <v>32</v>
      </c>
      <c r="E91" s="21">
        <v>258.23</v>
      </c>
      <c r="F91" s="21">
        <v>393.9</v>
      </c>
      <c r="G91" s="21">
        <f>Table1[[#This Row],[Quantity]]*Table1[[#This Row],[Cost per unit]]</f>
        <v>8263.36</v>
      </c>
      <c r="H91" s="21">
        <f>Table1[[#This Row],[Quantity]]*Table1[[#This Row],[Price per unit]]</f>
        <v>12604.8</v>
      </c>
      <c r="I91" s="21">
        <f>Table1[[#This Row],[Total Sales]]-Table1[[#This Row],[Total Cost]]</f>
        <v>4341.4399999999987</v>
      </c>
      <c r="J91" s="20" t="s">
        <v>284</v>
      </c>
      <c r="K91" s="20" t="s">
        <v>285</v>
      </c>
      <c r="L91" s="20" t="s">
        <v>286</v>
      </c>
    </row>
    <row r="92" spans="1:12" x14ac:dyDescent="0.3">
      <c r="A92" s="29">
        <v>45127</v>
      </c>
      <c r="B92" s="20" t="s">
        <v>228</v>
      </c>
      <c r="C92" s="20" t="s">
        <v>185</v>
      </c>
      <c r="D92" s="20">
        <v>29</v>
      </c>
      <c r="E92" s="21">
        <v>533.04</v>
      </c>
      <c r="F92" s="21">
        <v>874.8</v>
      </c>
      <c r="G92" s="21">
        <f>Table1[[#This Row],[Quantity]]*Table1[[#This Row],[Cost per unit]]</f>
        <v>15458.16</v>
      </c>
      <c r="H92" s="21">
        <f>Table1[[#This Row],[Quantity]]*Table1[[#This Row],[Price per unit]]</f>
        <v>25369.199999999997</v>
      </c>
      <c r="I92" s="21">
        <f>Table1[[#This Row],[Total Sales]]-Table1[[#This Row],[Total Cost]]</f>
        <v>9911.0399999999972</v>
      </c>
      <c r="J92" s="20" t="s">
        <v>229</v>
      </c>
      <c r="K92" s="20" t="s">
        <v>230</v>
      </c>
      <c r="L92" s="20" t="s">
        <v>231</v>
      </c>
    </row>
    <row r="93" spans="1:12" x14ac:dyDescent="0.3">
      <c r="A93" s="29">
        <v>45124</v>
      </c>
      <c r="B93" s="20" t="s">
        <v>197</v>
      </c>
      <c r="C93" s="20" t="s">
        <v>185</v>
      </c>
      <c r="D93" s="20">
        <v>30</v>
      </c>
      <c r="E93" s="21">
        <v>198.98</v>
      </c>
      <c r="F93" s="21">
        <v>347.6</v>
      </c>
      <c r="G93" s="21">
        <f>Table1[[#This Row],[Quantity]]*Table1[[#This Row],[Cost per unit]]</f>
        <v>5969.4</v>
      </c>
      <c r="H93" s="21">
        <f>Table1[[#This Row],[Quantity]]*Table1[[#This Row],[Price per unit]]</f>
        <v>10428</v>
      </c>
      <c r="I93" s="21">
        <f>Table1[[#This Row],[Total Sales]]-Table1[[#This Row],[Total Cost]]</f>
        <v>4458.6000000000004</v>
      </c>
      <c r="J93" s="20" t="s">
        <v>198</v>
      </c>
      <c r="K93" s="20" t="s">
        <v>199</v>
      </c>
      <c r="L93" s="20" t="s">
        <v>200</v>
      </c>
    </row>
    <row r="94" spans="1:12" x14ac:dyDescent="0.3">
      <c r="A94" s="29">
        <v>45117</v>
      </c>
      <c r="B94" s="20" t="s">
        <v>362</v>
      </c>
      <c r="C94" s="20" t="s">
        <v>334</v>
      </c>
      <c r="D94" s="20">
        <v>10</v>
      </c>
      <c r="E94" s="21">
        <v>72.19</v>
      </c>
      <c r="F94" s="21">
        <v>87.83</v>
      </c>
      <c r="G94" s="21">
        <f>Table1[[#This Row],[Quantity]]*Table1[[#This Row],[Cost per unit]]</f>
        <v>721.9</v>
      </c>
      <c r="H94" s="21">
        <f>Table1[[#This Row],[Quantity]]*Table1[[#This Row],[Price per unit]]</f>
        <v>878.3</v>
      </c>
      <c r="I94" s="21">
        <f>Table1[[#This Row],[Total Sales]]-Table1[[#This Row],[Total Cost]]</f>
        <v>156.39999999999998</v>
      </c>
      <c r="J94" s="20" t="s">
        <v>363</v>
      </c>
      <c r="K94" s="20" t="s">
        <v>364</v>
      </c>
      <c r="L94" s="20" t="s">
        <v>358</v>
      </c>
    </row>
    <row r="95" spans="1:12" x14ac:dyDescent="0.3">
      <c r="A95" s="29">
        <v>45110</v>
      </c>
      <c r="B95" s="20" t="s">
        <v>153</v>
      </c>
      <c r="C95" s="20" t="s">
        <v>73</v>
      </c>
      <c r="D95" s="20">
        <v>10</v>
      </c>
      <c r="E95" s="21">
        <v>193.28</v>
      </c>
      <c r="F95" s="21">
        <v>220.51</v>
      </c>
      <c r="G95" s="21">
        <f>Table1[[#This Row],[Quantity]]*Table1[[#This Row],[Cost per unit]]</f>
        <v>1932.8</v>
      </c>
      <c r="H95" s="21">
        <f>Table1[[#This Row],[Quantity]]*Table1[[#This Row],[Price per unit]]</f>
        <v>2205.1</v>
      </c>
      <c r="I95" s="21">
        <f>Table1[[#This Row],[Total Sales]]-Table1[[#This Row],[Total Cost]]</f>
        <v>272.29999999999995</v>
      </c>
      <c r="J95" s="20" t="s">
        <v>154</v>
      </c>
      <c r="K95" s="20" t="s">
        <v>155</v>
      </c>
      <c r="L95" s="20" t="s">
        <v>156</v>
      </c>
    </row>
    <row r="96" spans="1:12" x14ac:dyDescent="0.3">
      <c r="A96" s="29">
        <v>45106</v>
      </c>
      <c r="B96" s="20" t="s">
        <v>337</v>
      </c>
      <c r="C96" s="20" t="s">
        <v>334</v>
      </c>
      <c r="D96" s="20">
        <v>43</v>
      </c>
      <c r="E96" s="21">
        <v>372.01</v>
      </c>
      <c r="F96" s="21">
        <v>596.9</v>
      </c>
      <c r="G96" s="21">
        <f>Table1[[#This Row],[Quantity]]*Table1[[#This Row],[Cost per unit]]</f>
        <v>15996.43</v>
      </c>
      <c r="H96" s="21">
        <f>Table1[[#This Row],[Quantity]]*Table1[[#This Row],[Price per unit]]</f>
        <v>25666.7</v>
      </c>
      <c r="I96" s="21">
        <f>Table1[[#This Row],[Total Sales]]-Table1[[#This Row],[Total Cost]]</f>
        <v>9670.27</v>
      </c>
      <c r="J96" s="20" t="s">
        <v>338</v>
      </c>
      <c r="K96" s="20" t="s">
        <v>339</v>
      </c>
      <c r="L96" s="20" t="s">
        <v>311</v>
      </c>
    </row>
    <row r="97" spans="1:12" x14ac:dyDescent="0.3">
      <c r="A97" s="29">
        <v>45102</v>
      </c>
      <c r="B97" s="20" t="s">
        <v>129</v>
      </c>
      <c r="C97" s="20" t="s">
        <v>130</v>
      </c>
      <c r="D97" s="20">
        <v>48</v>
      </c>
      <c r="E97" s="21">
        <v>376.58</v>
      </c>
      <c r="F97" s="21">
        <v>618.65</v>
      </c>
      <c r="G97" s="21">
        <f>Table1[[#This Row],[Quantity]]*Table1[[#This Row],[Cost per unit]]</f>
        <v>18075.84</v>
      </c>
      <c r="H97" s="21">
        <f>Table1[[#This Row],[Quantity]]*Table1[[#This Row],[Price per unit]]</f>
        <v>29695.199999999997</v>
      </c>
      <c r="I97" s="21">
        <f>Table1[[#This Row],[Total Sales]]-Table1[[#This Row],[Total Cost]]</f>
        <v>11619.359999999997</v>
      </c>
      <c r="J97" s="20" t="s">
        <v>131</v>
      </c>
      <c r="K97" s="20" t="s">
        <v>132</v>
      </c>
      <c r="L97" s="20" t="s">
        <v>109</v>
      </c>
    </row>
    <row r="98" spans="1:12" x14ac:dyDescent="0.3">
      <c r="A98" s="29">
        <v>45102</v>
      </c>
      <c r="B98" s="20" t="s">
        <v>399</v>
      </c>
      <c r="C98" s="20" t="s">
        <v>90</v>
      </c>
      <c r="D98" s="20">
        <v>4</v>
      </c>
      <c r="E98" s="21">
        <v>925.26</v>
      </c>
      <c r="F98" s="21">
        <v>1150.42</v>
      </c>
      <c r="G98" s="21">
        <f>Table1[[#This Row],[Quantity]]*Table1[[#This Row],[Cost per unit]]</f>
        <v>3701.04</v>
      </c>
      <c r="H98" s="21">
        <f>Table1[[#This Row],[Quantity]]*Table1[[#This Row],[Price per unit]]</f>
        <v>4601.68</v>
      </c>
      <c r="I98" s="21">
        <f>Table1[[#This Row],[Total Sales]]-Table1[[#This Row],[Total Cost]]</f>
        <v>900.64000000000033</v>
      </c>
      <c r="J98" s="20" t="s">
        <v>400</v>
      </c>
      <c r="K98" s="20" t="s">
        <v>401</v>
      </c>
      <c r="L98" s="20" t="s">
        <v>93</v>
      </c>
    </row>
    <row r="99" spans="1:12" x14ac:dyDescent="0.3">
      <c r="A99" s="29">
        <v>45096</v>
      </c>
      <c r="B99" s="20" t="s">
        <v>266</v>
      </c>
      <c r="C99" s="20" t="s">
        <v>256</v>
      </c>
      <c r="D99" s="20">
        <v>3</v>
      </c>
      <c r="E99" s="21">
        <v>311.12</v>
      </c>
      <c r="F99" s="21">
        <v>456.56</v>
      </c>
      <c r="G99" s="21">
        <f>Table1[[#This Row],[Quantity]]*Table1[[#This Row],[Cost per unit]]</f>
        <v>933.36</v>
      </c>
      <c r="H99" s="21">
        <f>Table1[[#This Row],[Quantity]]*Table1[[#This Row],[Price per unit]]</f>
        <v>1369.68</v>
      </c>
      <c r="I99" s="21">
        <f>Table1[[#This Row],[Total Sales]]-Table1[[#This Row],[Total Cost]]</f>
        <v>436.32000000000005</v>
      </c>
      <c r="J99" s="20" t="s">
        <v>267</v>
      </c>
      <c r="K99" s="20" t="s">
        <v>268</v>
      </c>
      <c r="L99" s="20" t="s">
        <v>172</v>
      </c>
    </row>
    <row r="100" spans="1:12" x14ac:dyDescent="0.3">
      <c r="A100" s="29">
        <v>45093</v>
      </c>
      <c r="B100" s="20" t="s">
        <v>173</v>
      </c>
      <c r="C100" s="20" t="s">
        <v>158</v>
      </c>
      <c r="D100" s="20">
        <v>39</v>
      </c>
      <c r="E100" s="21">
        <v>251.95</v>
      </c>
      <c r="F100" s="21">
        <v>416.86</v>
      </c>
      <c r="G100" s="21">
        <f>Table1[[#This Row],[Quantity]]*Table1[[#This Row],[Cost per unit]]</f>
        <v>9826.0499999999993</v>
      </c>
      <c r="H100" s="21">
        <f>Table1[[#This Row],[Quantity]]*Table1[[#This Row],[Price per unit]]</f>
        <v>16257.54</v>
      </c>
      <c r="I100" s="21">
        <f>Table1[[#This Row],[Total Sales]]-Table1[[#This Row],[Total Cost]]</f>
        <v>6431.4900000000016</v>
      </c>
      <c r="J100" s="20" t="s">
        <v>174</v>
      </c>
      <c r="K100" s="20" t="s">
        <v>175</v>
      </c>
      <c r="L100" s="20" t="s">
        <v>125</v>
      </c>
    </row>
    <row r="101" spans="1:12" x14ac:dyDescent="0.3">
      <c r="A101" s="29">
        <v>45086</v>
      </c>
      <c r="B101" s="20" t="s">
        <v>246</v>
      </c>
      <c r="C101" s="20" t="s">
        <v>239</v>
      </c>
      <c r="D101" s="20">
        <v>33</v>
      </c>
      <c r="E101" s="21">
        <v>797.22</v>
      </c>
      <c r="F101" s="21">
        <v>877.75</v>
      </c>
      <c r="G101" s="21">
        <f>Table1[[#This Row],[Quantity]]*Table1[[#This Row],[Cost per unit]]</f>
        <v>26308.260000000002</v>
      </c>
      <c r="H101" s="21">
        <f>Table1[[#This Row],[Quantity]]*Table1[[#This Row],[Price per unit]]</f>
        <v>28965.75</v>
      </c>
      <c r="I101" s="21">
        <f>Table1[[#This Row],[Total Sales]]-Table1[[#This Row],[Total Cost]]</f>
        <v>2657.489999999998</v>
      </c>
      <c r="J101" s="20" t="s">
        <v>247</v>
      </c>
      <c r="K101" s="20" t="s">
        <v>248</v>
      </c>
      <c r="L101" s="20" t="s">
        <v>109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02FDF-7FA4-4198-A252-FEFD50301CE4}">
  <dimension ref="A3:D87"/>
  <sheetViews>
    <sheetView workbookViewId="0"/>
  </sheetViews>
  <sheetFormatPr defaultRowHeight="18.75" x14ac:dyDescent="0.3"/>
  <cols>
    <col min="1" max="1" width="15.59765625" bestFit="1" customWidth="1"/>
    <col min="2" max="2" width="18.09765625" bestFit="1" customWidth="1"/>
    <col min="3" max="3" width="13.796875" bestFit="1" customWidth="1"/>
    <col min="4" max="4" width="19.8984375" bestFit="1" customWidth="1"/>
    <col min="5" max="5" width="16.69921875" bestFit="1" customWidth="1"/>
    <col min="6" max="6" width="8.8984375" bestFit="1" customWidth="1"/>
    <col min="7" max="7" width="12.09765625" bestFit="1" customWidth="1"/>
    <col min="8" max="8" width="12.59765625" bestFit="1" customWidth="1"/>
    <col min="9" max="9" width="16" bestFit="1" customWidth="1"/>
    <col min="10" max="10" width="9.59765625" bestFit="1" customWidth="1"/>
    <col min="11" max="11" width="13.59765625" bestFit="1" customWidth="1"/>
    <col min="12" max="12" width="11.796875" bestFit="1" customWidth="1"/>
    <col min="13" max="13" width="8.8984375" bestFit="1" customWidth="1"/>
    <col min="14" max="14" width="16.69921875" bestFit="1" customWidth="1"/>
    <col min="15" max="15" width="13.3984375" bestFit="1" customWidth="1"/>
    <col min="16" max="16" width="11.19921875" bestFit="1" customWidth="1"/>
    <col min="17" max="17" width="13.5" bestFit="1" customWidth="1"/>
    <col min="18" max="18" width="11.8984375" bestFit="1" customWidth="1"/>
    <col min="19" max="19" width="15.5" bestFit="1" customWidth="1"/>
    <col min="20" max="20" width="12.796875" bestFit="1" customWidth="1"/>
    <col min="21" max="21" width="10.69921875" bestFit="1" customWidth="1"/>
    <col min="22" max="22" width="18" bestFit="1" customWidth="1"/>
    <col min="23" max="23" width="9.5" bestFit="1" customWidth="1"/>
    <col min="24" max="24" width="14.09765625" bestFit="1" customWidth="1"/>
    <col min="25" max="25" width="10.5" bestFit="1" customWidth="1"/>
    <col min="26" max="27" width="10.19921875" bestFit="1" customWidth="1"/>
    <col min="28" max="28" width="8.296875" bestFit="1" customWidth="1"/>
    <col min="29" max="29" width="10.09765625" bestFit="1" customWidth="1"/>
    <col min="30" max="30" width="12.19921875" bestFit="1" customWidth="1"/>
    <col min="31" max="31" width="11.69921875" bestFit="1" customWidth="1"/>
    <col min="32" max="32" width="11.59765625" bestFit="1" customWidth="1"/>
    <col min="33" max="33" width="10.3984375" bestFit="1" customWidth="1"/>
    <col min="34" max="34" width="15.09765625" bestFit="1" customWidth="1"/>
    <col min="35" max="35" width="12.5" bestFit="1" customWidth="1"/>
    <col min="36" max="36" width="13.5" bestFit="1" customWidth="1"/>
    <col min="37" max="37" width="16.5" bestFit="1" customWidth="1"/>
    <col min="38" max="38" width="15.19921875" bestFit="1" customWidth="1"/>
    <col min="39" max="39" width="9.59765625" bestFit="1" customWidth="1"/>
    <col min="40" max="40" width="11.5" bestFit="1" customWidth="1"/>
    <col min="41" max="41" width="10.69921875" bestFit="1" customWidth="1"/>
    <col min="42" max="42" width="14.3984375" bestFit="1" customWidth="1"/>
    <col min="43" max="43" width="11.3984375" bestFit="1" customWidth="1"/>
    <col min="44" max="44" width="12.09765625" bestFit="1" customWidth="1"/>
    <col min="45" max="45" width="10.59765625" bestFit="1" customWidth="1"/>
    <col min="46" max="46" width="10.796875" bestFit="1" customWidth="1"/>
    <col min="47" max="47" width="12.296875" bestFit="1" customWidth="1"/>
    <col min="48" max="48" width="10.19921875" bestFit="1" customWidth="1"/>
    <col min="49" max="49" width="6.8984375" bestFit="1" customWidth="1"/>
    <col min="50" max="50" width="8.296875" bestFit="1" customWidth="1"/>
    <col min="51" max="51" width="12" bestFit="1" customWidth="1"/>
    <col min="52" max="52" width="11.796875" bestFit="1" customWidth="1"/>
    <col min="53" max="53" width="12.19921875" bestFit="1" customWidth="1"/>
    <col min="54" max="54" width="10.796875" bestFit="1" customWidth="1"/>
    <col min="55" max="55" width="11.59765625" bestFit="1" customWidth="1"/>
    <col min="56" max="56" width="16.3984375" bestFit="1" customWidth="1"/>
    <col min="57" max="57" width="11.3984375" bestFit="1" customWidth="1"/>
    <col min="58" max="58" width="10.8984375" bestFit="1" customWidth="1"/>
    <col min="59" max="59" width="14" bestFit="1" customWidth="1"/>
    <col min="60" max="60" width="9.09765625" bestFit="1" customWidth="1"/>
    <col min="61" max="61" width="12" bestFit="1" customWidth="1"/>
    <col min="62" max="62" width="7.8984375" bestFit="1" customWidth="1"/>
    <col min="63" max="63" width="21.69921875" bestFit="1" customWidth="1"/>
    <col min="64" max="64" width="8.59765625" bestFit="1" customWidth="1"/>
    <col min="65" max="65" width="13.296875" bestFit="1" customWidth="1"/>
    <col min="66" max="66" width="12.69921875" bestFit="1" customWidth="1"/>
    <col min="67" max="67" width="13.09765625" bestFit="1" customWidth="1"/>
    <col min="68" max="68" width="15.296875" bestFit="1" customWidth="1"/>
    <col min="69" max="69" width="9.3984375" bestFit="1" customWidth="1"/>
    <col min="70" max="70" width="11.5" bestFit="1" customWidth="1"/>
    <col min="71" max="71" width="15" bestFit="1" customWidth="1"/>
    <col min="72" max="72" width="11.3984375" bestFit="1" customWidth="1"/>
    <col min="73" max="73" width="9.59765625" bestFit="1" customWidth="1"/>
    <col min="74" max="74" width="9.796875" bestFit="1" customWidth="1"/>
    <col min="75" max="75" width="10.796875" bestFit="1" customWidth="1"/>
    <col min="76" max="76" width="11.3984375" bestFit="1" customWidth="1"/>
    <col min="77" max="77" width="11.09765625" bestFit="1" customWidth="1"/>
    <col min="78" max="78" width="12.5" bestFit="1" customWidth="1"/>
    <col min="79" max="79" width="12.69921875" bestFit="1" customWidth="1"/>
    <col min="80" max="80" width="10.19921875" bestFit="1" customWidth="1"/>
    <col min="81" max="81" width="14" bestFit="1" customWidth="1"/>
    <col min="82" max="82" width="14.8984375" bestFit="1" customWidth="1"/>
    <col min="83" max="83" width="11.5" bestFit="1" customWidth="1"/>
    <col min="84" max="84" width="9.59765625" bestFit="1" customWidth="1"/>
    <col min="85" max="85" width="15.09765625" bestFit="1" customWidth="1"/>
    <col min="86" max="86" width="14.296875" bestFit="1" customWidth="1"/>
    <col min="87" max="87" width="11.296875" bestFit="1" customWidth="1"/>
    <col min="88" max="88" width="13.8984375" bestFit="1" customWidth="1"/>
    <col min="89" max="89" width="10" bestFit="1" customWidth="1"/>
    <col min="90" max="90" width="15.296875" bestFit="1" customWidth="1"/>
    <col min="91" max="91" width="14.296875" bestFit="1" customWidth="1"/>
    <col min="92" max="92" width="11" bestFit="1" customWidth="1"/>
    <col min="93" max="93" width="11.59765625" bestFit="1" customWidth="1"/>
    <col min="94" max="94" width="11.796875" bestFit="1" customWidth="1"/>
    <col min="95" max="95" width="14" bestFit="1" customWidth="1"/>
    <col min="96" max="96" width="12.59765625" bestFit="1" customWidth="1"/>
    <col min="97" max="97" width="10.59765625" bestFit="1" customWidth="1"/>
    <col min="98" max="98" width="15.69921875" bestFit="1" customWidth="1"/>
    <col min="99" max="99" width="14.296875" bestFit="1" customWidth="1"/>
    <col min="100" max="100" width="12.5" bestFit="1" customWidth="1"/>
    <col min="101" max="101" width="14.59765625" bestFit="1" customWidth="1"/>
    <col min="102" max="102" width="9.8984375" bestFit="1" customWidth="1"/>
  </cols>
  <sheetData>
    <row r="3" spans="1:4" x14ac:dyDescent="0.3">
      <c r="A3" s="31" t="s">
        <v>427</v>
      </c>
      <c r="B3" t="s">
        <v>428</v>
      </c>
    </row>
    <row r="4" spans="1:4" x14ac:dyDescent="0.3">
      <c r="A4" s="32" t="s">
        <v>425</v>
      </c>
      <c r="B4" s="33">
        <v>1</v>
      </c>
    </row>
    <row r="5" spans="1:4" x14ac:dyDescent="0.3">
      <c r="A5" s="32" t="s">
        <v>424</v>
      </c>
      <c r="B5" s="33">
        <v>1</v>
      </c>
    </row>
    <row r="11" spans="1:4" x14ac:dyDescent="0.3">
      <c r="A11" t="s">
        <v>432</v>
      </c>
      <c r="B11" t="s">
        <v>429</v>
      </c>
      <c r="C11" t="s">
        <v>433</v>
      </c>
      <c r="D11" t="s">
        <v>434</v>
      </c>
    </row>
    <row r="12" spans="1:4" x14ac:dyDescent="0.3">
      <c r="A12" s="36">
        <v>10809.987288135593</v>
      </c>
      <c r="B12" s="36">
        <v>16303.774745762716</v>
      </c>
      <c r="C12" s="36">
        <v>5493.787457627117</v>
      </c>
      <c r="D12" s="36">
        <v>642.43762711864383</v>
      </c>
    </row>
    <row r="18" spans="1:2" x14ac:dyDescent="0.3">
      <c r="A18" s="31" t="s">
        <v>430</v>
      </c>
      <c r="B18" t="s">
        <v>428</v>
      </c>
    </row>
    <row r="19" spans="1:2" x14ac:dyDescent="0.3">
      <c r="A19" s="32" t="s">
        <v>420</v>
      </c>
      <c r="B19" s="49">
        <v>84917.98</v>
      </c>
    </row>
    <row r="20" spans="1:2" x14ac:dyDescent="0.3">
      <c r="A20" s="32" t="s">
        <v>250</v>
      </c>
      <c r="B20" s="49">
        <v>83567.88</v>
      </c>
    </row>
    <row r="21" spans="1:2" x14ac:dyDescent="0.3">
      <c r="A21" s="32" t="s">
        <v>150</v>
      </c>
      <c r="B21" s="49">
        <v>60573.5</v>
      </c>
    </row>
    <row r="22" spans="1:2" x14ac:dyDescent="0.3">
      <c r="A22" s="32" t="s">
        <v>394</v>
      </c>
      <c r="B22" s="49">
        <v>57776.380000000005</v>
      </c>
    </row>
    <row r="23" spans="1:2" x14ac:dyDescent="0.3">
      <c r="A23" s="32" t="s">
        <v>376</v>
      </c>
      <c r="B23" s="49">
        <v>56019.119999999995</v>
      </c>
    </row>
    <row r="24" spans="1:2" x14ac:dyDescent="0.3">
      <c r="A24" s="32" t="s">
        <v>382</v>
      </c>
      <c r="B24" s="49">
        <v>54754.239999999998</v>
      </c>
    </row>
    <row r="25" spans="1:2" x14ac:dyDescent="0.3">
      <c r="A25" s="32" t="s">
        <v>366</v>
      </c>
      <c r="B25" s="49">
        <v>51732.979999999996</v>
      </c>
    </row>
    <row r="26" spans="1:2" x14ac:dyDescent="0.3">
      <c r="A26" s="32" t="s">
        <v>322</v>
      </c>
      <c r="B26" s="49">
        <v>49448.639999999999</v>
      </c>
    </row>
    <row r="27" spans="1:2" x14ac:dyDescent="0.3">
      <c r="A27" s="32" t="s">
        <v>103</v>
      </c>
      <c r="B27" s="49">
        <v>48188.14</v>
      </c>
    </row>
    <row r="28" spans="1:2" x14ac:dyDescent="0.3">
      <c r="A28" s="32" t="s">
        <v>107</v>
      </c>
      <c r="B28" s="49">
        <v>47718.000000000007</v>
      </c>
    </row>
    <row r="29" spans="1:2" x14ac:dyDescent="0.3">
      <c r="A29" s="32" t="s">
        <v>424</v>
      </c>
      <c r="B29" s="49">
        <v>594696.86</v>
      </c>
    </row>
    <row r="32" spans="1:2" x14ac:dyDescent="0.3">
      <c r="A32" s="31" t="s">
        <v>1</v>
      </c>
      <c r="B32" t="s">
        <v>429</v>
      </c>
    </row>
    <row r="33" spans="1:2" x14ac:dyDescent="0.3">
      <c r="A33" s="32" t="s">
        <v>130</v>
      </c>
      <c r="B33" s="49">
        <v>29695.199999999997</v>
      </c>
    </row>
    <row r="34" spans="1:2" x14ac:dyDescent="0.3">
      <c r="A34" s="32" t="s">
        <v>158</v>
      </c>
      <c r="B34" s="49">
        <v>21547.9175</v>
      </c>
    </row>
    <row r="35" spans="1:2" x14ac:dyDescent="0.3">
      <c r="A35" s="32" t="s">
        <v>90</v>
      </c>
      <c r="B35" s="49">
        <v>20645.927500000002</v>
      </c>
    </row>
    <row r="36" spans="1:2" x14ac:dyDescent="0.3">
      <c r="A36" s="32" t="s">
        <v>185</v>
      </c>
      <c r="B36" s="49">
        <v>18941.133333333331</v>
      </c>
    </row>
    <row r="37" spans="1:2" x14ac:dyDescent="0.3">
      <c r="A37" s="32" t="s">
        <v>239</v>
      </c>
      <c r="B37" s="49">
        <v>16348.903999999999</v>
      </c>
    </row>
    <row r="38" spans="1:2" x14ac:dyDescent="0.3">
      <c r="A38" s="32" t="s">
        <v>256</v>
      </c>
      <c r="B38" s="49">
        <v>15380.60285714286</v>
      </c>
    </row>
    <row r="39" spans="1:2" x14ac:dyDescent="0.3">
      <c r="A39" s="32" t="s">
        <v>334</v>
      </c>
      <c r="B39" s="49">
        <v>14294.918749999999</v>
      </c>
    </row>
    <row r="40" spans="1:2" x14ac:dyDescent="0.3">
      <c r="A40" s="32" t="s">
        <v>206</v>
      </c>
      <c r="B40" s="49">
        <v>13285.106666666667</v>
      </c>
    </row>
    <row r="41" spans="1:2" x14ac:dyDescent="0.3">
      <c r="A41" s="32" t="s">
        <v>73</v>
      </c>
      <c r="B41" s="49">
        <v>11821.140833333333</v>
      </c>
    </row>
    <row r="42" spans="1:2" x14ac:dyDescent="0.3">
      <c r="A42" s="32" t="s">
        <v>424</v>
      </c>
      <c r="B42" s="49">
        <v>16303.774745762714</v>
      </c>
    </row>
    <row r="46" spans="1:2" x14ac:dyDescent="0.3">
      <c r="A46" s="31" t="s">
        <v>431</v>
      </c>
      <c r="B46" t="s">
        <v>429</v>
      </c>
    </row>
    <row r="47" spans="1:2" x14ac:dyDescent="0.3">
      <c r="A47" s="32" t="s">
        <v>419</v>
      </c>
      <c r="B47">
        <v>84917.98</v>
      </c>
    </row>
    <row r="48" spans="1:2" x14ac:dyDescent="0.3">
      <c r="A48" s="32" t="s">
        <v>249</v>
      </c>
      <c r="B48">
        <v>83567.88</v>
      </c>
    </row>
    <row r="49" spans="1:2" x14ac:dyDescent="0.3">
      <c r="A49" s="32" t="s">
        <v>149</v>
      </c>
      <c r="B49">
        <v>60573.5</v>
      </c>
    </row>
    <row r="50" spans="1:2" x14ac:dyDescent="0.3">
      <c r="A50" s="32" t="s">
        <v>375</v>
      </c>
      <c r="B50">
        <v>56019.119999999995</v>
      </c>
    </row>
    <row r="51" spans="1:2" x14ac:dyDescent="0.3">
      <c r="A51" s="32" t="s">
        <v>381</v>
      </c>
      <c r="B51">
        <v>54754.239999999998</v>
      </c>
    </row>
    <row r="52" spans="1:2" x14ac:dyDescent="0.3">
      <c r="A52" s="32" t="s">
        <v>365</v>
      </c>
      <c r="B52">
        <v>51732.979999999996</v>
      </c>
    </row>
    <row r="53" spans="1:2" x14ac:dyDescent="0.3">
      <c r="A53" s="32" t="s">
        <v>321</v>
      </c>
      <c r="B53">
        <v>49448.639999999999</v>
      </c>
    </row>
    <row r="54" spans="1:2" x14ac:dyDescent="0.3">
      <c r="A54" s="32" t="s">
        <v>102</v>
      </c>
      <c r="B54">
        <v>48188.14</v>
      </c>
    </row>
    <row r="55" spans="1:2" x14ac:dyDescent="0.3">
      <c r="A55" s="32" t="s">
        <v>106</v>
      </c>
      <c r="B55">
        <v>47718.000000000007</v>
      </c>
    </row>
    <row r="56" spans="1:2" x14ac:dyDescent="0.3">
      <c r="A56" s="32" t="s">
        <v>238</v>
      </c>
      <c r="B56">
        <v>45366.090000000004</v>
      </c>
    </row>
    <row r="57" spans="1:2" x14ac:dyDescent="0.3">
      <c r="A57" s="32" t="s">
        <v>424</v>
      </c>
      <c r="B57">
        <v>58228.657000000007</v>
      </c>
    </row>
    <row r="61" spans="1:2" x14ac:dyDescent="0.3">
      <c r="A61" s="31" t="s">
        <v>1</v>
      </c>
      <c r="B61" t="s">
        <v>426</v>
      </c>
    </row>
    <row r="62" spans="1:2" x14ac:dyDescent="0.3">
      <c r="A62" s="32" t="s">
        <v>239</v>
      </c>
      <c r="B62" s="35">
        <v>152742.1</v>
      </c>
    </row>
    <row r="63" spans="1:2" x14ac:dyDescent="0.3">
      <c r="A63" s="32" t="s">
        <v>90</v>
      </c>
      <c r="B63" s="35">
        <v>141706.32</v>
      </c>
    </row>
    <row r="64" spans="1:2" x14ac:dyDescent="0.3">
      <c r="A64" s="32" t="s">
        <v>256</v>
      </c>
      <c r="B64" s="35">
        <v>120469.84</v>
      </c>
    </row>
    <row r="65" spans="1:4" x14ac:dyDescent="0.3">
      <c r="A65" s="32" t="s">
        <v>73</v>
      </c>
      <c r="B65" s="35">
        <v>71602.080000000002</v>
      </c>
    </row>
    <row r="66" spans="1:4" x14ac:dyDescent="0.3">
      <c r="A66" s="32" t="s">
        <v>185</v>
      </c>
      <c r="B66" s="35">
        <v>52071.63</v>
      </c>
    </row>
    <row r="67" spans="1:4" x14ac:dyDescent="0.3">
      <c r="A67" s="32" t="s">
        <v>158</v>
      </c>
      <c r="B67" s="35">
        <v>45775.46</v>
      </c>
    </row>
    <row r="68" spans="1:4" x14ac:dyDescent="0.3">
      <c r="A68" s="32" t="s">
        <v>334</v>
      </c>
      <c r="B68" s="35">
        <v>43443.429999999993</v>
      </c>
    </row>
    <row r="69" spans="1:4" x14ac:dyDescent="0.3">
      <c r="A69" s="32" t="s">
        <v>85</v>
      </c>
      <c r="B69" s="35">
        <v>20063.100000000009</v>
      </c>
    </row>
    <row r="70" spans="1:4" x14ac:dyDescent="0.3">
      <c r="A70" s="32" t="s">
        <v>130</v>
      </c>
      <c r="B70" s="35">
        <v>14457.329999999998</v>
      </c>
    </row>
    <row r="71" spans="1:4" x14ac:dyDescent="0.3">
      <c r="A71" s="32" t="s">
        <v>206</v>
      </c>
      <c r="B71" s="35">
        <v>9378.34</v>
      </c>
    </row>
    <row r="72" spans="1:4" x14ac:dyDescent="0.3">
      <c r="A72" s="32" t="s">
        <v>424</v>
      </c>
      <c r="B72">
        <v>671709.63000000012</v>
      </c>
    </row>
    <row r="76" spans="1:4" x14ac:dyDescent="0.3">
      <c r="A76" s="31" t="s">
        <v>71</v>
      </c>
      <c r="B76" t="s">
        <v>428</v>
      </c>
    </row>
    <row r="77" spans="1:4" x14ac:dyDescent="0.3">
      <c r="A77" s="32" t="s">
        <v>290</v>
      </c>
      <c r="B77">
        <v>101962.41</v>
      </c>
      <c r="C77" t="str">
        <f>A77</f>
        <v>Arizona</v>
      </c>
      <c r="D77">
        <f>B77</f>
        <v>101962.41</v>
      </c>
    </row>
    <row r="78" spans="1:4" x14ac:dyDescent="0.3">
      <c r="A78" s="32" t="s">
        <v>223</v>
      </c>
      <c r="B78">
        <v>119538.85999999999</v>
      </c>
      <c r="C78" t="str">
        <f t="shared" ref="C78:C86" si="0">A78</f>
        <v>Arkansas</v>
      </c>
      <c r="D78">
        <f t="shared" ref="D78:D86" si="1">B78</f>
        <v>119538.85999999999</v>
      </c>
    </row>
    <row r="79" spans="1:4" x14ac:dyDescent="0.3">
      <c r="A79" s="32" t="s">
        <v>188</v>
      </c>
      <c r="B79">
        <v>144496.71000000002</v>
      </c>
      <c r="C79" t="str">
        <f t="shared" si="0"/>
        <v>Florida</v>
      </c>
      <c r="D79">
        <f t="shared" si="1"/>
        <v>144496.71000000002</v>
      </c>
    </row>
    <row r="80" spans="1:4" x14ac:dyDescent="0.3">
      <c r="A80" s="32" t="s">
        <v>101</v>
      </c>
      <c r="B80">
        <v>85460.24</v>
      </c>
      <c r="C80" t="str">
        <f t="shared" si="0"/>
        <v>Louisiana</v>
      </c>
      <c r="D80">
        <f t="shared" si="1"/>
        <v>85460.24</v>
      </c>
    </row>
    <row r="81" spans="1:4" x14ac:dyDescent="0.3">
      <c r="A81" s="32" t="s">
        <v>109</v>
      </c>
      <c r="B81">
        <v>109861.27000000002</v>
      </c>
      <c r="C81" t="str">
        <f t="shared" si="0"/>
        <v>New Mexico</v>
      </c>
      <c r="D81">
        <f t="shared" si="1"/>
        <v>109861.27000000002</v>
      </c>
    </row>
    <row r="82" spans="1:4" x14ac:dyDescent="0.3">
      <c r="A82" s="32" t="s">
        <v>286</v>
      </c>
      <c r="B82">
        <v>111467.01999999999</v>
      </c>
      <c r="C82" t="str">
        <f t="shared" si="0"/>
        <v>New York</v>
      </c>
      <c r="D82">
        <f t="shared" si="1"/>
        <v>111467.01999999999</v>
      </c>
    </row>
    <row r="83" spans="1:4" x14ac:dyDescent="0.3">
      <c r="A83" s="32" t="s">
        <v>121</v>
      </c>
      <c r="B83">
        <v>108127.19999999998</v>
      </c>
      <c r="C83" t="str">
        <f t="shared" si="0"/>
        <v>Oklahoma</v>
      </c>
      <c r="D83">
        <f t="shared" si="1"/>
        <v>108127.19999999998</v>
      </c>
    </row>
    <row r="84" spans="1:4" x14ac:dyDescent="0.3">
      <c r="A84" s="32" t="s">
        <v>275</v>
      </c>
      <c r="B84">
        <v>66806.549999999988</v>
      </c>
      <c r="C84" t="str">
        <f t="shared" si="0"/>
        <v>Oregon</v>
      </c>
      <c r="D84">
        <f t="shared" si="1"/>
        <v>66806.549999999988</v>
      </c>
    </row>
    <row r="85" spans="1:4" x14ac:dyDescent="0.3">
      <c r="A85" s="32" t="s">
        <v>152</v>
      </c>
      <c r="B85">
        <v>72295.58</v>
      </c>
      <c r="C85" t="str">
        <f t="shared" si="0"/>
        <v>South Carolina</v>
      </c>
      <c r="D85">
        <f t="shared" si="1"/>
        <v>72295.58</v>
      </c>
    </row>
    <row r="86" spans="1:4" x14ac:dyDescent="0.3">
      <c r="A86" s="32" t="s">
        <v>105</v>
      </c>
      <c r="B86">
        <v>137175.85999999999</v>
      </c>
      <c r="C86" t="str">
        <f t="shared" si="0"/>
        <v>Utah</v>
      </c>
      <c r="D86">
        <f t="shared" si="1"/>
        <v>137175.85999999999</v>
      </c>
    </row>
    <row r="87" spans="1:4" x14ac:dyDescent="0.3">
      <c r="A87" s="32" t="s">
        <v>424</v>
      </c>
      <c r="B87">
        <v>1057191.7</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0F297-E73E-4009-899B-52D8111F3D22}">
  <dimension ref="A1:K37"/>
  <sheetViews>
    <sheetView showGridLines="0" tabSelected="1" zoomScale="85" zoomScaleNormal="85" workbookViewId="0">
      <selection activeCell="O23" sqref="O23"/>
    </sheetView>
  </sheetViews>
  <sheetFormatPr defaultRowHeight="18.75" x14ac:dyDescent="0.3"/>
  <cols>
    <col min="1" max="1" width="24.8984375" style="2" customWidth="1"/>
    <col min="2" max="2" width="0.796875" customWidth="1"/>
    <col min="3" max="4" width="11.296875" customWidth="1"/>
    <col min="5" max="5" width="11.69921875" customWidth="1"/>
    <col min="6" max="6" width="12.5" customWidth="1"/>
    <col min="7" max="7" width="6.3984375" customWidth="1"/>
    <col min="8" max="8" width="15.09765625" customWidth="1"/>
    <col min="9" max="9" width="10.8984375" customWidth="1"/>
    <col min="10" max="10" width="11.8984375" customWidth="1"/>
    <col min="11" max="11" width="8.5" customWidth="1"/>
  </cols>
  <sheetData>
    <row r="1" spans="1:11" x14ac:dyDescent="0.3">
      <c r="A1" s="34"/>
      <c r="C1" s="47"/>
      <c r="D1" s="47"/>
    </row>
    <row r="2" spans="1:11" x14ac:dyDescent="0.3">
      <c r="A2" s="34"/>
      <c r="C2" s="47"/>
      <c r="D2" s="47"/>
    </row>
    <row r="3" spans="1:11" x14ac:dyDescent="0.3">
      <c r="A3" s="34"/>
      <c r="C3" s="47"/>
      <c r="D3" s="47"/>
    </row>
    <row r="4" spans="1:11" x14ac:dyDescent="0.3">
      <c r="A4" s="34"/>
      <c r="C4" s="47"/>
      <c r="D4" s="47"/>
    </row>
    <row r="5" spans="1:11" x14ac:dyDescent="0.3">
      <c r="A5" s="34"/>
      <c r="C5" s="47"/>
      <c r="D5" s="47"/>
    </row>
    <row r="6" spans="1:11" x14ac:dyDescent="0.3">
      <c r="A6" s="34"/>
      <c r="C6" s="47"/>
      <c r="D6" s="47"/>
    </row>
    <row r="7" spans="1:11" x14ac:dyDescent="0.3">
      <c r="A7" s="34"/>
      <c r="C7" s="47"/>
      <c r="D7" s="47"/>
    </row>
    <row r="8" spans="1:11" ht="25.5" customHeight="1" x14ac:dyDescent="0.3">
      <c r="A8" s="34"/>
      <c r="C8" s="47"/>
      <c r="D8" s="47"/>
    </row>
    <row r="9" spans="1:11" x14ac:dyDescent="0.3">
      <c r="A9" s="34"/>
      <c r="C9" s="46" t="s">
        <v>430</v>
      </c>
      <c r="D9" s="46"/>
      <c r="E9" s="37" t="s">
        <v>435</v>
      </c>
      <c r="F9" s="37"/>
      <c r="H9" s="37" t="s">
        <v>1</v>
      </c>
      <c r="I9" s="37"/>
      <c r="J9" s="37" t="s">
        <v>423</v>
      </c>
      <c r="K9" s="37"/>
    </row>
    <row r="10" spans="1:11" x14ac:dyDescent="0.3">
      <c r="A10" s="34"/>
      <c r="C10" s="47" t="str">
        <f>Pivot_Table!A19</f>
        <v>Mackenzie Rodriguez DVM</v>
      </c>
      <c r="D10" s="47"/>
      <c r="E10" s="48">
        <f>Pivot_Table!B19</f>
        <v>84917.98</v>
      </c>
      <c r="F10" s="48"/>
      <c r="H10" s="47" t="str">
        <f>Pivot_Table!A62</f>
        <v>Sports</v>
      </c>
      <c r="I10" s="47"/>
      <c r="J10" s="48">
        <f>Pivot_Table!B62</f>
        <v>152742.1</v>
      </c>
      <c r="K10" s="48"/>
    </row>
    <row r="11" spans="1:11" x14ac:dyDescent="0.3">
      <c r="A11" s="34"/>
      <c r="C11" s="47" t="str">
        <f>Pivot_Table!A20</f>
        <v>Virginia Adams</v>
      </c>
      <c r="D11" s="47"/>
      <c r="E11" s="48">
        <f>Pivot_Table!B20</f>
        <v>83567.88</v>
      </c>
      <c r="F11" s="48"/>
      <c r="H11" s="47" t="str">
        <f>Pivot_Table!A63</f>
        <v>Accessories</v>
      </c>
      <c r="I11" s="47"/>
      <c r="J11" s="48">
        <f>Pivot_Table!B63</f>
        <v>141706.32</v>
      </c>
      <c r="K11" s="48"/>
    </row>
    <row r="12" spans="1:11" x14ac:dyDescent="0.3">
      <c r="A12" s="34"/>
      <c r="C12" s="47" t="str">
        <f>Pivot_Table!A21</f>
        <v>Daniel Flores</v>
      </c>
      <c r="D12" s="47"/>
      <c r="E12" s="48">
        <f>Pivot_Table!B21</f>
        <v>60573.5</v>
      </c>
      <c r="F12" s="48"/>
      <c r="H12" s="47" t="str">
        <f>Pivot_Table!A64</f>
        <v>Outdoor</v>
      </c>
      <c r="I12" s="47"/>
      <c r="J12" s="48">
        <f>Pivot_Table!B64</f>
        <v>120469.84</v>
      </c>
      <c r="K12" s="48"/>
    </row>
    <row r="13" spans="1:11" x14ac:dyDescent="0.3">
      <c r="A13" s="34"/>
      <c r="C13" s="47" t="str">
        <f>Pivot_Table!A22</f>
        <v>Roy Brooks</v>
      </c>
      <c r="D13" s="47"/>
      <c r="E13" s="48">
        <f>Pivot_Table!B22</f>
        <v>57776.380000000005</v>
      </c>
      <c r="F13" s="48"/>
      <c r="H13" s="47" t="str">
        <f>Pivot_Table!A65</f>
        <v>Electronics</v>
      </c>
      <c r="I13" s="47"/>
      <c r="J13" s="48">
        <f>Pivot_Table!B65</f>
        <v>71602.080000000002</v>
      </c>
      <c r="K13" s="48"/>
    </row>
    <row r="14" spans="1:11" x14ac:dyDescent="0.3">
      <c r="A14" s="34"/>
      <c r="C14" s="47" t="str">
        <f>Pivot_Table!A23</f>
        <v>Stephanie Pierce</v>
      </c>
      <c r="D14" s="47"/>
      <c r="E14" s="48">
        <f>Pivot_Table!B23</f>
        <v>56019.119999999995</v>
      </c>
      <c r="F14" s="48"/>
      <c r="H14" s="47" t="str">
        <f>Pivot_Table!A66</f>
        <v>Home Appliances</v>
      </c>
      <c r="I14" s="47"/>
      <c r="J14" s="48">
        <f>Pivot_Table!B66</f>
        <v>52071.63</v>
      </c>
      <c r="K14" s="48"/>
    </row>
    <row r="15" spans="1:11" x14ac:dyDescent="0.3">
      <c r="A15" s="34"/>
      <c r="C15" s="47" t="str">
        <f>Pivot_Table!A24</f>
        <v>Jennifer Hoffman</v>
      </c>
      <c r="D15" s="47"/>
      <c r="E15" s="48">
        <f>Pivot_Table!B24</f>
        <v>54754.239999999998</v>
      </c>
      <c r="F15" s="48"/>
      <c r="H15" s="47" t="str">
        <f>Pivot_Table!A67</f>
        <v>Kitchen Appliances</v>
      </c>
      <c r="I15" s="47"/>
      <c r="J15" s="48">
        <f>Pivot_Table!B67</f>
        <v>45775.46</v>
      </c>
      <c r="K15" s="48"/>
    </row>
    <row r="16" spans="1:11" x14ac:dyDescent="0.3">
      <c r="A16" s="34"/>
      <c r="C16" s="47" t="str">
        <f>Pivot_Table!A25</f>
        <v>Cheryl Lin</v>
      </c>
      <c r="D16" s="47"/>
      <c r="E16" s="48">
        <f>Pivot_Table!B25</f>
        <v>51732.979999999996</v>
      </c>
      <c r="F16" s="48"/>
      <c r="H16" s="47" t="str">
        <f>Pivot_Table!A68</f>
        <v>Fitness</v>
      </c>
      <c r="I16" s="47"/>
      <c r="J16" s="48">
        <f>Pivot_Table!B68</f>
        <v>43443.429999999993</v>
      </c>
      <c r="K16" s="48"/>
    </row>
    <row r="17" spans="1:11" x14ac:dyDescent="0.3">
      <c r="A17" s="34"/>
      <c r="C17" s="47" t="str">
        <f>Pivot_Table!A26</f>
        <v>Kaitlyn Gibson</v>
      </c>
      <c r="D17" s="47"/>
      <c r="E17" s="48">
        <f>Pivot_Table!B26</f>
        <v>49448.639999999999</v>
      </c>
      <c r="F17" s="48"/>
      <c r="H17" s="47" t="str">
        <f>Pivot_Table!A69</f>
        <v>Apparel</v>
      </c>
      <c r="I17" s="47"/>
      <c r="J17" s="48">
        <f>Pivot_Table!B69</f>
        <v>20063.100000000009</v>
      </c>
      <c r="K17" s="48"/>
    </row>
    <row r="18" spans="1:11" x14ac:dyDescent="0.3">
      <c r="A18" s="34"/>
      <c r="C18" s="47" t="str">
        <f>Pivot_Table!A27</f>
        <v>Jacqueline Martinez</v>
      </c>
      <c r="D18" s="47"/>
      <c r="E18" s="48">
        <f>Pivot_Table!B27</f>
        <v>48188.14</v>
      </c>
      <c r="F18" s="48"/>
      <c r="H18" s="47" t="str">
        <f>Pivot_Table!A70</f>
        <v>Furniture</v>
      </c>
      <c r="I18" s="47"/>
      <c r="J18" s="48">
        <f>Pivot_Table!B70</f>
        <v>14457.329999999998</v>
      </c>
      <c r="K18" s="48"/>
    </row>
    <row r="19" spans="1:11" x14ac:dyDescent="0.3">
      <c r="A19" s="34"/>
      <c r="C19" s="47" t="str">
        <f>Pivot_Table!A28</f>
        <v>Abigail Jackson</v>
      </c>
      <c r="D19" s="47"/>
      <c r="E19" s="48">
        <f>Pivot_Table!B28</f>
        <v>47718.000000000007</v>
      </c>
      <c r="F19" s="48"/>
      <c r="H19" s="47" t="str">
        <f>Pivot_Table!A71</f>
        <v>Personal Care</v>
      </c>
      <c r="I19" s="47"/>
      <c r="J19" s="48">
        <f>Pivot_Table!B71</f>
        <v>9378.34</v>
      </c>
      <c r="K19" s="48"/>
    </row>
    <row r="20" spans="1:11" x14ac:dyDescent="0.3">
      <c r="A20" s="34"/>
      <c r="C20" s="46" t="str">
        <f>Pivot_Table!A29</f>
        <v>Grand Total</v>
      </c>
      <c r="D20" s="46"/>
      <c r="E20" s="45">
        <f>Pivot_Table!B29</f>
        <v>594696.86</v>
      </c>
      <c r="F20" s="45"/>
      <c r="H20" s="46" t="str">
        <f>Pivot_Table!A72</f>
        <v>Grand Total</v>
      </c>
      <c r="I20" s="46"/>
      <c r="J20" s="45">
        <f>Pivot_Table!B72</f>
        <v>671709.63000000012</v>
      </c>
      <c r="K20" s="45"/>
    </row>
    <row r="21" spans="1:11" x14ac:dyDescent="0.3">
      <c r="A21" s="34"/>
      <c r="H21" s="38"/>
    </row>
    <row r="22" spans="1:11" x14ac:dyDescent="0.3">
      <c r="A22" s="34"/>
    </row>
    <row r="23" spans="1:11" x14ac:dyDescent="0.3">
      <c r="A23" s="34"/>
    </row>
    <row r="24" spans="1:11" x14ac:dyDescent="0.3">
      <c r="A24" s="39" t="s">
        <v>436</v>
      </c>
    </row>
    <row r="25" spans="1:11" x14ac:dyDescent="0.3">
      <c r="A25" s="34"/>
    </row>
    <row r="26" spans="1:11" x14ac:dyDescent="0.3">
      <c r="A26" s="34"/>
    </row>
    <row r="27" spans="1:11" x14ac:dyDescent="0.3">
      <c r="A27" s="34"/>
    </row>
    <row r="28" spans="1:11" x14ac:dyDescent="0.3">
      <c r="A28" s="34"/>
    </row>
    <row r="29" spans="1:11" x14ac:dyDescent="0.3">
      <c r="A29" s="34"/>
    </row>
    <row r="30" spans="1:11" x14ac:dyDescent="0.3">
      <c r="A30" s="34"/>
    </row>
    <row r="31" spans="1:11" x14ac:dyDescent="0.3">
      <c r="A31" s="34"/>
    </row>
    <row r="32" spans="1:11" x14ac:dyDescent="0.3">
      <c r="A32" s="34"/>
    </row>
    <row r="33" spans="1:1" x14ac:dyDescent="0.3">
      <c r="A33" s="34"/>
    </row>
    <row r="34" spans="1:1" x14ac:dyDescent="0.3">
      <c r="A34" s="34"/>
    </row>
    <row r="35" spans="1:1" x14ac:dyDescent="0.3">
      <c r="A35" s="34"/>
    </row>
    <row r="36" spans="1:1" x14ac:dyDescent="0.3">
      <c r="A36" s="34"/>
    </row>
    <row r="37" spans="1:1" x14ac:dyDescent="0.3">
      <c r="A37" s="34"/>
    </row>
  </sheetData>
  <mergeCells count="53">
    <mergeCell ref="C12:D12"/>
    <mergeCell ref="C1:D1"/>
    <mergeCell ref="C2:D2"/>
    <mergeCell ref="C3:D3"/>
    <mergeCell ref="C4:D4"/>
    <mergeCell ref="C5:D5"/>
    <mergeCell ref="C6:D6"/>
    <mergeCell ref="C7:D7"/>
    <mergeCell ref="C8:D8"/>
    <mergeCell ref="C9:D9"/>
    <mergeCell ref="C10:D10"/>
    <mergeCell ref="C11:D11"/>
    <mergeCell ref="C19:D19"/>
    <mergeCell ref="C20:D20"/>
    <mergeCell ref="E10:F10"/>
    <mergeCell ref="E11:F11"/>
    <mergeCell ref="E12:F12"/>
    <mergeCell ref="E13:F13"/>
    <mergeCell ref="E14:F14"/>
    <mergeCell ref="E15:F15"/>
    <mergeCell ref="E16:F16"/>
    <mergeCell ref="E17:F17"/>
    <mergeCell ref="C13:D13"/>
    <mergeCell ref="C14:D14"/>
    <mergeCell ref="C15:D15"/>
    <mergeCell ref="C16:D16"/>
    <mergeCell ref="C17:D17"/>
    <mergeCell ref="C18:D18"/>
    <mergeCell ref="H10:I10"/>
    <mergeCell ref="H11:I11"/>
    <mergeCell ref="H12:I12"/>
    <mergeCell ref="H13:I13"/>
    <mergeCell ref="H14:I14"/>
    <mergeCell ref="J15:K15"/>
    <mergeCell ref="J16:K16"/>
    <mergeCell ref="J17:K17"/>
    <mergeCell ref="E18:F18"/>
    <mergeCell ref="E19:F19"/>
    <mergeCell ref="H15:I15"/>
    <mergeCell ref="H16:I16"/>
    <mergeCell ref="H17:I17"/>
    <mergeCell ref="J18:K18"/>
    <mergeCell ref="J19:K19"/>
    <mergeCell ref="J10:K10"/>
    <mergeCell ref="J11:K11"/>
    <mergeCell ref="J12:K12"/>
    <mergeCell ref="J13:K13"/>
    <mergeCell ref="J14:K14"/>
    <mergeCell ref="E20:F20"/>
    <mergeCell ref="H20:I20"/>
    <mergeCell ref="J20:K20"/>
    <mergeCell ref="H18:I18"/>
    <mergeCell ref="H19:I19"/>
  </mergeCells>
  <conditionalFormatting sqref="E10:F19">
    <cfRule type="dataBar" priority="2">
      <dataBar>
        <cfvo type="min"/>
        <cfvo type="max"/>
        <color rgb="FF63C384"/>
      </dataBar>
      <extLst>
        <ext xmlns:x14="http://schemas.microsoft.com/office/spreadsheetml/2009/9/main" uri="{B025F937-C7B1-47D3-B67F-A62EFF666E3E}">
          <x14:id>{C892132D-3A4F-443F-BF88-FFB5CCFB6655}</x14:id>
        </ext>
      </extLst>
    </cfRule>
  </conditionalFormatting>
  <conditionalFormatting sqref="J10:K19">
    <cfRule type="dataBar" priority="1">
      <dataBar>
        <cfvo type="min"/>
        <cfvo type="max"/>
        <color rgb="FF63C384"/>
      </dataBar>
      <extLst>
        <ext xmlns:x14="http://schemas.microsoft.com/office/spreadsheetml/2009/9/main" uri="{B025F937-C7B1-47D3-B67F-A62EFF666E3E}">
          <x14:id>{6E1EFD7D-1139-4B16-86DC-7AD196EC6B86}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892132D-3A4F-443F-BF88-FFB5CCFB6655}">
            <x14:dataBar minLength="0" maxLength="100" border="1" negativeBarBorderColorSameAsPositive="0">
              <x14:cfvo type="autoMin"/>
              <x14:cfvo type="autoMax"/>
              <x14:borderColor rgb="FF63C384"/>
              <x14:negativeFillColor rgb="FFFF0000"/>
              <x14:negativeBorderColor rgb="FFFF0000"/>
              <x14:axisColor rgb="FF000000"/>
            </x14:dataBar>
          </x14:cfRule>
          <xm:sqref>E10:F19</xm:sqref>
        </x14:conditionalFormatting>
        <x14:conditionalFormatting xmlns:xm="http://schemas.microsoft.com/office/excel/2006/main">
          <x14:cfRule type="dataBar" id="{6E1EFD7D-1139-4B16-86DC-7AD196EC6B86}">
            <x14:dataBar minLength="0" maxLength="100" border="1" negativeBarBorderColorSameAsPositive="0">
              <x14:cfvo type="autoMin"/>
              <x14:cfvo type="autoMax"/>
              <x14:borderColor rgb="FF63C384"/>
              <x14:negativeFillColor rgb="FFFF0000"/>
              <x14:negativeBorderColor rgb="FFFF0000"/>
              <x14:axisColor rgb="FF000000"/>
            </x14:dataBar>
          </x14:cfRule>
          <xm:sqref>J10:K19</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Budget (Assign Part 1)</vt:lpstr>
      <vt:lpstr>Categories (Assign Part 1)</vt:lpstr>
      <vt:lpstr>Sales Data (Assign Part 2)</vt:lpstr>
      <vt:lpstr>Pivot_Table</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Prabesh</dc:creator>
  <cp:lastModifiedBy>Prabesh Rai</cp:lastModifiedBy>
  <dcterms:created xsi:type="dcterms:W3CDTF">2024-06-08T02:24:37Z</dcterms:created>
  <dcterms:modified xsi:type="dcterms:W3CDTF">2024-09-23T19:35:11Z</dcterms:modified>
</cp:coreProperties>
</file>