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megum\Desktop\自分の勤怠\"/>
    </mc:Choice>
  </mc:AlternateContent>
  <xr:revisionPtr revIDLastSave="0" documentId="13_ncr:1_{E12408AA-358A-4004-AAAD-1E98434F11E7}" xr6:coauthVersionLast="40" xr6:coauthVersionMax="40" xr10:uidLastSave="{00000000-0000-0000-0000-000000000000}"/>
  <bookViews>
    <workbookView xWindow="0" yWindow="0" windowWidth="26083" windowHeight="10678" activeTab="3" xr2:uid="{00000000-000D-0000-FFFF-FFFF00000000}"/>
  </bookViews>
  <sheets>
    <sheet name="Feb 2019" sheetId="15" r:id="rId1"/>
    <sheet name="Jan 2019" sheetId="14" r:id="rId2"/>
    <sheet name="Dec 2018" sheetId="13" r:id="rId3"/>
    <sheet name="Holidays" sheetId="2" r:id="rId4"/>
  </sheets>
  <definedNames>
    <definedName name="__xlnm.Print_Area" localSheetId="2">'Dec 2018'!$A$1:$K$55</definedName>
    <definedName name="__xlnm.Print_Area" localSheetId="0">'Feb 2019'!$A$1:$K$55</definedName>
    <definedName name="__xlnm.Print_Area" localSheetId="1">'Jan 2019'!$A$1:$K$55</definedName>
    <definedName name="Holidays">Holidays!$A$1:$A$1</definedName>
    <definedName name="_xlnm.Print_Area" localSheetId="2">'Dec 2018'!$A$1:$K$55</definedName>
    <definedName name="_xlnm.Print_Area" localSheetId="0">'Feb 2019'!$A$1:$K$55</definedName>
    <definedName name="_xlnm.Print_Area" localSheetId="1">'Jan 2019'!$A$1:$K$55</definedName>
  </definedNames>
  <calcPr calcId="181029"/>
</workbook>
</file>

<file path=xl/calcChain.xml><?xml version="1.0" encoding="utf-8"?>
<calcChain xmlns="http://schemas.openxmlformats.org/spreadsheetml/2006/main">
  <c r="C55" i="15" l="1"/>
  <c r="C54" i="15"/>
  <c r="C53" i="15"/>
  <c r="L43" i="15"/>
  <c r="I43" i="15"/>
  <c r="F43" i="15"/>
  <c r="B43" i="15"/>
  <c r="M43" i="15" s="1"/>
  <c r="L42" i="15"/>
  <c r="I42" i="15"/>
  <c r="F42" i="15"/>
  <c r="B42" i="15"/>
  <c r="M42" i="15" s="1"/>
  <c r="L41" i="15"/>
  <c r="I41" i="15"/>
  <c r="F41" i="15"/>
  <c r="B41" i="15"/>
  <c r="M41" i="15" s="1"/>
  <c r="L40" i="15"/>
  <c r="I40" i="15"/>
  <c r="F40" i="15"/>
  <c r="B40" i="15"/>
  <c r="M40" i="15" s="1"/>
  <c r="L39" i="15"/>
  <c r="I39" i="15"/>
  <c r="F39" i="15"/>
  <c r="B39" i="15"/>
  <c r="M39" i="15" s="1"/>
  <c r="L38" i="15"/>
  <c r="I38" i="15"/>
  <c r="F38" i="15"/>
  <c r="B38" i="15"/>
  <c r="M38" i="15" s="1"/>
  <c r="L37" i="15"/>
  <c r="I37" i="15"/>
  <c r="F37" i="15"/>
  <c r="B37" i="15"/>
  <c r="M37" i="15" s="1"/>
  <c r="L36" i="15"/>
  <c r="I36" i="15"/>
  <c r="F36" i="15"/>
  <c r="B36" i="15"/>
  <c r="M36" i="15" s="1"/>
  <c r="L35" i="15"/>
  <c r="I35" i="15"/>
  <c r="F35" i="15"/>
  <c r="B35" i="15"/>
  <c r="M35" i="15" s="1"/>
  <c r="L34" i="15"/>
  <c r="I34" i="15"/>
  <c r="F34" i="15"/>
  <c r="B34" i="15"/>
  <c r="M34" i="15" s="1"/>
  <c r="L33" i="15"/>
  <c r="I33" i="15"/>
  <c r="F33" i="15"/>
  <c r="B33" i="15"/>
  <c r="M33" i="15" s="1"/>
  <c r="L32" i="15"/>
  <c r="I32" i="15"/>
  <c r="F32" i="15"/>
  <c r="B32" i="15"/>
  <c r="M32" i="15" s="1"/>
  <c r="L31" i="15"/>
  <c r="I31" i="15"/>
  <c r="F31" i="15"/>
  <c r="B31" i="15"/>
  <c r="M31" i="15" s="1"/>
  <c r="L30" i="15"/>
  <c r="I30" i="15"/>
  <c r="F30" i="15"/>
  <c r="B30" i="15"/>
  <c r="M30" i="15" s="1"/>
  <c r="M29" i="15"/>
  <c r="L29" i="15"/>
  <c r="I29" i="15"/>
  <c r="B29" i="15"/>
  <c r="L28" i="15"/>
  <c r="I28" i="15"/>
  <c r="F28" i="15"/>
  <c r="B28" i="15"/>
  <c r="M28" i="15" s="1"/>
  <c r="L27" i="15"/>
  <c r="I27" i="15"/>
  <c r="F27" i="15"/>
  <c r="B27" i="15"/>
  <c r="M27" i="15" s="1"/>
  <c r="L26" i="15"/>
  <c r="I26" i="15"/>
  <c r="F26" i="15"/>
  <c r="B26" i="15"/>
  <c r="M26" i="15" s="1"/>
  <c r="L25" i="15"/>
  <c r="I25" i="15"/>
  <c r="F25" i="15"/>
  <c r="B25" i="15"/>
  <c r="M25" i="15" s="1"/>
  <c r="L24" i="15"/>
  <c r="I24" i="15"/>
  <c r="F24" i="15"/>
  <c r="B24" i="15"/>
  <c r="M24" i="15" s="1"/>
  <c r="L23" i="15"/>
  <c r="I23" i="15"/>
  <c r="F23" i="15"/>
  <c r="B23" i="15"/>
  <c r="M23" i="15" s="1"/>
  <c r="L22" i="15"/>
  <c r="I22" i="15"/>
  <c r="F22" i="15"/>
  <c r="B22" i="15"/>
  <c r="M22" i="15" s="1"/>
  <c r="L21" i="15"/>
  <c r="I21" i="15"/>
  <c r="F21" i="15"/>
  <c r="B21" i="15"/>
  <c r="M21" i="15" s="1"/>
  <c r="L20" i="15"/>
  <c r="H20" i="15" s="1"/>
  <c r="I20" i="15"/>
  <c r="F20" i="15"/>
  <c r="B20" i="15"/>
  <c r="M20" i="15" s="1"/>
  <c r="L19" i="15"/>
  <c r="H19" i="15" s="1"/>
  <c r="I19" i="15"/>
  <c r="G19" i="15"/>
  <c r="F19" i="15"/>
  <c r="B19" i="15"/>
  <c r="M19" i="15" s="1"/>
  <c r="L18" i="15"/>
  <c r="H18" i="15" s="1"/>
  <c r="I18" i="15"/>
  <c r="G18" i="15"/>
  <c r="F18" i="15"/>
  <c r="B18" i="15"/>
  <c r="M18" i="15" s="1"/>
  <c r="M17" i="15"/>
  <c r="L17" i="15"/>
  <c r="H17" i="15" s="1"/>
  <c r="I17" i="15"/>
  <c r="G17" i="15"/>
  <c r="F17" i="15"/>
  <c r="B17" i="15"/>
  <c r="L16" i="15"/>
  <c r="H16" i="15" s="1"/>
  <c r="I16" i="15"/>
  <c r="G16" i="15"/>
  <c r="F16" i="15"/>
  <c r="B16" i="15"/>
  <c r="M16" i="15" s="1"/>
  <c r="L15" i="15"/>
  <c r="H15" i="15" s="1"/>
  <c r="I15" i="15"/>
  <c r="G15" i="15"/>
  <c r="F15" i="15"/>
  <c r="B15" i="15"/>
  <c r="M15" i="15" s="1"/>
  <c r="L14" i="15"/>
  <c r="H14" i="15" s="1"/>
  <c r="I14" i="15"/>
  <c r="G14" i="15"/>
  <c r="F14" i="15"/>
  <c r="B14" i="15"/>
  <c r="M14" i="15" s="1"/>
  <c r="M13" i="15"/>
  <c r="L13" i="15"/>
  <c r="H13" i="15" s="1"/>
  <c r="I13" i="15"/>
  <c r="I45" i="15" s="1"/>
  <c r="G13" i="15"/>
  <c r="G45" i="15" s="1"/>
  <c r="F13" i="15"/>
  <c r="B13" i="15"/>
  <c r="F45" i="15" l="1"/>
  <c r="H45" i="15"/>
  <c r="F20" i="14"/>
  <c r="F21" i="14"/>
  <c r="F22" i="14"/>
  <c r="F23" i="14"/>
  <c r="M27" i="14" l="1"/>
  <c r="C55" i="14"/>
  <c r="C54" i="14"/>
  <c r="C53" i="14"/>
  <c r="L43" i="14"/>
  <c r="I43" i="14"/>
  <c r="F43" i="14"/>
  <c r="B43" i="14"/>
  <c r="M43" i="14" s="1"/>
  <c r="L42" i="14"/>
  <c r="I42" i="14"/>
  <c r="F42" i="14"/>
  <c r="B42" i="14"/>
  <c r="M42" i="14" s="1"/>
  <c r="L41" i="14"/>
  <c r="I41" i="14"/>
  <c r="F41" i="14"/>
  <c r="B41" i="14"/>
  <c r="M41" i="14" s="1"/>
  <c r="L40" i="14"/>
  <c r="I40" i="14"/>
  <c r="F40" i="14"/>
  <c r="B40" i="14"/>
  <c r="M40" i="14" s="1"/>
  <c r="L39" i="14"/>
  <c r="I39" i="14"/>
  <c r="F39" i="14"/>
  <c r="B39" i="14"/>
  <c r="M39" i="14" s="1"/>
  <c r="I38" i="14"/>
  <c r="F38" i="14"/>
  <c r="B38" i="14"/>
  <c r="M38" i="14" s="1"/>
  <c r="L38" i="14" s="1"/>
  <c r="I37" i="14"/>
  <c r="F37" i="14"/>
  <c r="B37" i="14"/>
  <c r="M37" i="14" s="1"/>
  <c r="L37" i="14" s="1"/>
  <c r="L36" i="14"/>
  <c r="I36" i="14"/>
  <c r="F36" i="14"/>
  <c r="B36" i="14"/>
  <c r="M36" i="14" s="1"/>
  <c r="L35" i="14"/>
  <c r="I35" i="14"/>
  <c r="F35" i="14"/>
  <c r="B35" i="14"/>
  <c r="M35" i="14" s="1"/>
  <c r="L34" i="14"/>
  <c r="I34" i="14"/>
  <c r="F34" i="14"/>
  <c r="B34" i="14"/>
  <c r="M34" i="14" s="1"/>
  <c r="I33" i="14"/>
  <c r="F33" i="14"/>
  <c r="B33" i="14"/>
  <c r="M33" i="14" s="1"/>
  <c r="L33" i="14" s="1"/>
  <c r="I32" i="14"/>
  <c r="F32" i="14"/>
  <c r="B32" i="14"/>
  <c r="M32" i="14" s="1"/>
  <c r="I31" i="14"/>
  <c r="F31" i="14"/>
  <c r="L31" i="14" s="1"/>
  <c r="B31" i="14"/>
  <c r="M31" i="14" s="1"/>
  <c r="I30" i="14"/>
  <c r="F30" i="14"/>
  <c r="B30" i="14"/>
  <c r="M30" i="14" s="1"/>
  <c r="L30" i="14" s="1"/>
  <c r="I29" i="14"/>
  <c r="B29" i="14"/>
  <c r="M29" i="14" s="1"/>
  <c r="L29" i="14" s="1"/>
  <c r="L28" i="14"/>
  <c r="I28" i="14"/>
  <c r="F28" i="14"/>
  <c r="B28" i="14"/>
  <c r="M28" i="14" s="1"/>
  <c r="L27" i="14"/>
  <c r="I27" i="14"/>
  <c r="F27" i="14"/>
  <c r="B27" i="14"/>
  <c r="I26" i="14"/>
  <c r="F26" i="14"/>
  <c r="L26" i="14" s="1"/>
  <c r="B26" i="14"/>
  <c r="M26" i="14" s="1"/>
  <c r="I25" i="14"/>
  <c r="F25" i="14"/>
  <c r="B25" i="14"/>
  <c r="M25" i="14" s="1"/>
  <c r="L25" i="14" s="1"/>
  <c r="I24" i="14"/>
  <c r="F24" i="14"/>
  <c r="B24" i="14"/>
  <c r="M24" i="14" s="1"/>
  <c r="L24" i="14" s="1"/>
  <c r="I23" i="14"/>
  <c r="B23" i="14"/>
  <c r="M23" i="14" s="1"/>
  <c r="I22" i="14"/>
  <c r="L22" i="14"/>
  <c r="B22" i="14"/>
  <c r="M22" i="14" s="1"/>
  <c r="I21" i="14"/>
  <c r="B21" i="14"/>
  <c r="M21" i="14" s="1"/>
  <c r="L21" i="14" s="1"/>
  <c r="I20" i="14"/>
  <c r="B20" i="14"/>
  <c r="M20" i="14" s="1"/>
  <c r="L20" i="14" s="1"/>
  <c r="H20" i="14" s="1"/>
  <c r="I19" i="14"/>
  <c r="F19" i="14"/>
  <c r="B19" i="14"/>
  <c r="M19" i="14" s="1"/>
  <c r="I18" i="14"/>
  <c r="F18" i="14"/>
  <c r="B18" i="14"/>
  <c r="M18" i="14" s="1"/>
  <c r="G18" i="14" s="1"/>
  <c r="M17" i="14"/>
  <c r="I17" i="14"/>
  <c r="F17" i="14"/>
  <c r="B17" i="14"/>
  <c r="I16" i="14"/>
  <c r="F16" i="14"/>
  <c r="B16" i="14"/>
  <c r="M16" i="14" s="1"/>
  <c r="I15" i="14"/>
  <c r="F15" i="14"/>
  <c r="L15" i="14" s="1"/>
  <c r="H15" i="14" s="1"/>
  <c r="B15" i="14"/>
  <c r="M15" i="14" s="1"/>
  <c r="G15" i="14" s="1"/>
  <c r="L14" i="14"/>
  <c r="H14" i="14" s="1"/>
  <c r="I14" i="14"/>
  <c r="G14" i="14"/>
  <c r="F14" i="14"/>
  <c r="B14" i="14"/>
  <c r="M14" i="14" s="1"/>
  <c r="L13" i="14"/>
  <c r="H13" i="14" s="1"/>
  <c r="I13" i="14"/>
  <c r="I45" i="14" s="1"/>
  <c r="G13" i="14"/>
  <c r="F13" i="14"/>
  <c r="B13" i="14"/>
  <c r="M13" i="14" s="1"/>
  <c r="G19" i="14" l="1"/>
  <c r="F45" i="14"/>
  <c r="G16" i="14"/>
  <c r="G17" i="14"/>
  <c r="L18" i="14"/>
  <c r="H18" i="14" s="1"/>
  <c r="L23" i="14"/>
  <c r="L16" i="14"/>
  <c r="H16" i="14" s="1"/>
  <c r="L19" i="14"/>
  <c r="H19" i="14" s="1"/>
  <c r="L32" i="14"/>
  <c r="L17" i="14"/>
  <c r="H17" i="14" s="1"/>
  <c r="F27" i="13"/>
  <c r="F28" i="13"/>
  <c r="F25" i="13"/>
  <c r="G45" i="14" l="1"/>
  <c r="H45" i="14"/>
  <c r="F24" i="13"/>
  <c r="F18" i="13" l="1"/>
  <c r="F19" i="13"/>
  <c r="C55" i="13" l="1"/>
  <c r="C54" i="13"/>
  <c r="C53" i="13"/>
  <c r="L43" i="13"/>
  <c r="I43" i="13"/>
  <c r="F43" i="13"/>
  <c r="B43" i="13"/>
  <c r="M43" i="13" s="1"/>
  <c r="I42" i="13"/>
  <c r="F42" i="13"/>
  <c r="B42" i="13"/>
  <c r="M42" i="13" s="1"/>
  <c r="L42" i="13" s="1"/>
  <c r="I41" i="13"/>
  <c r="F41" i="13"/>
  <c r="B41" i="13"/>
  <c r="M41" i="13" s="1"/>
  <c r="L41" i="13" s="1"/>
  <c r="I40" i="13"/>
  <c r="F40" i="13"/>
  <c r="B40" i="13"/>
  <c r="M40" i="13" s="1"/>
  <c r="I39" i="13"/>
  <c r="F39" i="13"/>
  <c r="B39" i="13"/>
  <c r="M39" i="13" s="1"/>
  <c r="I38" i="13"/>
  <c r="F38" i="13"/>
  <c r="B38" i="13"/>
  <c r="M38" i="13" s="1"/>
  <c r="I37" i="13"/>
  <c r="F37" i="13"/>
  <c r="B37" i="13"/>
  <c r="M37" i="13" s="1"/>
  <c r="L36" i="13"/>
  <c r="I36" i="13"/>
  <c r="F36" i="13"/>
  <c r="B36" i="13"/>
  <c r="M36" i="13" s="1"/>
  <c r="L35" i="13"/>
  <c r="I35" i="13"/>
  <c r="F35" i="13"/>
  <c r="B35" i="13"/>
  <c r="M35" i="13" s="1"/>
  <c r="I34" i="13"/>
  <c r="F34" i="13"/>
  <c r="B34" i="13"/>
  <c r="M34" i="13" s="1"/>
  <c r="L34" i="13" s="1"/>
  <c r="I33" i="13"/>
  <c r="F33" i="13"/>
  <c r="B33" i="13"/>
  <c r="M33" i="13" s="1"/>
  <c r="I32" i="13"/>
  <c r="F32" i="13"/>
  <c r="B32" i="13"/>
  <c r="M32" i="13" s="1"/>
  <c r="I31" i="13"/>
  <c r="F31" i="13"/>
  <c r="B31" i="13"/>
  <c r="M31" i="13" s="1"/>
  <c r="I30" i="13"/>
  <c r="F30" i="13"/>
  <c r="B30" i="13"/>
  <c r="M30" i="13" s="1"/>
  <c r="I29" i="13"/>
  <c r="B29" i="13"/>
  <c r="M29" i="13" s="1"/>
  <c r="L29" i="13" s="1"/>
  <c r="I28" i="13"/>
  <c r="B28" i="13"/>
  <c r="M28" i="13" s="1"/>
  <c r="I27" i="13"/>
  <c r="B27" i="13"/>
  <c r="M27" i="13" s="1"/>
  <c r="I26" i="13"/>
  <c r="F26" i="13"/>
  <c r="B26" i="13"/>
  <c r="M26" i="13" s="1"/>
  <c r="I25" i="13"/>
  <c r="B25" i="13"/>
  <c r="M25" i="13" s="1"/>
  <c r="L25" i="13" s="1"/>
  <c r="I24" i="13"/>
  <c r="B24" i="13"/>
  <c r="M24" i="13" s="1"/>
  <c r="I23" i="13"/>
  <c r="F23" i="13"/>
  <c r="B23" i="13"/>
  <c r="M23" i="13" s="1"/>
  <c r="L23" i="13" s="1"/>
  <c r="I22" i="13"/>
  <c r="F22" i="13"/>
  <c r="B22" i="13"/>
  <c r="M22" i="13" s="1"/>
  <c r="L22" i="13" s="1"/>
  <c r="L21" i="13"/>
  <c r="I21" i="13"/>
  <c r="F21" i="13"/>
  <c r="B21" i="13"/>
  <c r="M21" i="13" s="1"/>
  <c r="I20" i="13"/>
  <c r="F20" i="13"/>
  <c r="B20" i="13"/>
  <c r="M20" i="13" s="1"/>
  <c r="I19" i="13"/>
  <c r="B19" i="13"/>
  <c r="M19" i="13" s="1"/>
  <c r="G19" i="13" s="1"/>
  <c r="I18" i="13"/>
  <c r="B18" i="13"/>
  <c r="M18" i="13" s="1"/>
  <c r="I17" i="13"/>
  <c r="F17" i="13"/>
  <c r="B17" i="13"/>
  <c r="M17" i="13" s="1"/>
  <c r="M16" i="13"/>
  <c r="I16" i="13"/>
  <c r="F16" i="13"/>
  <c r="B16" i="13"/>
  <c r="I15" i="13"/>
  <c r="F15" i="13"/>
  <c r="B15" i="13"/>
  <c r="M15" i="13" s="1"/>
  <c r="I14" i="13"/>
  <c r="F14" i="13"/>
  <c r="B14" i="13"/>
  <c r="M14" i="13" s="1"/>
  <c r="G14" i="13" s="1"/>
  <c r="I13" i="13"/>
  <c r="I45" i="13" s="1"/>
  <c r="F13" i="13"/>
  <c r="B13" i="13"/>
  <c r="M13" i="13" s="1"/>
  <c r="G13" i="13" s="1"/>
  <c r="G16" i="13" l="1"/>
  <c r="L37" i="13"/>
  <c r="L32" i="13"/>
  <c r="G15" i="13"/>
  <c r="L30" i="13"/>
  <c r="L38" i="13"/>
  <c r="L33" i="13"/>
  <c r="L26" i="13"/>
  <c r="G18" i="13"/>
  <c r="G17" i="13"/>
  <c r="L16" i="13"/>
  <c r="H16" i="13" s="1"/>
  <c r="L15" i="13"/>
  <c r="H15" i="13" s="1"/>
  <c r="F45" i="13"/>
  <c r="L14" i="13"/>
  <c r="H14" i="13" s="1"/>
  <c r="L17" i="13"/>
  <c r="H17" i="13" s="1"/>
  <c r="L27" i="13"/>
  <c r="L20" i="13"/>
  <c r="H20" i="13" s="1"/>
  <c r="L18" i="13"/>
  <c r="H18" i="13" s="1"/>
  <c r="L24" i="13"/>
  <c r="L28" i="13"/>
  <c r="L40" i="13"/>
  <c r="L39" i="13"/>
  <c r="L13" i="13"/>
  <c r="H13" i="13" s="1"/>
  <c r="L31" i="13"/>
  <c r="L19" i="13"/>
  <c r="H19" i="13" s="1"/>
  <c r="G45" i="13" l="1"/>
  <c r="H45" i="13"/>
</calcChain>
</file>

<file path=xl/sharedStrings.xml><?xml version="1.0" encoding="utf-8"?>
<sst xmlns="http://schemas.openxmlformats.org/spreadsheetml/2006/main" count="162" uniqueCount="47">
  <si>
    <t xml:space="preserve">Client:  </t>
  </si>
  <si>
    <t xml:space="preserve"> </t>
  </si>
  <si>
    <t>Job Type:</t>
  </si>
  <si>
    <t>Address:</t>
  </si>
  <si>
    <t xml:space="preserve">Tel No: </t>
  </si>
  <si>
    <t>Person In Charge:</t>
  </si>
  <si>
    <t>Section:</t>
  </si>
  <si>
    <t>Staff Name:</t>
  </si>
  <si>
    <t>For MM/YY:</t>
  </si>
  <si>
    <t>Date</t>
  </si>
  <si>
    <t>Day</t>
  </si>
  <si>
    <t>Time</t>
  </si>
  <si>
    <t>Break</t>
  </si>
  <si>
    <t>Total</t>
  </si>
  <si>
    <t>Regular</t>
  </si>
  <si>
    <t xml:space="preserve">Overtime </t>
  </si>
  <si>
    <t>Comp</t>
  </si>
  <si>
    <t>Details</t>
  </si>
  <si>
    <t>weekend or</t>
  </si>
  <si>
    <t>Started</t>
  </si>
  <si>
    <t>Finished</t>
  </si>
  <si>
    <t>Hours</t>
  </si>
  <si>
    <t>Normal</t>
  </si>
  <si>
    <t>off Time</t>
  </si>
  <si>
    <t>or Comment</t>
  </si>
  <si>
    <t>holiday</t>
  </si>
  <si>
    <t>paid leave</t>
  </si>
  <si>
    <t>1/2day paid leave</t>
  </si>
  <si>
    <t>unpaid leave</t>
  </si>
  <si>
    <t>1/2day unpaid leave</t>
  </si>
  <si>
    <t>comp off</t>
  </si>
  <si>
    <t>1/2day comp off</t>
  </si>
  <si>
    <t>comp off later</t>
  </si>
  <si>
    <t>sick leave</t>
  </si>
  <si>
    <t>1/2day sick leave</t>
  </si>
  <si>
    <t>I hereby certify that hours worked as</t>
  </si>
  <si>
    <t>indicated above are correct.</t>
  </si>
  <si>
    <t>PL</t>
  </si>
  <si>
    <t>SL</t>
  </si>
  <si>
    <t>UL</t>
  </si>
  <si>
    <t>Desired comp off day</t>
    <phoneticPr fontId="19"/>
  </si>
  <si>
    <t xml:space="preserve">Stafft </t>
    <phoneticPr fontId="19"/>
  </si>
  <si>
    <t>Client</t>
    <phoneticPr fontId="19"/>
  </si>
  <si>
    <t>Signature:</t>
    <phoneticPr fontId="19"/>
  </si>
  <si>
    <t>Date:</t>
    <phoneticPr fontId="19"/>
  </si>
  <si>
    <t>FirstQA Internal Use</t>
    <phoneticPr fontId="19"/>
  </si>
  <si>
    <t xml:space="preserve">STAFF ID: 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</si>
</sst>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dd"/>
    <numFmt numFmtId="177" formatCode="mm&quot;月&quot;dd&quot;日&quot;"/>
    <numFmt numFmtId="178" formatCode="mmm\ yyyy"/>
  </numFmts>
  <fonts count="36">
    <font>
      <sz val="10"/>
      <name val="ＭＳ Ｐゴシック"/>
      <family val="3"/>
      <charset val="128"/>
    </font>
    <font>
      <sz val="10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i/>
      <sz val="16"/>
      <color indexed="59"/>
      <name val="ＭＳ Ｐゴシック"/>
      <family val="3"/>
      <charset val="128"/>
    </font>
    <font>
      <b/>
      <i/>
      <sz val="16"/>
      <color indexed="10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b/>
      <sz val="10"/>
      <name val="Arial"/>
      <family val="2"/>
    </font>
    <font>
      <sz val="10"/>
      <name val="ＭＳ Ｐゴシック"/>
      <family val="3"/>
      <charset val="128"/>
    </font>
    <font>
      <b/>
      <sz val="9"/>
      <name val="Arial"/>
      <family val="2"/>
    </font>
    <font>
      <sz val="9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Arial"/>
      <family val="2"/>
    </font>
    <font>
      <sz val="6"/>
      <name val="ＭＳ Ｐゴシック"/>
      <family val="3"/>
      <charset val="128"/>
    </font>
    <font>
      <sz val="22"/>
      <name val="Broadway BT"/>
      <family val="5"/>
    </font>
    <font>
      <sz val="18"/>
      <name val="Broadway BT"/>
      <family val="5"/>
    </font>
    <font>
      <sz val="11"/>
      <color theme="0"/>
      <name val="ＭＳ Ｐゴシック"/>
      <family val="3"/>
      <charset val="128"/>
    </font>
    <font>
      <b/>
      <i/>
      <sz val="16"/>
      <color theme="0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  <font>
      <b/>
      <sz val="9"/>
      <color theme="0"/>
      <name val="Arial"/>
      <family val="2"/>
    </font>
    <font>
      <sz val="9"/>
      <color theme="0"/>
      <name val="ＭＳ Ｐゴシック"/>
      <family val="3"/>
      <charset val="128"/>
    </font>
    <font>
      <sz val="10"/>
      <color theme="0"/>
      <name val="Arial"/>
      <family val="2"/>
    </font>
    <font>
      <sz val="10"/>
      <color theme="0"/>
      <name val="ＭＳ Ｐゴシック"/>
      <family val="3"/>
      <charset val="128"/>
    </font>
    <font>
      <b/>
      <sz val="11"/>
      <name val="Arial"/>
      <family val="2"/>
    </font>
    <font>
      <sz val="11"/>
      <color theme="0"/>
      <name val="Arial"/>
      <family val="2"/>
    </font>
    <font>
      <sz val="11"/>
      <color indexed="9"/>
      <name val="Arial"/>
      <family val="2"/>
    </font>
    <font>
      <sz val="8"/>
      <name val="ＭＳ Ｐゴシック"/>
      <family val="3"/>
      <charset val="128"/>
    </font>
    <font>
      <sz val="9"/>
      <name val="Arial"/>
      <family val="2"/>
    </font>
    <font>
      <sz val="8"/>
      <name val="Arial"/>
      <family val="2"/>
    </font>
    <font>
      <sz val="7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27"/>
      </patternFill>
    </fill>
    <fill>
      <patternFill patternType="solid">
        <fgColor theme="9" tint="0.79998168889431442"/>
        <bgColor indexed="27"/>
      </patternFill>
    </fill>
    <fill>
      <patternFill patternType="solid">
        <fgColor theme="0" tint="-0.14999847407452621"/>
        <bgColor indexed="2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27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7"/>
      </patternFill>
    </fill>
    <fill>
      <patternFill patternType="solid">
        <fgColor theme="0" tint="-0.34998626667073579"/>
        <bgColor indexed="27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2" fillId="0" borderId="0"/>
  </cellStyleXfs>
  <cellXfs count="136">
    <xf numFmtId="0" fontId="0" fillId="0" borderId="0" xfId="0"/>
    <xf numFmtId="0" fontId="3" fillId="0" borderId="0" xfId="1" applyFont="1" applyFill="1" applyProtection="1">
      <alignment vertical="center"/>
    </xf>
    <xf numFmtId="0" fontId="3" fillId="0" borderId="0" xfId="1" applyFont="1" applyFill="1" applyAlignment="1" applyProtection="1">
      <alignment horizontal="center"/>
    </xf>
    <xf numFmtId="0" fontId="4" fillId="0" borderId="0" xfId="1" applyFont="1" applyFill="1" applyProtection="1">
      <alignment vertical="center"/>
    </xf>
    <xf numFmtId="0" fontId="6" fillId="0" borderId="0" xfId="1" applyFont="1" applyFill="1" applyAlignment="1" applyProtection="1">
      <alignment horizontal="center"/>
    </xf>
    <xf numFmtId="0" fontId="7" fillId="0" borderId="0" xfId="1" applyFont="1" applyFill="1" applyAlignment="1" applyProtection="1">
      <alignment horizontal="center"/>
    </xf>
    <xf numFmtId="0" fontId="8" fillId="0" borderId="0" xfId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/>
    </xf>
    <xf numFmtId="0" fontId="9" fillId="0" borderId="2" xfId="1" applyFont="1" applyFill="1" applyBorder="1" applyAlignment="1" applyProtection="1"/>
    <xf numFmtId="0" fontId="10" fillId="0" borderId="3" xfId="1" applyFont="1" applyFill="1" applyBorder="1" applyAlignment="1" applyProtection="1"/>
    <xf numFmtId="0" fontId="10" fillId="0" borderId="4" xfId="1" applyFont="1" applyFill="1" applyBorder="1" applyAlignment="1" applyProtection="1">
      <alignment horizontal="center"/>
      <protection locked="0"/>
    </xf>
    <xf numFmtId="0" fontId="10" fillId="0" borderId="0" xfId="1" applyFont="1" applyFill="1" applyBorder="1" applyAlignment="1" applyProtection="1">
      <alignment horizontal="center"/>
    </xf>
    <xf numFmtId="0" fontId="9" fillId="0" borderId="5" xfId="1" applyFont="1" applyBorder="1" applyAlignment="1">
      <alignment horizontal="center"/>
    </xf>
    <xf numFmtId="0" fontId="10" fillId="0" borderId="0" xfId="1" applyFont="1" applyFill="1" applyProtection="1">
      <alignment vertical="center"/>
    </xf>
    <xf numFmtId="0" fontId="10" fillId="0" borderId="0" xfId="1" applyFont="1" applyFill="1" applyAlignment="1" applyProtection="1">
      <alignment horizontal="center"/>
    </xf>
    <xf numFmtId="0" fontId="11" fillId="0" borderId="6" xfId="1" applyFont="1" applyFill="1" applyBorder="1" applyAlignment="1" applyProtection="1">
      <alignment horizontal="center"/>
    </xf>
    <xf numFmtId="0" fontId="11" fillId="0" borderId="6" xfId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/>
    </xf>
    <xf numFmtId="0" fontId="13" fillId="0" borderId="0" xfId="1" applyFont="1" applyFill="1" applyBorder="1" applyAlignment="1" applyProtection="1">
      <alignment horizontal="center"/>
    </xf>
    <xf numFmtId="0" fontId="13" fillId="0" borderId="0" xfId="1" applyFont="1" applyFill="1" applyAlignment="1" applyProtection="1">
      <alignment horizontal="center"/>
    </xf>
    <xf numFmtId="0" fontId="14" fillId="0" borderId="7" xfId="1" applyFont="1" applyFill="1" applyBorder="1" applyAlignment="1" applyProtection="1">
      <alignment horizontal="center"/>
    </xf>
    <xf numFmtId="0" fontId="11" fillId="0" borderId="7" xfId="1" applyFont="1" applyFill="1" applyBorder="1" applyAlignment="1" applyProtection="1">
      <alignment horizontal="center"/>
    </xf>
    <xf numFmtId="0" fontId="11" fillId="0" borderId="7" xfId="1" applyFont="1" applyFill="1" applyBorder="1" applyAlignment="1" applyProtection="1">
      <alignment horizontal="center" vertical="center"/>
    </xf>
    <xf numFmtId="0" fontId="9" fillId="0" borderId="5" xfId="1" applyFont="1" applyFill="1" applyBorder="1" applyProtection="1">
      <alignment vertical="center"/>
    </xf>
    <xf numFmtId="176" fontId="2" fillId="0" borderId="5" xfId="1" applyNumberFormat="1" applyFont="1" applyFill="1" applyBorder="1" applyAlignment="1" applyProtection="1">
      <alignment horizontal="left"/>
    </xf>
    <xf numFmtId="0" fontId="15" fillId="0" borderId="0" xfId="1" applyFont="1" applyFill="1" applyBorder="1" applyProtection="1">
      <alignment vertical="center"/>
    </xf>
    <xf numFmtId="0" fontId="10" fillId="0" borderId="0" xfId="1" applyFont="1" applyFill="1" applyBorder="1" applyProtection="1">
      <alignment vertical="center"/>
    </xf>
    <xf numFmtId="0" fontId="15" fillId="0" borderId="0" xfId="1" applyFont="1" applyFill="1" applyProtection="1">
      <alignment vertical="center"/>
    </xf>
    <xf numFmtId="0" fontId="16" fillId="0" borderId="0" xfId="1" applyFont="1" applyFill="1" applyProtection="1">
      <alignment vertical="center"/>
    </xf>
    <xf numFmtId="0" fontId="17" fillId="0" borderId="0" xfId="1" applyFont="1" applyFill="1" applyProtection="1">
      <alignment vertical="center"/>
    </xf>
    <xf numFmtId="0" fontId="4" fillId="0" borderId="0" xfId="1" applyFont="1" applyFill="1" applyBorder="1" applyProtection="1">
      <alignment vertical="center"/>
    </xf>
    <xf numFmtId="0" fontId="3" fillId="0" borderId="0" xfId="1" applyFont="1" applyFill="1" applyBorder="1" applyProtection="1">
      <alignment vertical="center"/>
    </xf>
    <xf numFmtId="0" fontId="10" fillId="0" borderId="5" xfId="1" applyFont="1" applyFill="1" applyBorder="1" applyProtection="1">
      <alignment vertical="center"/>
    </xf>
    <xf numFmtId="0" fontId="18" fillId="0" borderId="0" xfId="1" applyFont="1" applyFill="1" applyProtection="1">
      <alignment vertical="center"/>
    </xf>
    <xf numFmtId="0" fontId="3" fillId="0" borderId="0" xfId="1">
      <alignment vertical="center"/>
    </xf>
    <xf numFmtId="0" fontId="20" fillId="0" borderId="0" xfId="1" applyFont="1" applyFill="1" applyAlignment="1" applyProtection="1">
      <alignment horizontal="center"/>
    </xf>
    <xf numFmtId="14" fontId="1" fillId="0" borderId="0" xfId="1" applyNumberFormat="1" applyFont="1" applyAlignment="1">
      <alignment horizontal="center" vertical="center"/>
    </xf>
    <xf numFmtId="14" fontId="1" fillId="0" borderId="0" xfId="1" applyNumberFormat="1" applyFont="1" applyAlignment="1" applyProtection="1">
      <alignment horizontal="center" vertical="center"/>
      <protection locked="0"/>
    </xf>
    <xf numFmtId="14" fontId="1" fillId="0" borderId="0" xfId="1" applyNumberFormat="1" applyFont="1" applyAlignment="1" applyProtection="1">
      <alignment horizontal="center" vertical="center"/>
    </xf>
    <xf numFmtId="0" fontId="22" fillId="0" borderId="0" xfId="1" applyFont="1" applyFill="1" applyProtection="1">
      <alignment vertical="center"/>
    </xf>
    <xf numFmtId="0" fontId="22" fillId="0" borderId="0" xfId="1" applyFont="1" applyFill="1" applyAlignment="1" applyProtection="1">
      <alignment horizontal="center"/>
    </xf>
    <xf numFmtId="0" fontId="23" fillId="0" borderId="0" xfId="1" applyFont="1" applyFill="1" applyAlignment="1" applyProtection="1">
      <alignment horizontal="center"/>
    </xf>
    <xf numFmtId="0" fontId="22" fillId="0" borderId="0" xfId="1" applyFont="1" applyFill="1" applyBorder="1" applyAlignment="1" applyProtection="1">
      <alignment horizontal="center"/>
    </xf>
    <xf numFmtId="0" fontId="22" fillId="0" borderId="0" xfId="1" applyFont="1" applyFill="1" applyBorder="1" applyAlignment="1">
      <alignment horizontal="center"/>
    </xf>
    <xf numFmtId="0" fontId="24" fillId="0" borderId="0" xfId="1" applyFont="1" applyFill="1" applyBorder="1" applyAlignment="1"/>
    <xf numFmtId="0" fontId="22" fillId="0" borderId="0" xfId="1" applyFont="1" applyFill="1" applyBorder="1" applyAlignment="1"/>
    <xf numFmtId="0" fontId="25" fillId="0" borderId="0" xfId="1" applyFont="1" applyFill="1" applyBorder="1" applyAlignment="1" applyProtection="1">
      <alignment horizontal="center"/>
    </xf>
    <xf numFmtId="0" fontId="26" fillId="0" borderId="0" xfId="1" applyFont="1" applyFill="1" applyBorder="1" applyAlignment="1" applyProtection="1">
      <alignment horizontal="center"/>
    </xf>
    <xf numFmtId="0" fontId="27" fillId="0" borderId="0" xfId="1" applyFont="1" applyFill="1" applyBorder="1" applyAlignment="1" applyProtection="1">
      <alignment horizontal="center"/>
    </xf>
    <xf numFmtId="0" fontId="27" fillId="0" borderId="0" xfId="1" applyFont="1" applyFill="1" applyBorder="1" applyProtection="1">
      <alignment vertical="center"/>
    </xf>
    <xf numFmtId="0" fontId="28" fillId="0" borderId="0" xfId="1" applyFont="1" applyFill="1" applyProtection="1">
      <alignment vertical="center"/>
    </xf>
    <xf numFmtId="0" fontId="28" fillId="0" borderId="0" xfId="1" applyFont="1" applyFill="1" applyBorder="1" applyProtection="1">
      <alignment vertical="center"/>
    </xf>
    <xf numFmtId="0" fontId="22" fillId="0" borderId="0" xfId="1" applyFont="1" applyFill="1" applyBorder="1" applyProtection="1">
      <alignment vertical="center"/>
    </xf>
    <xf numFmtId="0" fontId="21" fillId="0" borderId="0" xfId="1" applyFont="1" applyFill="1" applyAlignment="1" applyProtection="1">
      <alignment horizontal="left" vertical="center"/>
      <protection locked="0"/>
    </xf>
    <xf numFmtId="0" fontId="29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" fillId="0" borderId="8" xfId="1" applyFont="1" applyFill="1" applyBorder="1" applyAlignment="1" applyProtection="1"/>
    <xf numFmtId="0" fontId="1" fillId="0" borderId="9" xfId="1" applyFont="1" applyFill="1" applyBorder="1" applyAlignment="1" applyProtection="1"/>
    <xf numFmtId="0" fontId="1" fillId="0" borderId="9" xfId="1" applyFont="1" applyFill="1" applyBorder="1" applyAlignment="1" applyProtection="1">
      <alignment horizontal="center"/>
    </xf>
    <xf numFmtId="0" fontId="1" fillId="0" borderId="10" xfId="1" applyFont="1" applyFill="1" applyBorder="1" applyAlignment="1" applyProtection="1">
      <alignment horizontal="center"/>
    </xf>
    <xf numFmtId="0" fontId="1" fillId="0" borderId="0" xfId="1" applyFont="1" applyFill="1" applyBorder="1" applyAlignment="1" applyProtection="1">
      <alignment horizontal="center"/>
    </xf>
    <xf numFmtId="0" fontId="18" fillId="0" borderId="14" xfId="1" applyFont="1" applyFill="1" applyBorder="1" applyAlignment="1" applyProtection="1">
      <alignment horizontal="center"/>
    </xf>
    <xf numFmtId="0" fontId="1" fillId="0" borderId="14" xfId="1" applyFont="1" applyFill="1" applyBorder="1" applyAlignment="1" applyProtection="1">
      <alignment horizontal="center"/>
    </xf>
    <xf numFmtId="0" fontId="18" fillId="0" borderId="10" xfId="1" applyFont="1" applyFill="1" applyBorder="1" applyAlignment="1" applyProtection="1">
      <alignment horizontal="center"/>
    </xf>
    <xf numFmtId="0" fontId="30" fillId="0" borderId="0" xfId="1" applyFont="1" applyFill="1" applyBorder="1" applyProtection="1">
      <alignment vertical="center"/>
    </xf>
    <xf numFmtId="0" fontId="30" fillId="0" borderId="0" xfId="1" applyFont="1" applyFill="1" applyBorder="1" applyAlignment="1" applyProtection="1">
      <alignment horizontal="center"/>
    </xf>
    <xf numFmtId="0" fontId="31" fillId="0" borderId="0" xfId="1" applyFont="1" applyFill="1" applyBorder="1" applyProtection="1">
      <alignment vertical="center"/>
    </xf>
    <xf numFmtId="0" fontId="18" fillId="0" borderId="0" xfId="1" applyFont="1" applyFill="1" applyBorder="1" applyProtection="1">
      <alignment vertical="center"/>
    </xf>
    <xf numFmtId="0" fontId="1" fillId="0" borderId="11" xfId="1" applyFont="1" applyFill="1" applyBorder="1" applyAlignment="1" applyProtection="1"/>
    <xf numFmtId="0" fontId="1" fillId="0" borderId="1" xfId="1" applyFont="1" applyFill="1" applyBorder="1" applyAlignment="1" applyProtection="1"/>
    <xf numFmtId="0" fontId="1" fillId="0" borderId="1" xfId="1" applyFont="1" applyFill="1" applyBorder="1" applyAlignment="1" applyProtection="1">
      <alignment horizontal="center"/>
    </xf>
    <xf numFmtId="0" fontId="1" fillId="0" borderId="12" xfId="1" applyFont="1" applyFill="1" applyBorder="1" applyAlignment="1" applyProtection="1">
      <alignment horizontal="center"/>
    </xf>
    <xf numFmtId="0" fontId="9" fillId="0" borderId="13" xfId="1" applyFont="1" applyFill="1" applyBorder="1" applyAlignment="1" applyProtection="1">
      <alignment horizontal="center"/>
    </xf>
    <xf numFmtId="0" fontId="9" fillId="0" borderId="13" xfId="1" applyFont="1" applyFill="1" applyBorder="1" applyAlignment="1" applyProtection="1">
      <alignment horizontal="right"/>
    </xf>
    <xf numFmtId="0" fontId="18" fillId="0" borderId="12" xfId="1" applyFont="1" applyFill="1" applyBorder="1" applyAlignment="1" applyProtection="1">
      <alignment horizontal="center"/>
    </xf>
    <xf numFmtId="0" fontId="18" fillId="0" borderId="0" xfId="1" applyFont="1" applyFill="1" applyAlignment="1" applyProtection="1">
      <alignment horizontal="center"/>
    </xf>
    <xf numFmtId="0" fontId="18" fillId="0" borderId="0" xfId="1" applyFont="1" applyFill="1" applyBorder="1" applyAlignment="1" applyProtection="1">
      <alignment horizontal="center"/>
    </xf>
    <xf numFmtId="0" fontId="9" fillId="0" borderId="0" xfId="1" applyFont="1" applyFill="1" applyBorder="1" applyAlignment="1" applyProtection="1">
      <alignment horizontal="center"/>
    </xf>
    <xf numFmtId="0" fontId="9" fillId="0" borderId="8" xfId="1" applyFont="1" applyBorder="1" applyAlignment="1">
      <alignment vertical="center"/>
    </xf>
    <xf numFmtId="0" fontId="9" fillId="0" borderId="11" xfId="1" applyFont="1" applyBorder="1" applyAlignment="1">
      <alignment vertical="center"/>
    </xf>
    <xf numFmtId="0" fontId="1" fillId="0" borderId="0" xfId="1" applyFont="1" applyFill="1" applyBorder="1" applyAlignment="1" applyProtection="1"/>
    <xf numFmtId="0" fontId="29" fillId="0" borderId="0" xfId="1" applyFont="1" applyBorder="1" applyAlignment="1">
      <alignment vertical="center"/>
    </xf>
    <xf numFmtId="0" fontId="9" fillId="0" borderId="0" xfId="1" applyFont="1" applyFill="1" applyBorder="1" applyAlignment="1" applyProtection="1">
      <alignment horizontal="right"/>
    </xf>
    <xf numFmtId="0" fontId="9" fillId="0" borderId="14" xfId="1" applyFont="1" applyFill="1" applyBorder="1" applyAlignment="1" applyProtection="1">
      <alignment horizontal="center"/>
    </xf>
    <xf numFmtId="0" fontId="9" fillId="0" borderId="0" xfId="1" applyFont="1" applyBorder="1" applyAlignment="1">
      <alignment vertical="center"/>
    </xf>
    <xf numFmtId="0" fontId="9" fillId="0" borderId="15" xfId="1" applyFont="1" applyBorder="1" applyAlignment="1">
      <alignment vertical="center"/>
    </xf>
    <xf numFmtId="0" fontId="18" fillId="0" borderId="16" xfId="1" applyFont="1" applyFill="1" applyBorder="1" applyAlignment="1" applyProtection="1">
      <alignment horizontal="center"/>
    </xf>
    <xf numFmtId="0" fontId="9" fillId="0" borderId="17" xfId="1" applyFont="1" applyBorder="1" applyAlignment="1">
      <alignment vertical="center"/>
    </xf>
    <xf numFmtId="0" fontId="18" fillId="0" borderId="18" xfId="1" applyFont="1" applyFill="1" applyBorder="1" applyAlignment="1" applyProtection="1">
      <alignment horizontal="center"/>
    </xf>
    <xf numFmtId="20" fontId="1" fillId="3" borderId="5" xfId="1" applyNumberFormat="1" applyFont="1" applyFill="1" applyBorder="1" applyAlignment="1" applyProtection="1">
      <alignment horizontal="center"/>
      <protection locked="0"/>
    </xf>
    <xf numFmtId="0" fontId="1" fillId="0" borderId="5" xfId="1" applyNumberFormat="1" applyFont="1" applyFill="1" applyBorder="1" applyAlignment="1" applyProtection="1">
      <alignment horizontal="center"/>
    </xf>
    <xf numFmtId="0" fontId="1" fillId="0" borderId="5" xfId="1" applyFont="1" applyFill="1" applyBorder="1" applyAlignment="1" applyProtection="1">
      <alignment horizontal="center"/>
    </xf>
    <xf numFmtId="0" fontId="1" fillId="3" borderId="5" xfId="1" applyFont="1" applyFill="1" applyBorder="1" applyAlignment="1" applyProtection="1">
      <alignment horizontal="center"/>
      <protection locked="0"/>
    </xf>
    <xf numFmtId="0" fontId="1" fillId="0" borderId="5" xfId="1" applyFont="1" applyFill="1" applyBorder="1" applyAlignment="1" applyProtection="1">
      <alignment horizontal="center"/>
      <protection locked="0"/>
    </xf>
    <xf numFmtId="177" fontId="1" fillId="0" borderId="5" xfId="1" applyNumberFormat="1" applyFont="1" applyFill="1" applyBorder="1" applyAlignment="1" applyProtection="1">
      <alignment horizontal="center"/>
      <protection locked="0"/>
    </xf>
    <xf numFmtId="0" fontId="1" fillId="0" borderId="0" xfId="1" applyFont="1" applyFill="1" applyAlignment="1" applyProtection="1">
      <alignment horizontal="center"/>
    </xf>
    <xf numFmtId="0" fontId="9" fillId="0" borderId="5" xfId="1" applyFont="1" applyFill="1" applyBorder="1" applyAlignment="1" applyProtection="1">
      <alignment horizontal="center"/>
    </xf>
    <xf numFmtId="0" fontId="9" fillId="0" borderId="5" xfId="1" applyNumberFormat="1" applyFont="1" applyFill="1" applyBorder="1" applyAlignment="1" applyProtection="1">
      <alignment horizontal="center"/>
    </xf>
    <xf numFmtId="0" fontId="18" fillId="0" borderId="5" xfId="1" applyFont="1" applyFill="1" applyBorder="1" applyAlignment="1" applyProtection="1">
      <alignment horizontal="center"/>
    </xf>
    <xf numFmtId="0" fontId="9" fillId="2" borderId="2" xfId="1" applyFont="1" applyFill="1" applyBorder="1" applyAlignment="1" applyProtection="1">
      <alignment horizontal="center"/>
      <protection locked="0"/>
    </xf>
    <xf numFmtId="0" fontId="0" fillId="0" borderId="5" xfId="1" applyFont="1" applyFill="1" applyBorder="1" applyAlignment="1" applyProtection="1">
      <alignment horizontal="center"/>
      <protection locked="0"/>
    </xf>
    <xf numFmtId="0" fontId="33" fillId="0" borderId="5" xfId="1" applyFont="1" applyFill="1" applyBorder="1" applyAlignment="1" applyProtection="1">
      <alignment horizontal="center"/>
      <protection locked="0"/>
    </xf>
    <xf numFmtId="14" fontId="0" fillId="0" borderId="5" xfId="1" applyNumberFormat="1" applyFont="1" applyFill="1" applyBorder="1" applyAlignment="1" applyProtection="1">
      <alignment horizontal="center"/>
      <protection locked="0"/>
    </xf>
    <xf numFmtId="14" fontId="32" fillId="0" borderId="5" xfId="1" applyNumberFormat="1" applyFont="1" applyFill="1" applyBorder="1" applyAlignment="1" applyProtection="1">
      <alignment horizontal="center"/>
      <protection locked="0"/>
    </xf>
    <xf numFmtId="0" fontId="34" fillId="0" borderId="5" xfId="1" applyFont="1" applyFill="1" applyBorder="1" applyAlignment="1" applyProtection="1">
      <alignment horizontal="center"/>
      <protection locked="0"/>
    </xf>
    <xf numFmtId="0" fontId="34" fillId="0" borderId="5" xfId="1" applyFont="1" applyFill="1" applyBorder="1" applyAlignment="1" applyProtection="1">
      <alignment horizontal="center" wrapText="1"/>
      <protection locked="0"/>
    </xf>
    <xf numFmtId="0" fontId="5" fillId="0" borderId="0" xfId="1" applyFont="1" applyFill="1" applyBorder="1" applyAlignment="1" applyProtection="1">
      <alignment horizontal="center"/>
    </xf>
    <xf numFmtId="0" fontId="34" fillId="0" borderId="5" xfId="1" applyFont="1" applyFill="1" applyBorder="1" applyAlignment="1" applyProtection="1">
      <alignment horizontal="center" vertical="center" wrapText="1"/>
      <protection locked="0"/>
    </xf>
    <xf numFmtId="20" fontId="1" fillId="4" borderId="5" xfId="1" applyNumberFormat="1" applyFont="1" applyFill="1" applyBorder="1" applyAlignment="1" applyProtection="1">
      <alignment horizontal="center"/>
      <protection locked="0"/>
    </xf>
    <xf numFmtId="0" fontId="1" fillId="4" borderId="5" xfId="1" applyFont="1" applyFill="1" applyBorder="1" applyAlignment="1" applyProtection="1">
      <alignment horizontal="center"/>
      <protection locked="0"/>
    </xf>
    <xf numFmtId="0" fontId="0" fillId="5" borderId="5" xfId="1" applyFont="1" applyFill="1" applyBorder="1" applyAlignment="1" applyProtection="1">
      <alignment horizontal="center"/>
      <protection locked="0"/>
    </xf>
    <xf numFmtId="0" fontId="1" fillId="5" borderId="5" xfId="1" applyFon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 applyProtection="1">
      <alignment horizontal="center"/>
    </xf>
    <xf numFmtId="177" fontId="34" fillId="0" borderId="5" xfId="1" applyNumberFormat="1" applyFont="1" applyFill="1" applyBorder="1" applyAlignment="1" applyProtection="1">
      <alignment horizontal="center"/>
      <protection locked="0"/>
    </xf>
    <xf numFmtId="20" fontId="1" fillId="2" borderId="5" xfId="1" applyNumberFormat="1" applyFont="1" applyFill="1" applyBorder="1" applyAlignment="1" applyProtection="1">
      <alignment horizontal="center"/>
      <protection locked="0"/>
    </xf>
    <xf numFmtId="20" fontId="1" fillId="6" borderId="5" xfId="1" applyNumberFormat="1" applyFont="1" applyFill="1" applyBorder="1" applyAlignment="1" applyProtection="1">
      <alignment horizontal="center"/>
      <protection locked="0"/>
    </xf>
    <xf numFmtId="177" fontId="35" fillId="0" borderId="5" xfId="1" applyNumberFormat="1" applyFont="1" applyFill="1" applyBorder="1" applyAlignment="1" applyProtection="1">
      <alignment horizontal="center" wrapText="1"/>
      <protection locked="0"/>
    </xf>
    <xf numFmtId="0" fontId="1" fillId="5" borderId="5" xfId="1" applyFont="1" applyFill="1" applyBorder="1" applyAlignment="1" applyProtection="1">
      <alignment horizontal="center"/>
    </xf>
    <xf numFmtId="0" fontId="34" fillId="5" borderId="5" xfId="1" applyFont="1" applyFill="1" applyBorder="1" applyAlignment="1" applyProtection="1">
      <alignment horizontal="center"/>
      <protection locked="0"/>
    </xf>
    <xf numFmtId="0" fontId="9" fillId="7" borderId="5" xfId="1" applyFont="1" applyFill="1" applyBorder="1" applyProtection="1">
      <alignment vertical="center"/>
    </xf>
    <xf numFmtId="176" fontId="2" fillId="7" borderId="5" xfId="1" applyNumberFormat="1" applyFont="1" applyFill="1" applyBorder="1" applyAlignment="1" applyProtection="1">
      <alignment horizontal="left"/>
    </xf>
    <xf numFmtId="0" fontId="1" fillId="7" borderId="5" xfId="1" applyNumberFormat="1" applyFont="1" applyFill="1" applyBorder="1" applyAlignment="1" applyProtection="1">
      <alignment horizontal="center"/>
    </xf>
    <xf numFmtId="0" fontId="1" fillId="7" borderId="5" xfId="1" applyFont="1" applyFill="1" applyBorder="1" applyAlignment="1" applyProtection="1">
      <alignment horizontal="center"/>
    </xf>
    <xf numFmtId="20" fontId="1" fillId="8" borderId="5" xfId="1" applyNumberFormat="1" applyFont="1" applyFill="1" applyBorder="1" applyAlignment="1" applyProtection="1">
      <alignment horizontal="center"/>
      <protection locked="0"/>
    </xf>
    <xf numFmtId="20" fontId="1" fillId="9" borderId="5" xfId="1" applyNumberFormat="1" applyFon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 applyProtection="1">
      <alignment horizontal="center"/>
    </xf>
    <xf numFmtId="0" fontId="9" fillId="0" borderId="5" xfId="1" applyFont="1" applyFill="1" applyBorder="1" applyAlignment="1" applyProtection="1"/>
    <xf numFmtId="0" fontId="29" fillId="2" borderId="5" xfId="1" applyFont="1" applyFill="1" applyBorder="1" applyAlignment="1" applyProtection="1">
      <alignment horizontal="center"/>
      <protection locked="0"/>
    </xf>
    <xf numFmtId="0" fontId="9" fillId="2" borderId="5" xfId="1" applyFont="1" applyFill="1" applyBorder="1" applyAlignment="1" applyProtection="1">
      <alignment horizontal="center"/>
      <protection locked="0"/>
    </xf>
    <xf numFmtId="178" fontId="9" fillId="2" borderId="5" xfId="1" applyNumberFormat="1" applyFont="1" applyFill="1" applyBorder="1" applyAlignment="1" applyProtection="1">
      <alignment horizontal="center"/>
      <protection locked="0"/>
    </xf>
    <xf numFmtId="0" fontId="11" fillId="0" borderId="5" xfId="1" applyFont="1" applyFill="1" applyBorder="1" applyAlignment="1" applyProtection="1">
      <alignment horizontal="center" vertical="center"/>
    </xf>
    <xf numFmtId="0" fontId="5" fillId="0" borderId="0" xfId="1" applyFont="1" applyFill="1" applyBorder="1" applyAlignment="1" applyProtection="1">
      <alignment horizontal="center"/>
    </xf>
    <xf numFmtId="0" fontId="9" fillId="2" borderId="3" xfId="1" applyFont="1" applyFill="1" applyBorder="1" applyAlignment="1" applyProtection="1">
      <alignment horizontal="center"/>
      <protection locked="0"/>
    </xf>
    <xf numFmtId="0" fontId="9" fillId="2" borderId="4" xfId="1" applyFont="1" applyFill="1" applyBorder="1" applyAlignment="1" applyProtection="1">
      <alignment horizontal="center"/>
      <protection locked="0"/>
    </xf>
    <xf numFmtId="0" fontId="17" fillId="2" borderId="5" xfId="1" applyFont="1" applyFill="1" applyBorder="1" applyAlignment="1" applyProtection="1">
      <alignment horizontal="center"/>
      <protection locked="0"/>
    </xf>
    <xf numFmtId="14" fontId="1" fillId="10" borderId="0" xfId="1" applyNumberFormat="1" applyFont="1" applyFill="1" applyAlignment="1">
      <alignment horizontal="center" vertical="center"/>
    </xf>
  </cellXfs>
  <cellStyles count="3">
    <cellStyle name="Excel Built-in Normal" xfId="1" xr:uid="{00000000-0005-0000-0000-000000000000}"/>
    <cellStyle name="Normal_sfc_hldy" xfId="2" xr:uid="{00000000-0005-0000-0000-000001000000}"/>
    <cellStyle name="標準" xfId="0" builtinId="0"/>
  </cellStyles>
  <dxfs count="33">
    <dxf>
      <fill>
        <patternFill patternType="solid">
          <fgColor indexed="42"/>
          <bgColor indexed="31"/>
        </patternFill>
      </fill>
    </dxf>
    <dxf>
      <font>
        <b val="0"/>
        <i val="0"/>
        <condense val="0"/>
        <extend val="0"/>
      </font>
      <fill>
        <patternFill patternType="solid">
          <fgColor indexed="42"/>
          <bgColor indexed="31"/>
        </patternFill>
      </fill>
    </dxf>
    <dxf>
      <font>
        <b val="0"/>
        <i val="0"/>
        <condense val="0"/>
        <extend val="0"/>
      </font>
      <fill>
        <patternFill patternType="solid">
          <fgColor indexed="4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 val="0"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ill>
        <patternFill patternType="solid">
          <fgColor indexed="27"/>
          <bgColor theme="9" tint="0.79998168889431442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6"/>
          <bgColor indexed="9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6"/>
          <bgColor indexed="9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9"/>
      </font>
      <fill>
        <patternFill patternType="solid">
          <fgColor indexed="26"/>
          <bgColor indexed="9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6"/>
          <bgColor indexed="9"/>
        </patternFill>
      </fill>
    </dxf>
    <dxf>
      <fill>
        <patternFill patternType="solid">
          <fgColor indexed="42"/>
          <bgColor indexed="31"/>
        </patternFill>
      </fill>
    </dxf>
    <dxf>
      <font>
        <b val="0"/>
        <i val="0"/>
        <condense val="0"/>
        <extend val="0"/>
      </font>
      <fill>
        <patternFill patternType="solid">
          <fgColor indexed="42"/>
          <bgColor indexed="31"/>
        </patternFill>
      </fill>
    </dxf>
    <dxf>
      <font>
        <b val="0"/>
        <i val="0"/>
        <condense val="0"/>
        <extend val="0"/>
      </font>
      <fill>
        <patternFill patternType="solid">
          <fgColor indexed="4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 val="0"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ill>
        <patternFill patternType="solid">
          <fgColor indexed="27"/>
          <bgColor theme="9" tint="0.79998168889431442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6"/>
          <bgColor indexed="9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6"/>
          <bgColor indexed="9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9"/>
      </font>
      <fill>
        <patternFill patternType="solid">
          <fgColor indexed="26"/>
          <bgColor indexed="9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6"/>
          <bgColor indexed="9"/>
        </patternFill>
      </fill>
    </dxf>
    <dxf>
      <fill>
        <patternFill patternType="solid">
          <fgColor indexed="42"/>
          <bgColor indexed="31"/>
        </patternFill>
      </fill>
    </dxf>
    <dxf>
      <font>
        <b val="0"/>
        <i val="0"/>
        <condense val="0"/>
        <extend val="0"/>
      </font>
      <fill>
        <patternFill patternType="solid">
          <fgColor indexed="42"/>
          <bgColor indexed="31"/>
        </patternFill>
      </fill>
    </dxf>
    <dxf>
      <font>
        <b val="0"/>
        <i val="0"/>
        <condense val="0"/>
        <extend val="0"/>
      </font>
      <fill>
        <patternFill patternType="solid">
          <fgColor indexed="4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 val="0"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ill>
        <patternFill patternType="solid">
          <fgColor indexed="27"/>
          <bgColor theme="9" tint="0.79998168889431442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6"/>
          <bgColor indexed="9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6"/>
          <bgColor indexed="9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6"/>
          <bgColor indexed="9"/>
        </patternFill>
      </fill>
    </dxf>
    <dxf>
      <font>
        <b val="0"/>
        <condense val="0"/>
        <extend val="0"/>
        <color indexed="9"/>
      </font>
      <fill>
        <patternFill patternType="solid">
          <fgColor indexed="26"/>
          <bgColor indexed="9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6"/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85725</xdr:rowOff>
    </xdr:from>
    <xdr:to>
      <xdr:col>6</xdr:col>
      <xdr:colOff>257175</xdr:colOff>
      <xdr:row>3</xdr:row>
      <xdr:rowOff>133350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3A8495D-192C-47C8-9466-2A25074C1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057"/>
          <a:ext cx="3586971" cy="453067"/>
        </a:xfrm>
        <a:prstGeom prst="rect">
          <a:avLst/>
        </a:prstGeom>
        <a:solidFill>
          <a:srgbClr val="FFFFFF">
            <a:shade val="85000"/>
          </a:srgbClr>
        </a:solidFill>
        <a:ln w="9360">
          <a:solidFill>
            <a:srgbClr val="808080"/>
          </a:solidFill>
          <a:miter lim="800000"/>
          <a:headEnd/>
          <a:tailEnd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  <xdr:twoCellAnchor>
    <xdr:from>
      <xdr:col>10</xdr:col>
      <xdr:colOff>95250</xdr:colOff>
      <xdr:row>0</xdr:row>
      <xdr:rowOff>209550</xdr:rowOff>
    </xdr:from>
    <xdr:to>
      <xdr:col>10</xdr:col>
      <xdr:colOff>1733550</xdr:colOff>
      <xdr:row>2</xdr:row>
      <xdr:rowOff>76200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24746D40-420B-4904-90F3-89495D145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9348" y="209550"/>
          <a:ext cx="1638300" cy="530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85725</xdr:rowOff>
    </xdr:from>
    <xdr:to>
      <xdr:col>6</xdr:col>
      <xdr:colOff>257175</xdr:colOff>
      <xdr:row>3</xdr:row>
      <xdr:rowOff>133350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377F9FD-BDFA-444B-84B4-799DF9C48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057"/>
          <a:ext cx="3586971" cy="453067"/>
        </a:xfrm>
        <a:prstGeom prst="rect">
          <a:avLst/>
        </a:prstGeom>
        <a:solidFill>
          <a:srgbClr val="FFFFFF">
            <a:shade val="85000"/>
          </a:srgbClr>
        </a:solidFill>
        <a:ln w="9360">
          <a:solidFill>
            <a:srgbClr val="808080"/>
          </a:solidFill>
          <a:miter lim="800000"/>
          <a:headEnd/>
          <a:tailEnd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  <xdr:twoCellAnchor>
    <xdr:from>
      <xdr:col>10</xdr:col>
      <xdr:colOff>95250</xdr:colOff>
      <xdr:row>0</xdr:row>
      <xdr:rowOff>209550</xdr:rowOff>
    </xdr:from>
    <xdr:to>
      <xdr:col>10</xdr:col>
      <xdr:colOff>1733550</xdr:colOff>
      <xdr:row>2</xdr:row>
      <xdr:rowOff>76200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2357E6F4-EF97-4B1E-BBEF-62EBA6BBA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9348" y="209550"/>
          <a:ext cx="1638300" cy="530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85725</xdr:rowOff>
    </xdr:from>
    <xdr:to>
      <xdr:col>6</xdr:col>
      <xdr:colOff>257175</xdr:colOff>
      <xdr:row>3</xdr:row>
      <xdr:rowOff>133350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39071DC-6A61-447A-8091-05A6C5069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057"/>
          <a:ext cx="3586971" cy="453067"/>
        </a:xfrm>
        <a:prstGeom prst="rect">
          <a:avLst/>
        </a:prstGeom>
        <a:solidFill>
          <a:srgbClr val="FFFFFF">
            <a:shade val="85000"/>
          </a:srgbClr>
        </a:solidFill>
        <a:ln w="9360">
          <a:solidFill>
            <a:srgbClr val="808080"/>
          </a:solidFill>
          <a:miter lim="800000"/>
          <a:headEnd/>
          <a:tailEnd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  <xdr:twoCellAnchor>
    <xdr:from>
      <xdr:col>10</xdr:col>
      <xdr:colOff>95250</xdr:colOff>
      <xdr:row>0</xdr:row>
      <xdr:rowOff>209550</xdr:rowOff>
    </xdr:from>
    <xdr:to>
      <xdr:col>10</xdr:col>
      <xdr:colOff>1733550</xdr:colOff>
      <xdr:row>2</xdr:row>
      <xdr:rowOff>76200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895E3A7-D59A-4D30-9FED-F0B820C64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9348" y="209550"/>
          <a:ext cx="1638300" cy="530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DBD9-10AC-4062-8D73-9BAD5E0000EF}">
  <sheetPr>
    <pageSetUpPr fitToPage="1"/>
  </sheetPr>
  <dimension ref="A1:X56"/>
  <sheetViews>
    <sheetView showGridLines="0" zoomScale="85" zoomScaleNormal="85" workbookViewId="0">
      <pane ySplit="12" topLeftCell="A13" activePane="bottomLeft" state="frozen"/>
      <selection pane="bottomLeft" activeCell="F28" sqref="F28"/>
    </sheetView>
  </sheetViews>
  <sheetFormatPr defaultColWidth="9.875" defaultRowHeight="12.9"/>
  <cols>
    <col min="1" max="1" width="5.375" style="1" customWidth="1"/>
    <col min="2" max="2" width="6" style="1" customWidth="1"/>
    <col min="3" max="3" width="8.125" style="2" customWidth="1"/>
    <col min="4" max="4" width="10.375" style="2" customWidth="1"/>
    <col min="5" max="5" width="6.875" style="2" customWidth="1"/>
    <col min="6" max="7" width="11.5" style="2" customWidth="1"/>
    <col min="8" max="8" width="18.375" style="2" customWidth="1"/>
    <col min="9" max="9" width="18.875" style="2" hidden="1" customWidth="1"/>
    <col min="10" max="10" width="18.875" style="2" customWidth="1"/>
    <col min="11" max="11" width="28.5" style="2" customWidth="1"/>
    <col min="12" max="12" width="9.875" style="39"/>
    <col min="13" max="13" width="13.375" style="40" customWidth="1"/>
    <col min="14" max="14" width="18" style="39" customWidth="1"/>
    <col min="15" max="22" width="9.875" style="1"/>
    <col min="23" max="23" width="20.125" style="1" customWidth="1"/>
    <col min="24" max="24" width="16.5" style="1" customWidth="1"/>
    <col min="25" max="16384" width="9.875" style="1"/>
  </cols>
  <sheetData>
    <row r="1" spans="1:24" ht="39.75" customHeight="1">
      <c r="A1" s="53" t="s">
        <v>46</v>
      </c>
      <c r="J1" s="35"/>
      <c r="M1" s="39"/>
      <c r="N1" s="40"/>
    </row>
    <row r="3" spans="1:24" ht="19.05">
      <c r="F3" s="125"/>
      <c r="G3" s="131"/>
      <c r="H3" s="131"/>
      <c r="I3" s="131"/>
      <c r="J3" s="4"/>
      <c r="K3" s="5"/>
      <c r="M3" s="41"/>
    </row>
    <row r="4" spans="1:24" ht="25.5" customHeight="1">
      <c r="E4" s="6"/>
      <c r="F4" s="6"/>
      <c r="J4" s="7"/>
      <c r="K4" s="7"/>
      <c r="M4" s="42"/>
    </row>
    <row r="5" spans="1:24" ht="17.350000000000001" customHeight="1">
      <c r="A5" s="8" t="s">
        <v>0</v>
      </c>
      <c r="B5" s="9"/>
      <c r="C5" s="10" t="s">
        <v>1</v>
      </c>
      <c r="D5" s="127"/>
      <c r="E5" s="127"/>
      <c r="F5" s="127"/>
      <c r="G5" s="11"/>
      <c r="H5" s="12" t="s">
        <v>2</v>
      </c>
      <c r="I5" s="99"/>
      <c r="J5" s="132"/>
      <c r="K5" s="133"/>
      <c r="M5" s="43"/>
    </row>
    <row r="6" spans="1:24" ht="17.350000000000001" customHeight="1">
      <c r="A6" s="8" t="s">
        <v>3</v>
      </c>
      <c r="B6" s="9"/>
      <c r="C6" s="10" t="s">
        <v>1</v>
      </c>
      <c r="D6" s="127"/>
      <c r="E6" s="127"/>
      <c r="F6" s="127"/>
      <c r="G6" s="11"/>
      <c r="H6" s="12" t="s">
        <v>4</v>
      </c>
      <c r="I6" s="134"/>
      <c r="J6" s="128"/>
      <c r="K6" s="128"/>
      <c r="M6" s="43"/>
    </row>
    <row r="7" spans="1:24" ht="17.350000000000001" customHeight="1">
      <c r="A7" s="126" t="s">
        <v>5</v>
      </c>
      <c r="B7" s="126"/>
      <c r="C7" s="126"/>
      <c r="D7" s="127"/>
      <c r="E7" s="127"/>
      <c r="F7" s="127"/>
      <c r="G7" s="11"/>
      <c r="H7" s="12" t="s">
        <v>6</v>
      </c>
      <c r="I7" s="128"/>
      <c r="J7" s="128"/>
      <c r="K7" s="128"/>
      <c r="M7" s="44"/>
    </row>
    <row r="8" spans="1:24" ht="17.350000000000001" customHeight="1">
      <c r="A8" s="8" t="s">
        <v>7</v>
      </c>
      <c r="B8" s="9"/>
      <c r="C8" s="10" t="s">
        <v>1</v>
      </c>
      <c r="D8" s="127"/>
      <c r="E8" s="127"/>
      <c r="F8" s="127"/>
      <c r="G8" s="11"/>
      <c r="H8" s="12" t="s">
        <v>8</v>
      </c>
      <c r="I8" s="129">
        <v>43497</v>
      </c>
      <c r="J8" s="129"/>
      <c r="K8" s="129"/>
      <c r="M8" s="45"/>
    </row>
    <row r="9" spans="1:24">
      <c r="A9" s="13"/>
      <c r="B9" s="13"/>
      <c r="C9" s="14"/>
      <c r="D9" s="14"/>
      <c r="E9" s="14"/>
      <c r="F9" s="14"/>
      <c r="G9" s="14"/>
      <c r="H9" s="14"/>
      <c r="I9" s="14"/>
      <c r="J9" s="14"/>
    </row>
    <row r="10" spans="1:24">
      <c r="A10" s="13"/>
      <c r="B10" s="13"/>
      <c r="C10" s="14"/>
      <c r="D10" s="14"/>
      <c r="E10" s="14"/>
      <c r="F10" s="14"/>
      <c r="G10" s="14"/>
      <c r="H10" s="14"/>
      <c r="I10" s="14"/>
      <c r="J10" s="14"/>
    </row>
    <row r="11" spans="1:24" s="19" customFormat="1" ht="14.95" customHeight="1">
      <c r="A11" s="15" t="s">
        <v>9</v>
      </c>
      <c r="B11" s="15" t="s">
        <v>10</v>
      </c>
      <c r="C11" s="15" t="s">
        <v>11</v>
      </c>
      <c r="D11" s="15" t="s">
        <v>11</v>
      </c>
      <c r="E11" s="130" t="s">
        <v>12</v>
      </c>
      <c r="F11" s="15" t="s">
        <v>13</v>
      </c>
      <c r="G11" s="15" t="s">
        <v>14</v>
      </c>
      <c r="H11" s="15" t="s">
        <v>15</v>
      </c>
      <c r="I11" s="15" t="s">
        <v>16</v>
      </c>
      <c r="J11" s="130" t="s">
        <v>17</v>
      </c>
      <c r="K11" s="16" t="s">
        <v>40</v>
      </c>
      <c r="L11" s="47"/>
      <c r="M11" s="46" t="s">
        <v>18</v>
      </c>
      <c r="N11" s="47"/>
      <c r="O11" s="17"/>
      <c r="P11" s="18"/>
      <c r="Q11" s="18"/>
      <c r="R11" s="18"/>
    </row>
    <row r="12" spans="1:24" s="19" customFormat="1" ht="14.95" customHeight="1">
      <c r="A12" s="20"/>
      <c r="B12" s="20"/>
      <c r="C12" s="21" t="s">
        <v>19</v>
      </c>
      <c r="D12" s="21" t="s">
        <v>20</v>
      </c>
      <c r="E12" s="130"/>
      <c r="F12" s="21" t="s">
        <v>21</v>
      </c>
      <c r="G12" s="21" t="s">
        <v>21</v>
      </c>
      <c r="H12" s="21" t="s">
        <v>22</v>
      </c>
      <c r="I12" s="21" t="s">
        <v>23</v>
      </c>
      <c r="J12" s="130"/>
      <c r="K12" s="22" t="s">
        <v>24</v>
      </c>
      <c r="L12" s="47"/>
      <c r="M12" s="46" t="s">
        <v>25</v>
      </c>
      <c r="N12" s="47"/>
      <c r="O12" s="17"/>
      <c r="P12" s="18"/>
      <c r="Q12" s="18"/>
      <c r="R12" s="18"/>
    </row>
    <row r="13" spans="1:24" s="13" customFormat="1" ht="18" customHeight="1">
      <c r="A13" s="23">
        <v>1</v>
      </c>
      <c r="B13" s="24">
        <f t="shared" ref="B13:B43" si="0">DATE(YEAR($I$8),MONTH($I$8),$A13)</f>
        <v>43497</v>
      </c>
      <c r="C13" s="115"/>
      <c r="D13" s="115"/>
      <c r="E13" s="115"/>
      <c r="F13" s="90" t="str">
        <f>IF($C13&lt;&gt;"",HOUR($D13-$C13-$E13)+MINUTE($D13-$C13-$E13)/60,"")</f>
        <v/>
      </c>
      <c r="G13" s="91" t="str">
        <f>IF($C13&lt;&gt;"",IF(MIN(IF($M13,8,8),$F13)&gt;0,MIN(IF($M13,8,8),$F13),""),"")</f>
        <v/>
      </c>
      <c r="H13" s="91" t="str">
        <f>IF($L13 &lt;= 0, "", $L13)</f>
        <v/>
      </c>
      <c r="I13" s="91" t="str">
        <f>IF($J13="","",IF($J13="comp off",-7,IF($J13="1/2day comp off", -3.5,"")))</f>
        <v/>
      </c>
      <c r="J13" s="92"/>
      <c r="K13" s="103"/>
      <c r="L13" s="51" t="str">
        <f>IF($C13&lt;&gt;"",IF(OR(($J13="SP"),($J13="comp off later")),"",IF(AND($M13,$F13&gt;0),$F13-G13,IF(AND(NOT($M13),$F13&gt;8),$F13-8+IF(OR(($J13="1/2day sick leave"),($J13="1/2day paid leave")),3.5,0)+IF(OR(($J13="paid leave"),($J13="sick leave")),8,0),$F13-8+IF(OR(($J13="1/2day sick leave"),($J13="1/2day paid leave")),3.5,0)+IF(OR(($J13="paid leave"),($J13="sick leave")),8,0)))),"")</f>
        <v/>
      </c>
      <c r="M13" s="48" t="b">
        <f>OR(WEEKDAY($B13,2)&gt;5,VLOOKUP($B13,Holidays,1)=$B13)</f>
        <v>0</v>
      </c>
      <c r="N13" s="49" t="s">
        <v>26</v>
      </c>
      <c r="O13" s="25"/>
      <c r="P13" s="26"/>
      <c r="Q13" s="26"/>
      <c r="R13" s="26"/>
      <c r="V13" s="27"/>
      <c r="X13" s="28"/>
    </row>
    <row r="14" spans="1:24" s="13" customFormat="1" ht="18" customHeight="1">
      <c r="A14" s="23">
        <v>2</v>
      </c>
      <c r="B14" s="24">
        <f t="shared" si="0"/>
        <v>43498</v>
      </c>
      <c r="C14" s="115"/>
      <c r="D14" s="115"/>
      <c r="E14" s="115"/>
      <c r="F14" s="90" t="str">
        <f t="shared" ref="F14:F43" si="1">IF($C14&lt;&gt;"",HOUR($D14-$C14-$E14)+MINUTE($D14-$C14-$E14)/60,"")</f>
        <v/>
      </c>
      <c r="G14" s="91" t="str">
        <f t="shared" ref="G14:G19" si="2">IF($C14&lt;&gt;"",IF(MIN(IF($M14,8,8),$F14)&gt;0,MIN(IF($M14,8,8),$F14),""),"")</f>
        <v/>
      </c>
      <c r="H14" s="91" t="str">
        <f t="shared" ref="H14:H20" si="3">IF($L14 &lt;= 0, "", $L14)</f>
        <v/>
      </c>
      <c r="I14" s="91" t="str">
        <f>IF($J14="","",IF($J14="comp off",-7,IF($J14="1/2day comp off", -3.5,"")))</f>
        <v/>
      </c>
      <c r="J14" s="92"/>
      <c r="K14" s="93"/>
      <c r="L14" s="51" t="str">
        <f>IF($C14&lt;&gt;"",IF(OR(($J14="SP"),($J14="comp off later")),"",IF(AND($M14,$F14&gt;0),$F14-G14,IF(AND(NOT($M14),$F14&gt;8),$F14-8+IF(OR(($J14="1/2day sick leave"),($J14="1/2day paid leave")),3.5,0)+IF(OR(($J14="paid leave"),($J14="sick leave")),8,0),$F14-8+IF(OR(($J14="1/2day sick leave"),($J14="1/2day paid leave")),3.5,0)+IF(OR(($J14="paid leave"),($J14="sick leave")),8,0)))),"")</f>
        <v/>
      </c>
      <c r="M14" s="48" t="b">
        <f>OR(WEEKDAY($B14,2)&gt;5,VLOOKUP($B14,Holidays!A:A,1)=$B14)</f>
        <v>1</v>
      </c>
      <c r="N14" s="49" t="s">
        <v>27</v>
      </c>
      <c r="O14" s="25"/>
      <c r="P14" s="26"/>
      <c r="Q14" s="26"/>
      <c r="R14" s="26"/>
      <c r="V14" s="27"/>
      <c r="X14" s="28"/>
    </row>
    <row r="15" spans="1:24" s="13" customFormat="1" ht="18" customHeight="1">
      <c r="A15" s="23">
        <v>3</v>
      </c>
      <c r="B15" s="24">
        <f t="shared" si="0"/>
        <v>43499</v>
      </c>
      <c r="C15" s="115"/>
      <c r="D15" s="115"/>
      <c r="E15" s="115"/>
      <c r="F15" s="90" t="str">
        <f t="shared" si="1"/>
        <v/>
      </c>
      <c r="G15" s="91" t="str">
        <f t="shared" si="2"/>
        <v/>
      </c>
      <c r="H15" s="91" t="str">
        <f t="shared" si="3"/>
        <v/>
      </c>
      <c r="I15" s="91" t="str">
        <f t="shared" ref="I15:I43" si="4">IF($J15="","",IF($J15="comp off",-7,IF($J15="1/2day comp off", -3.5,"")))</f>
        <v/>
      </c>
      <c r="J15" s="92"/>
      <c r="K15" s="102"/>
      <c r="L15" s="51" t="str">
        <f>IF($C15&lt;&gt;"",IF(OR(($J15="SP"),($J15="comp off later")),"",IF(AND($M15,$F15&gt;0),$F15-G15,IF(AND(NOT($M15),$F15&gt;8),$F15-8+IF(OR(($J15="1/2day sick leave"),($J15="1/2day paid leave")),3.5,0)+IF(OR(($J15="paid leave"),($J15="sick leave")),8,0),$F15-8+IF(OR(($J15="1/2day sick leave"),($J15="1/2day paid leave")),3.5,0)+IF(OR(($J15="paid leave"),($J15="sick leave")),8,0)))),"")</f>
        <v/>
      </c>
      <c r="M15" s="48" t="b">
        <f>OR(WEEKDAY($B15,2)&gt;5,VLOOKUP($B15,Holidays!A:A,1)=$B15)</f>
        <v>1</v>
      </c>
      <c r="N15" s="49" t="s">
        <v>28</v>
      </c>
      <c r="O15" s="25"/>
      <c r="P15" s="26"/>
      <c r="Q15" s="26"/>
      <c r="R15" s="26"/>
      <c r="V15" s="27"/>
      <c r="X15" s="28"/>
    </row>
    <row r="16" spans="1:24" s="13" customFormat="1" ht="18" customHeight="1">
      <c r="A16" s="23">
        <v>4</v>
      </c>
      <c r="B16" s="24">
        <f t="shared" si="0"/>
        <v>43500</v>
      </c>
      <c r="C16" s="89"/>
      <c r="D16" s="89"/>
      <c r="E16" s="89"/>
      <c r="F16" s="90" t="str">
        <f t="shared" si="1"/>
        <v/>
      </c>
      <c r="G16" s="91" t="str">
        <f t="shared" si="2"/>
        <v/>
      </c>
      <c r="H16" s="91" t="str">
        <f t="shared" si="3"/>
        <v/>
      </c>
      <c r="I16" s="91" t="str">
        <f t="shared" si="4"/>
        <v/>
      </c>
      <c r="J16" s="92"/>
      <c r="K16" s="116"/>
      <c r="L16" s="51" t="str">
        <f t="shared" ref="L16:L43" si="5">IF($C16&lt;&gt;"",IF(OR(($J16="SP"),($J16="comp off later")),"",IF(AND($M16,$F16&gt;0),$F16-G16,IF(AND(NOT($M16),$F16&gt;8),$F16-8+IF(OR(($J16="1/2day sick leave"),($J16="1/2day paid leave")),3.5,0)+IF(OR(($J16="paid leave"),($J16="sick leave")),8,0),$F16-8+IF(OR(($J16="1/2day sick leave"),($J16="1/2day paid leave")),3.5,0)+IF(OR(($J16="paid leave"),($J16="sick leave")),8,0)))),"")</f>
        <v/>
      </c>
      <c r="M16" s="48" t="b">
        <f>OR(WEEKDAY($B16,2)&gt;5,VLOOKUP($B16,Holidays!A:A,1)=$B16)</f>
        <v>0</v>
      </c>
      <c r="N16" s="49" t="s">
        <v>29</v>
      </c>
      <c r="O16" s="25"/>
      <c r="P16" s="26"/>
      <c r="Q16" s="26"/>
      <c r="R16" s="26"/>
      <c r="V16" s="27"/>
      <c r="X16" s="28"/>
    </row>
    <row r="17" spans="1:24" s="13" customFormat="1" ht="18" customHeight="1">
      <c r="A17" s="23">
        <v>5</v>
      </c>
      <c r="B17" s="24">
        <f t="shared" si="0"/>
        <v>43501</v>
      </c>
      <c r="C17" s="89"/>
      <c r="D17" s="89"/>
      <c r="E17" s="89"/>
      <c r="F17" s="90" t="str">
        <f t="shared" si="1"/>
        <v/>
      </c>
      <c r="G17" s="91" t="str">
        <f t="shared" si="2"/>
        <v/>
      </c>
      <c r="H17" s="91" t="str">
        <f t="shared" si="3"/>
        <v/>
      </c>
      <c r="I17" s="91" t="str">
        <f t="shared" si="4"/>
        <v/>
      </c>
      <c r="J17" s="92"/>
      <c r="K17" s="93"/>
      <c r="L17" s="51" t="str">
        <f t="shared" si="5"/>
        <v/>
      </c>
      <c r="M17" s="48" t="b">
        <f>OR(WEEKDAY($B17,2)&gt;5,VLOOKUP($B17,Holidays!A:A,1)=$B17)</f>
        <v>0</v>
      </c>
      <c r="N17" s="49" t="s">
        <v>30</v>
      </c>
      <c r="O17" s="25"/>
      <c r="P17" s="26"/>
      <c r="Q17" s="26"/>
      <c r="R17" s="26"/>
      <c r="V17" s="27"/>
      <c r="X17" s="28"/>
    </row>
    <row r="18" spans="1:24" s="13" customFormat="1" ht="18" customHeight="1">
      <c r="A18" s="23">
        <v>6</v>
      </c>
      <c r="B18" s="24">
        <f t="shared" si="0"/>
        <v>43502</v>
      </c>
      <c r="C18" s="89"/>
      <c r="D18" s="89"/>
      <c r="E18" s="89"/>
      <c r="F18" s="90" t="str">
        <f>IF($C18&lt;&gt;"",HOUR($D18-$C18-$E18)+MINUTE($D18-$C18-$E18)/60,"")</f>
        <v/>
      </c>
      <c r="G18" s="91" t="str">
        <f t="shared" si="2"/>
        <v/>
      </c>
      <c r="H18" s="91" t="str">
        <f t="shared" si="3"/>
        <v/>
      </c>
      <c r="I18" s="91" t="str">
        <f t="shared" si="4"/>
        <v/>
      </c>
      <c r="J18" s="92"/>
      <c r="K18" s="93"/>
      <c r="L18" s="51" t="str">
        <f t="shared" si="5"/>
        <v/>
      </c>
      <c r="M18" s="48" t="b">
        <f>OR(WEEKDAY($B18,2)&gt;5,VLOOKUP($B18,Holidays!A:A,1)=$B18)</f>
        <v>0</v>
      </c>
      <c r="N18" s="49" t="s">
        <v>31</v>
      </c>
      <c r="O18" s="25"/>
      <c r="P18" s="26"/>
      <c r="Q18" s="26"/>
      <c r="R18" s="26"/>
      <c r="V18" s="27"/>
      <c r="X18" s="28"/>
    </row>
    <row r="19" spans="1:24" s="13" customFormat="1" ht="18" customHeight="1">
      <c r="A19" s="23">
        <v>7</v>
      </c>
      <c r="B19" s="24">
        <f t="shared" si="0"/>
        <v>43503</v>
      </c>
      <c r="C19" s="89"/>
      <c r="D19" s="89"/>
      <c r="E19" s="89"/>
      <c r="F19" s="90" t="str">
        <f t="shared" si="1"/>
        <v/>
      </c>
      <c r="G19" s="91" t="str">
        <f t="shared" si="2"/>
        <v/>
      </c>
      <c r="H19" s="91" t="str">
        <f t="shared" si="3"/>
        <v/>
      </c>
      <c r="I19" s="91" t="str">
        <f t="shared" si="4"/>
        <v/>
      </c>
      <c r="J19" s="92"/>
      <c r="K19" s="93"/>
      <c r="L19" s="51" t="str">
        <f t="shared" si="5"/>
        <v/>
      </c>
      <c r="M19" s="48" t="b">
        <f>OR(WEEKDAY($B19,2)&gt;5,VLOOKUP($B19,Holidays!A:A,1)=$B19)</f>
        <v>0</v>
      </c>
      <c r="N19" s="49" t="s">
        <v>32</v>
      </c>
      <c r="O19" s="25"/>
      <c r="P19" s="26"/>
      <c r="Q19" s="26"/>
      <c r="R19" s="26"/>
      <c r="V19" s="27"/>
      <c r="X19" s="28"/>
    </row>
    <row r="20" spans="1:24" s="13" customFormat="1" ht="18" customHeight="1">
      <c r="A20" s="23">
        <v>8</v>
      </c>
      <c r="B20" s="24">
        <f t="shared" si="0"/>
        <v>43504</v>
      </c>
      <c r="C20" s="89"/>
      <c r="D20" s="89"/>
      <c r="E20" s="89"/>
      <c r="F20" s="90" t="str">
        <f t="shared" si="1"/>
        <v/>
      </c>
      <c r="G20" s="91"/>
      <c r="H20" s="91" t="str">
        <f t="shared" si="3"/>
        <v/>
      </c>
      <c r="I20" s="91" t="str">
        <f t="shared" si="4"/>
        <v/>
      </c>
      <c r="J20" s="92"/>
      <c r="K20" s="93"/>
      <c r="L20" s="51" t="str">
        <f t="shared" si="5"/>
        <v/>
      </c>
      <c r="M20" s="48" t="b">
        <f>OR(WEEKDAY($B20,2)&gt;5,VLOOKUP($B20,Holidays!A:A,1)=$B20)</f>
        <v>0</v>
      </c>
      <c r="N20" s="50"/>
      <c r="O20" s="25"/>
      <c r="P20" s="26"/>
      <c r="Q20" s="26"/>
      <c r="R20" s="26"/>
      <c r="V20" s="27"/>
      <c r="X20" s="28"/>
    </row>
    <row r="21" spans="1:24" s="13" customFormat="1" ht="18" customHeight="1">
      <c r="A21" s="23">
        <v>9</v>
      </c>
      <c r="B21" s="24">
        <f t="shared" si="0"/>
        <v>43505</v>
      </c>
      <c r="C21" s="89"/>
      <c r="D21" s="89"/>
      <c r="E21" s="89"/>
      <c r="F21" s="90" t="str">
        <f t="shared" si="1"/>
        <v/>
      </c>
      <c r="G21" s="91"/>
      <c r="H21" s="91"/>
      <c r="I21" s="91" t="str">
        <f t="shared" si="4"/>
        <v/>
      </c>
      <c r="J21" s="92"/>
      <c r="K21" s="93"/>
      <c r="L21" s="51" t="str">
        <f t="shared" si="5"/>
        <v/>
      </c>
      <c r="M21" s="48" t="b">
        <f>OR(WEEKDAY($B21,2)&gt;5,VLOOKUP($B21,Holidays!A:A,1)=$B21)</f>
        <v>1</v>
      </c>
      <c r="N21" s="50"/>
      <c r="O21" s="25"/>
      <c r="P21" s="26"/>
      <c r="Q21" s="26"/>
      <c r="R21" s="26"/>
    </row>
    <row r="22" spans="1:24" s="13" customFormat="1" ht="18" customHeight="1">
      <c r="A22" s="23">
        <v>10</v>
      </c>
      <c r="B22" s="24">
        <f t="shared" si="0"/>
        <v>43506</v>
      </c>
      <c r="C22" s="89"/>
      <c r="D22" s="89"/>
      <c r="E22" s="89"/>
      <c r="F22" s="90" t="str">
        <f t="shared" si="1"/>
        <v/>
      </c>
      <c r="G22" s="91"/>
      <c r="H22" s="91"/>
      <c r="I22" s="91" t="str">
        <f t="shared" si="4"/>
        <v/>
      </c>
      <c r="J22" s="92"/>
      <c r="K22" s="93"/>
      <c r="L22" s="51" t="str">
        <f t="shared" si="5"/>
        <v/>
      </c>
      <c r="M22" s="48" t="b">
        <f>OR(WEEKDAY($B22,2)&gt;5,VLOOKUP($B22,Holidays!A:A,1)=$B22)</f>
        <v>1</v>
      </c>
      <c r="N22" s="51"/>
      <c r="O22" s="25"/>
      <c r="P22" s="26"/>
      <c r="Q22" s="26"/>
      <c r="R22" s="26"/>
    </row>
    <row r="23" spans="1:24" s="13" customFormat="1" ht="17.7" customHeight="1">
      <c r="A23" s="23">
        <v>11</v>
      </c>
      <c r="B23" s="24">
        <f t="shared" si="0"/>
        <v>43507</v>
      </c>
      <c r="C23" s="89"/>
      <c r="D23" s="89"/>
      <c r="E23" s="89"/>
      <c r="F23" s="90" t="str">
        <f t="shared" si="1"/>
        <v/>
      </c>
      <c r="G23" s="91"/>
      <c r="H23" s="91"/>
      <c r="I23" s="91" t="str">
        <f t="shared" si="4"/>
        <v/>
      </c>
      <c r="J23" s="92"/>
      <c r="K23" s="107"/>
      <c r="L23" s="51" t="str">
        <f t="shared" si="5"/>
        <v/>
      </c>
      <c r="M23" s="48" t="b">
        <f>OR(WEEKDAY($B23,2)&gt;5,VLOOKUP($B23,Holidays!A:A,1)=$B23)</f>
        <v>1</v>
      </c>
      <c r="N23" s="49" t="s">
        <v>33</v>
      </c>
      <c r="O23" s="25"/>
      <c r="P23" s="26"/>
      <c r="Q23" s="26"/>
      <c r="R23" s="26"/>
    </row>
    <row r="24" spans="1:24" s="13" customFormat="1" ht="18" customHeight="1">
      <c r="A24" s="23">
        <v>12</v>
      </c>
      <c r="B24" s="24">
        <f t="shared" si="0"/>
        <v>43508</v>
      </c>
      <c r="C24" s="89"/>
      <c r="D24" s="89"/>
      <c r="E24" s="89"/>
      <c r="F24" s="90" t="str">
        <f>IF($C24&lt;&gt;"",HOUR($D24-$C24-$E24)+MINUTE($D24-$C24-$E24)/60,"")</f>
        <v/>
      </c>
      <c r="G24" s="91"/>
      <c r="H24" s="91"/>
      <c r="I24" s="91" t="str">
        <f t="shared" si="4"/>
        <v/>
      </c>
      <c r="J24" s="92"/>
      <c r="K24" s="104"/>
      <c r="L24" s="51" t="str">
        <f t="shared" si="5"/>
        <v/>
      </c>
      <c r="M24" s="48" t="b">
        <f>OR(WEEKDAY($B24,2)&gt;5,VLOOKUP($B24,Holidays!A:A,1)=$B24)</f>
        <v>0</v>
      </c>
      <c r="N24" s="49" t="s">
        <v>34</v>
      </c>
      <c r="O24" s="25"/>
      <c r="P24" s="26"/>
      <c r="Q24" s="26"/>
      <c r="R24" s="26"/>
    </row>
    <row r="25" spans="1:24" s="13" customFormat="1" ht="18" customHeight="1">
      <c r="A25" s="23">
        <v>13</v>
      </c>
      <c r="B25" s="24">
        <f t="shared" si="0"/>
        <v>43509</v>
      </c>
      <c r="C25" s="89"/>
      <c r="D25" s="89"/>
      <c r="E25" s="89"/>
      <c r="F25" s="90" t="str">
        <f t="shared" si="1"/>
        <v/>
      </c>
      <c r="G25" s="91"/>
      <c r="H25" s="91"/>
      <c r="I25" s="91" t="str">
        <f t="shared" si="4"/>
        <v/>
      </c>
      <c r="J25" s="92"/>
      <c r="K25" s="113"/>
      <c r="L25" s="51" t="str">
        <f t="shared" si="5"/>
        <v/>
      </c>
      <c r="M25" s="48" t="b">
        <f>OR(WEEKDAY($B25,2)&gt;5,VLOOKUP($B25,Holidays!A:A,1)=$B25)</f>
        <v>0</v>
      </c>
      <c r="N25" s="51"/>
      <c r="O25" s="25"/>
      <c r="P25" s="26"/>
      <c r="Q25" s="26"/>
      <c r="R25" s="26"/>
    </row>
    <row r="26" spans="1:24" s="13" customFormat="1" ht="18" customHeight="1">
      <c r="A26" s="119">
        <v>14</v>
      </c>
      <c r="B26" s="120">
        <f t="shared" si="0"/>
        <v>43510</v>
      </c>
      <c r="C26" s="108"/>
      <c r="D26" s="108"/>
      <c r="E26" s="108"/>
      <c r="F26" s="121" t="str">
        <f t="shared" si="1"/>
        <v/>
      </c>
      <c r="G26" s="122"/>
      <c r="H26" s="122"/>
      <c r="I26" s="117" t="str">
        <f t="shared" si="4"/>
        <v/>
      </c>
      <c r="J26" s="109"/>
      <c r="K26" s="118"/>
      <c r="L26" s="51" t="str">
        <f t="shared" si="5"/>
        <v/>
      </c>
      <c r="M26" s="48" t="b">
        <f>OR(WEEKDAY($B26,2)&gt;5,VLOOKUP($B26,Holidays!A:A,1)=$B26)</f>
        <v>0</v>
      </c>
      <c r="N26" s="51"/>
      <c r="O26" s="25"/>
      <c r="P26" s="26"/>
      <c r="Q26" s="26"/>
      <c r="R26" s="26"/>
    </row>
    <row r="27" spans="1:24" s="13" customFormat="1" ht="18" customHeight="1">
      <c r="A27" s="23">
        <v>15</v>
      </c>
      <c r="B27" s="24">
        <f t="shared" si="0"/>
        <v>43511</v>
      </c>
      <c r="C27" s="89"/>
      <c r="D27" s="89"/>
      <c r="E27" s="89"/>
      <c r="F27" s="90" t="str">
        <f t="shared" si="1"/>
        <v/>
      </c>
      <c r="G27" s="91"/>
      <c r="H27" s="91"/>
      <c r="I27" s="91" t="str">
        <f t="shared" si="4"/>
        <v/>
      </c>
      <c r="J27" s="92"/>
      <c r="K27" s="104"/>
      <c r="L27" s="51" t="str">
        <f t="shared" si="5"/>
        <v/>
      </c>
      <c r="M27" s="48" t="b">
        <f>OR(WEEKDAY($B27,2)&gt;5,VLOOKUP($B27,Holidays!A:A,1)=$B27)</f>
        <v>0</v>
      </c>
      <c r="N27" s="51"/>
      <c r="O27" s="25"/>
      <c r="P27" s="26"/>
      <c r="Q27" s="26"/>
      <c r="R27" s="26"/>
    </row>
    <row r="28" spans="1:24" s="13" customFormat="1" ht="18" customHeight="1">
      <c r="A28" s="23">
        <v>16</v>
      </c>
      <c r="B28" s="24">
        <f t="shared" si="0"/>
        <v>43512</v>
      </c>
      <c r="C28" s="89"/>
      <c r="D28" s="89"/>
      <c r="E28" s="89"/>
      <c r="F28" s="90" t="str">
        <f t="shared" si="1"/>
        <v/>
      </c>
      <c r="G28" s="91"/>
      <c r="H28" s="91"/>
      <c r="I28" s="91" t="str">
        <f t="shared" si="4"/>
        <v/>
      </c>
      <c r="J28" s="92"/>
      <c r="K28" s="104"/>
      <c r="L28" s="51" t="str">
        <f t="shared" si="5"/>
        <v/>
      </c>
      <c r="M28" s="48" t="b">
        <f>OR(WEEKDAY($B28,2)&gt;5,VLOOKUP($B28,Holidays!A:A,1)=$B28)</f>
        <v>1</v>
      </c>
      <c r="N28" s="51"/>
      <c r="O28" s="25"/>
      <c r="P28" s="26"/>
      <c r="Q28" s="26"/>
      <c r="R28" s="26"/>
    </row>
    <row r="29" spans="1:24" s="13" customFormat="1" ht="18" customHeight="1">
      <c r="A29" s="23">
        <v>17</v>
      </c>
      <c r="B29" s="24">
        <f t="shared" si="0"/>
        <v>43513</v>
      </c>
      <c r="C29" s="89"/>
      <c r="D29" s="89"/>
      <c r="E29" s="89"/>
      <c r="F29" s="90"/>
      <c r="G29" s="91"/>
      <c r="H29" s="91"/>
      <c r="I29" s="91" t="str">
        <f t="shared" si="4"/>
        <v/>
      </c>
      <c r="J29" s="92"/>
      <c r="K29" s="104"/>
      <c r="L29" s="51" t="str">
        <f t="shared" si="5"/>
        <v/>
      </c>
      <c r="M29" s="48" t="b">
        <f>OR(WEEKDAY($B29,2)&gt;5,VLOOKUP($B29,Holidays!A:A,1)=$B29)</f>
        <v>1</v>
      </c>
      <c r="N29" s="51"/>
      <c r="O29" s="25"/>
      <c r="P29" s="26"/>
      <c r="Q29" s="26"/>
      <c r="R29" s="26"/>
    </row>
    <row r="30" spans="1:24" s="13" customFormat="1" ht="18" customHeight="1">
      <c r="A30" s="23">
        <v>18</v>
      </c>
      <c r="B30" s="24">
        <f t="shared" si="0"/>
        <v>43514</v>
      </c>
      <c r="C30" s="89"/>
      <c r="D30" s="89"/>
      <c r="E30" s="89"/>
      <c r="F30" s="90" t="str">
        <f t="shared" si="1"/>
        <v/>
      </c>
      <c r="G30" s="91"/>
      <c r="H30" s="91"/>
      <c r="I30" s="91" t="str">
        <f t="shared" si="4"/>
        <v/>
      </c>
      <c r="J30" s="92"/>
      <c r="K30" s="104"/>
      <c r="L30" s="51" t="str">
        <f t="shared" si="5"/>
        <v/>
      </c>
      <c r="M30" s="48" t="b">
        <f>OR(WEEKDAY($B30,2)&gt;5,VLOOKUP($B30,Holidays!A:A,1)=$B30)</f>
        <v>0</v>
      </c>
      <c r="N30" s="51"/>
      <c r="O30" s="25"/>
      <c r="P30" s="26"/>
      <c r="Q30" s="26"/>
      <c r="R30" s="26"/>
    </row>
    <row r="31" spans="1:24" s="13" customFormat="1" ht="18" customHeight="1">
      <c r="A31" s="23">
        <v>19</v>
      </c>
      <c r="B31" s="24">
        <f t="shared" si="0"/>
        <v>43515</v>
      </c>
      <c r="C31" s="89"/>
      <c r="D31" s="89"/>
      <c r="E31" s="89"/>
      <c r="F31" s="90" t="str">
        <f t="shared" si="1"/>
        <v/>
      </c>
      <c r="G31" s="91"/>
      <c r="H31" s="91"/>
      <c r="I31" s="91" t="str">
        <f t="shared" si="4"/>
        <v/>
      </c>
      <c r="J31" s="92"/>
      <c r="K31" s="104"/>
      <c r="L31" s="51" t="str">
        <f t="shared" si="5"/>
        <v/>
      </c>
      <c r="M31" s="48" t="b">
        <f>OR(WEEKDAY($B31,2)&gt;5,VLOOKUP($B31,Holidays!A:A,1)=$B31)</f>
        <v>0</v>
      </c>
      <c r="N31" s="51"/>
      <c r="O31" s="25"/>
      <c r="P31" s="26"/>
      <c r="Q31" s="26"/>
      <c r="R31" s="26"/>
    </row>
    <row r="32" spans="1:24" s="13" customFormat="1" ht="19.7" customHeight="1">
      <c r="A32" s="23">
        <v>20</v>
      </c>
      <c r="B32" s="24">
        <f t="shared" si="0"/>
        <v>43516</v>
      </c>
      <c r="C32" s="89"/>
      <c r="D32" s="89"/>
      <c r="E32" s="89"/>
      <c r="F32" s="90" t="str">
        <f t="shared" si="1"/>
        <v/>
      </c>
      <c r="G32" s="91"/>
      <c r="H32" s="91"/>
      <c r="I32" s="91" t="str">
        <f t="shared" si="4"/>
        <v/>
      </c>
      <c r="J32" s="92"/>
      <c r="K32" s="104"/>
      <c r="L32" s="51" t="str">
        <f t="shared" si="5"/>
        <v/>
      </c>
      <c r="M32" s="48" t="b">
        <f>OR(WEEKDAY($B32,2)&gt;5,VLOOKUP($B32,Holidays!A:A,1)=$B32)</f>
        <v>0</v>
      </c>
      <c r="N32" s="51"/>
      <c r="O32" s="25"/>
      <c r="P32" s="26"/>
      <c r="Q32" s="26"/>
      <c r="R32" s="26"/>
    </row>
    <row r="33" spans="1:18" s="13" customFormat="1" ht="22.45" customHeight="1">
      <c r="A33" s="23">
        <v>21</v>
      </c>
      <c r="B33" s="24">
        <f t="shared" si="0"/>
        <v>43517</v>
      </c>
      <c r="C33" s="89"/>
      <c r="D33" s="89"/>
      <c r="E33" s="89"/>
      <c r="F33" s="90" t="str">
        <f t="shared" si="1"/>
        <v/>
      </c>
      <c r="G33" s="91"/>
      <c r="H33" s="91"/>
      <c r="I33" s="91" t="str">
        <f t="shared" si="4"/>
        <v/>
      </c>
      <c r="J33" s="92"/>
      <c r="K33" s="105"/>
      <c r="L33" s="51" t="str">
        <f t="shared" si="5"/>
        <v/>
      </c>
      <c r="M33" s="48" t="b">
        <f>OR(WEEKDAY($B33,2)&gt;5,VLOOKUP($B33,Holidays!A:A,1)=$B33)</f>
        <v>0</v>
      </c>
      <c r="N33" s="51"/>
      <c r="O33" s="25"/>
      <c r="P33" s="26"/>
      <c r="Q33" s="26"/>
      <c r="R33" s="26"/>
    </row>
    <row r="34" spans="1:18" s="13" customFormat="1" ht="18" customHeight="1">
      <c r="A34" s="23">
        <v>22</v>
      </c>
      <c r="B34" s="24">
        <f t="shared" si="0"/>
        <v>43518</v>
      </c>
      <c r="C34" s="89"/>
      <c r="D34" s="89"/>
      <c r="E34" s="89"/>
      <c r="F34" s="90" t="str">
        <f t="shared" si="1"/>
        <v/>
      </c>
      <c r="G34" s="91"/>
      <c r="H34" s="91"/>
      <c r="I34" s="91" t="str">
        <f t="shared" si="4"/>
        <v/>
      </c>
      <c r="J34" s="92"/>
      <c r="K34" s="104"/>
      <c r="L34" s="51" t="str">
        <f t="shared" si="5"/>
        <v/>
      </c>
      <c r="M34" s="48" t="b">
        <f>OR(WEEKDAY($B34,2)&gt;5,VLOOKUP($B34,Holidays!A:A,1)=$B34)</f>
        <v>0</v>
      </c>
      <c r="N34" s="51"/>
      <c r="O34" s="25"/>
      <c r="P34" s="26"/>
      <c r="Q34" s="26"/>
      <c r="R34" s="26"/>
    </row>
    <row r="35" spans="1:18" s="13" customFormat="1" ht="18" customHeight="1">
      <c r="A35" s="23">
        <v>23</v>
      </c>
      <c r="B35" s="24">
        <f t="shared" si="0"/>
        <v>43519</v>
      </c>
      <c r="C35" s="89"/>
      <c r="D35" s="89"/>
      <c r="E35" s="89"/>
      <c r="F35" s="90" t="str">
        <f t="shared" si="1"/>
        <v/>
      </c>
      <c r="G35" s="91"/>
      <c r="H35" s="91"/>
      <c r="I35" s="91" t="str">
        <f t="shared" si="4"/>
        <v/>
      </c>
      <c r="J35" s="92"/>
      <c r="K35" s="101"/>
      <c r="L35" s="51" t="str">
        <f t="shared" si="5"/>
        <v/>
      </c>
      <c r="M35" s="48" t="b">
        <f>OR(WEEKDAY($B35,2)&gt;5,VLOOKUP($B35,Holidays!A:A,1)=$B35)</f>
        <v>1</v>
      </c>
      <c r="N35" s="51"/>
      <c r="O35" s="25"/>
      <c r="P35" s="26"/>
      <c r="Q35" s="26"/>
      <c r="R35" s="26"/>
    </row>
    <row r="36" spans="1:18" s="13" customFormat="1" ht="18" customHeight="1">
      <c r="A36" s="23">
        <v>24</v>
      </c>
      <c r="B36" s="24">
        <f t="shared" si="0"/>
        <v>43520</v>
      </c>
      <c r="C36" s="89"/>
      <c r="D36" s="89"/>
      <c r="E36" s="89"/>
      <c r="F36" s="90" t="str">
        <f t="shared" si="1"/>
        <v/>
      </c>
      <c r="G36" s="91"/>
      <c r="H36" s="91"/>
      <c r="I36" s="91" t="str">
        <f t="shared" si="4"/>
        <v/>
      </c>
      <c r="J36" s="92"/>
      <c r="K36" s="93"/>
      <c r="L36" s="51" t="str">
        <f t="shared" si="5"/>
        <v/>
      </c>
      <c r="M36" s="48" t="b">
        <f>OR(WEEKDAY($B36,2)&gt;5,VLOOKUP($B36,Holidays!A:A,1)=$B36)</f>
        <v>1</v>
      </c>
      <c r="N36" s="51"/>
      <c r="O36" s="25"/>
      <c r="P36" s="26"/>
      <c r="Q36" s="26"/>
      <c r="R36" s="26"/>
    </row>
    <row r="37" spans="1:18" s="13" customFormat="1" ht="18" customHeight="1">
      <c r="A37" s="23">
        <v>25</v>
      </c>
      <c r="B37" s="24">
        <f t="shared" si="0"/>
        <v>43521</v>
      </c>
      <c r="C37" s="89"/>
      <c r="D37" s="89"/>
      <c r="E37" s="89"/>
      <c r="F37" s="90" t="str">
        <f t="shared" si="1"/>
        <v/>
      </c>
      <c r="G37" s="91"/>
      <c r="H37" s="91"/>
      <c r="I37" s="91" t="str">
        <f t="shared" si="4"/>
        <v/>
      </c>
      <c r="J37" s="92"/>
      <c r="K37" s="100"/>
      <c r="L37" s="51" t="str">
        <f t="shared" si="5"/>
        <v/>
      </c>
      <c r="M37" s="48" t="b">
        <f>OR(WEEKDAY($B37,2)&gt;5,VLOOKUP($B37,Holidays!A:A,1)=$B37)</f>
        <v>0</v>
      </c>
      <c r="N37" s="51"/>
      <c r="O37" s="25"/>
      <c r="P37" s="26"/>
      <c r="Q37" s="26"/>
      <c r="R37" s="26"/>
    </row>
    <row r="38" spans="1:18" s="13" customFormat="1" ht="18" customHeight="1">
      <c r="A38" s="23">
        <v>26</v>
      </c>
      <c r="B38" s="24">
        <f t="shared" si="0"/>
        <v>43522</v>
      </c>
      <c r="C38" s="89"/>
      <c r="D38" s="89"/>
      <c r="E38" s="89"/>
      <c r="F38" s="90" t="str">
        <f t="shared" si="1"/>
        <v/>
      </c>
      <c r="G38" s="91"/>
      <c r="H38" s="91"/>
      <c r="I38" s="91" t="str">
        <f t="shared" si="4"/>
        <v/>
      </c>
      <c r="J38" s="92"/>
      <c r="K38" s="100"/>
      <c r="L38" s="51" t="str">
        <f t="shared" si="5"/>
        <v/>
      </c>
      <c r="M38" s="48" t="b">
        <f>OR(WEEKDAY($B38,2)&gt;5,VLOOKUP($B38,Holidays!A:A,1)=$B38)</f>
        <v>0</v>
      </c>
      <c r="N38" s="51"/>
      <c r="O38" s="25"/>
      <c r="P38" s="26"/>
      <c r="Q38" s="26"/>
      <c r="R38" s="26"/>
    </row>
    <row r="39" spans="1:18" s="13" customFormat="1" ht="18" customHeight="1">
      <c r="A39" s="23">
        <v>27</v>
      </c>
      <c r="B39" s="24">
        <f t="shared" si="0"/>
        <v>43523</v>
      </c>
      <c r="C39" s="108"/>
      <c r="D39" s="108"/>
      <c r="E39" s="108"/>
      <c r="F39" s="90" t="str">
        <f t="shared" si="1"/>
        <v/>
      </c>
      <c r="G39" s="91"/>
      <c r="H39" s="91"/>
      <c r="I39" s="91" t="str">
        <f t="shared" si="4"/>
        <v/>
      </c>
      <c r="J39" s="109"/>
      <c r="K39" s="110"/>
      <c r="L39" s="51" t="str">
        <f t="shared" si="5"/>
        <v/>
      </c>
      <c r="M39" s="48" t="b">
        <f>OR(WEEKDAY($B39,2)&gt;5,VLOOKUP($B39,Holidays!A:A,1)=$B39)</f>
        <v>0</v>
      </c>
      <c r="N39" s="51"/>
      <c r="O39" s="25"/>
      <c r="P39" s="26"/>
      <c r="Q39" s="26"/>
      <c r="R39" s="26"/>
    </row>
    <row r="40" spans="1:18" s="13" customFormat="1" ht="18" customHeight="1">
      <c r="A40" s="23">
        <v>28</v>
      </c>
      <c r="B40" s="24">
        <f t="shared" si="0"/>
        <v>43524</v>
      </c>
      <c r="C40" s="114"/>
      <c r="D40" s="114"/>
      <c r="E40" s="114"/>
      <c r="F40" s="90" t="str">
        <f t="shared" si="1"/>
        <v/>
      </c>
      <c r="G40" s="91"/>
      <c r="H40" s="91"/>
      <c r="I40" s="91" t="str">
        <f t="shared" si="4"/>
        <v/>
      </c>
      <c r="J40" s="109"/>
      <c r="K40" s="110"/>
      <c r="L40" s="51" t="str">
        <f t="shared" si="5"/>
        <v/>
      </c>
      <c r="M40" s="48" t="b">
        <f>OR(WEEKDAY($B40,2)&gt;5,VLOOKUP($B40,Holidays!A:A,1)=$B40)</f>
        <v>0</v>
      </c>
      <c r="N40" s="51"/>
      <c r="O40" s="25"/>
      <c r="P40" s="26"/>
      <c r="Q40" s="26"/>
      <c r="R40" s="26"/>
    </row>
    <row r="41" spans="1:18" s="13" customFormat="1" ht="18" customHeight="1">
      <c r="A41" s="23">
        <v>29</v>
      </c>
      <c r="B41" s="24">
        <f t="shared" si="0"/>
        <v>43525</v>
      </c>
      <c r="C41" s="114"/>
      <c r="D41" s="114"/>
      <c r="E41" s="114"/>
      <c r="F41" s="90" t="str">
        <f t="shared" si="1"/>
        <v/>
      </c>
      <c r="G41" s="91"/>
      <c r="H41" s="91"/>
      <c r="I41" s="91" t="str">
        <f t="shared" si="4"/>
        <v/>
      </c>
      <c r="J41" s="92"/>
      <c r="K41" s="100"/>
      <c r="L41" s="51" t="str">
        <f t="shared" si="5"/>
        <v/>
      </c>
      <c r="M41" s="48" t="b">
        <f>OR(WEEKDAY($B41,2)&gt;5,VLOOKUP($B41,Holidays!A:A,1)=$B41)</f>
        <v>0</v>
      </c>
      <c r="N41" s="51"/>
      <c r="O41" s="25"/>
      <c r="P41" s="26"/>
      <c r="Q41" s="26"/>
      <c r="R41" s="26"/>
    </row>
    <row r="42" spans="1:18" s="13" customFormat="1" ht="18" customHeight="1">
      <c r="A42" s="23">
        <v>30</v>
      </c>
      <c r="B42" s="24">
        <f t="shared" si="0"/>
        <v>43526</v>
      </c>
      <c r="C42" s="114"/>
      <c r="D42" s="114"/>
      <c r="E42" s="114"/>
      <c r="F42" s="90" t="str">
        <f t="shared" si="1"/>
        <v/>
      </c>
      <c r="G42" s="91"/>
      <c r="H42" s="91"/>
      <c r="I42" s="91" t="str">
        <f t="shared" si="4"/>
        <v/>
      </c>
      <c r="J42" s="92"/>
      <c r="K42" s="100"/>
      <c r="L42" s="51" t="str">
        <f t="shared" si="5"/>
        <v/>
      </c>
      <c r="M42" s="48" t="b">
        <f>OR(WEEKDAY($B42,2)&gt;5,VLOOKUP($B42,Holidays!A:A,1)=$B42)</f>
        <v>1</v>
      </c>
      <c r="N42" s="51"/>
      <c r="O42" s="25"/>
      <c r="P42" s="26"/>
      <c r="Q42" s="26"/>
      <c r="R42" s="26"/>
    </row>
    <row r="43" spans="1:18" s="13" customFormat="1" ht="18" customHeight="1">
      <c r="A43" s="23">
        <v>31</v>
      </c>
      <c r="B43" s="24">
        <f t="shared" si="0"/>
        <v>43527</v>
      </c>
      <c r="C43" s="114"/>
      <c r="D43" s="114"/>
      <c r="E43" s="114"/>
      <c r="F43" s="90" t="str">
        <f t="shared" si="1"/>
        <v/>
      </c>
      <c r="G43" s="91"/>
      <c r="H43" s="91"/>
      <c r="I43" s="91" t="str">
        <f t="shared" si="4"/>
        <v/>
      </c>
      <c r="J43" s="109"/>
      <c r="K43" s="111"/>
      <c r="L43" s="51" t="str">
        <f t="shared" si="5"/>
        <v/>
      </c>
      <c r="M43" s="48" t="b">
        <f>OR(WEEKDAY($B43,2)&gt;5,VLOOKUP($B43,Holidays!A:A,1)=$B43)</f>
        <v>1</v>
      </c>
      <c r="N43" s="51"/>
      <c r="O43" s="25"/>
      <c r="P43" s="26"/>
      <c r="Q43" s="26"/>
      <c r="R43" s="26"/>
    </row>
    <row r="44" spans="1:18" ht="18" customHeight="1">
      <c r="A44" s="29"/>
      <c r="B44" s="13"/>
      <c r="C44" s="95"/>
      <c r="D44" s="95"/>
      <c r="E44" s="95"/>
      <c r="F44" s="95"/>
      <c r="G44" s="95"/>
      <c r="H44" s="95"/>
      <c r="I44" s="95"/>
      <c r="J44" s="95"/>
      <c r="K44" s="75"/>
      <c r="L44" s="52"/>
      <c r="M44" s="42"/>
      <c r="N44" s="52"/>
      <c r="O44" s="30"/>
      <c r="P44" s="31"/>
      <c r="Q44" s="31"/>
      <c r="R44" s="31"/>
    </row>
    <row r="45" spans="1:18" ht="22.25" customHeight="1">
      <c r="A45" s="23" t="s">
        <v>13</v>
      </c>
      <c r="B45" s="32"/>
      <c r="C45" s="96"/>
      <c r="D45" s="96"/>
      <c r="E45" s="97"/>
      <c r="F45" s="96">
        <f>SUM(F13:F43)</f>
        <v>0</v>
      </c>
      <c r="G45" s="96">
        <f>SUM(G13:G43)</f>
        <v>0</v>
      </c>
      <c r="H45" s="96">
        <f>SUM(H13:H43)</f>
        <v>0</v>
      </c>
      <c r="I45" s="96">
        <f>SUM(I13:I43)</f>
        <v>0</v>
      </c>
      <c r="J45" s="91"/>
      <c r="K45" s="98"/>
      <c r="L45" s="52"/>
      <c r="M45" s="42"/>
      <c r="N45" s="52"/>
      <c r="O45" s="30"/>
      <c r="P45" s="31"/>
      <c r="Q45" s="31"/>
      <c r="R45" s="31"/>
    </row>
    <row r="46" spans="1:18" ht="18" customHeight="1">
      <c r="A46" s="13"/>
      <c r="B46" s="13"/>
      <c r="C46" s="14"/>
      <c r="D46" s="14"/>
      <c r="E46" s="14"/>
      <c r="F46" s="14"/>
      <c r="G46" s="14"/>
      <c r="H46" s="14"/>
      <c r="I46" s="14"/>
      <c r="J46" s="14"/>
      <c r="L46" s="52"/>
      <c r="M46" s="42"/>
      <c r="N46" s="52"/>
      <c r="O46" s="30"/>
      <c r="P46" s="31"/>
      <c r="Q46" s="31"/>
      <c r="R46" s="31"/>
    </row>
    <row r="47" spans="1:18" ht="13.6" customHeight="1">
      <c r="A47" s="13"/>
      <c r="B47" s="13"/>
      <c r="C47" s="14"/>
      <c r="D47" s="14"/>
      <c r="E47" s="14"/>
      <c r="F47" s="14"/>
      <c r="G47" s="14"/>
      <c r="H47" s="14"/>
      <c r="I47" s="14"/>
      <c r="J47" s="14"/>
      <c r="L47" s="52"/>
      <c r="M47" s="42"/>
      <c r="N47" s="52"/>
      <c r="O47" s="30"/>
      <c r="P47" s="31"/>
      <c r="Q47" s="31"/>
      <c r="R47" s="31"/>
    </row>
    <row r="48" spans="1:18" s="33" customFormat="1" ht="17.350000000000001" customHeight="1">
      <c r="A48" s="56" t="s">
        <v>35</v>
      </c>
      <c r="B48" s="57"/>
      <c r="C48" s="58"/>
      <c r="D48" s="58"/>
      <c r="E48" s="59"/>
      <c r="F48" s="60"/>
      <c r="G48" s="78" t="s">
        <v>41</v>
      </c>
      <c r="H48" s="55"/>
      <c r="I48" s="61"/>
      <c r="J48" s="62"/>
      <c r="K48" s="63"/>
      <c r="L48" s="64"/>
      <c r="M48" s="65"/>
      <c r="N48" s="64"/>
      <c r="O48" s="66"/>
      <c r="P48" s="67"/>
      <c r="Q48" s="67"/>
      <c r="R48" s="67"/>
    </row>
    <row r="49" spans="1:18" s="33" customFormat="1" ht="17.350000000000001" customHeight="1">
      <c r="A49" s="68" t="s">
        <v>36</v>
      </c>
      <c r="B49" s="69"/>
      <c r="C49" s="70"/>
      <c r="D49" s="70"/>
      <c r="E49" s="71"/>
      <c r="F49" s="60"/>
      <c r="G49" s="85" t="s">
        <v>43</v>
      </c>
      <c r="H49" s="54"/>
      <c r="I49" s="72"/>
      <c r="J49" s="73" t="s">
        <v>44</v>
      </c>
      <c r="K49" s="86"/>
      <c r="L49" s="64"/>
      <c r="M49" s="65"/>
      <c r="N49" s="64"/>
      <c r="O49" s="66"/>
      <c r="P49" s="67"/>
      <c r="Q49" s="67"/>
      <c r="R49" s="67"/>
    </row>
    <row r="50" spans="1:18" s="33" customFormat="1" ht="9.6999999999999993" customHeight="1">
      <c r="A50" s="80"/>
      <c r="B50" s="80"/>
      <c r="C50" s="60"/>
      <c r="D50" s="60"/>
      <c r="E50" s="60"/>
      <c r="F50" s="60"/>
      <c r="G50" s="84"/>
      <c r="H50" s="81"/>
      <c r="I50" s="77"/>
      <c r="J50" s="82"/>
      <c r="K50" s="76"/>
      <c r="L50" s="64"/>
      <c r="M50" s="65"/>
      <c r="N50" s="64"/>
      <c r="O50" s="66"/>
      <c r="P50" s="67"/>
      <c r="Q50" s="67"/>
      <c r="R50" s="67"/>
    </row>
    <row r="51" spans="1:18" s="33" customFormat="1" ht="18" customHeight="1">
      <c r="C51" s="75"/>
      <c r="D51" s="75"/>
      <c r="E51" s="75"/>
      <c r="F51" s="75"/>
      <c r="G51" s="87" t="s">
        <v>42</v>
      </c>
      <c r="H51" s="55"/>
      <c r="I51" s="61"/>
      <c r="J51" s="83"/>
      <c r="K51" s="88"/>
      <c r="L51" s="64"/>
      <c r="M51" s="65"/>
      <c r="N51" s="64"/>
      <c r="O51" s="66"/>
      <c r="P51" s="67"/>
      <c r="Q51" s="67"/>
      <c r="R51" s="67"/>
    </row>
    <row r="52" spans="1:18" s="33" customFormat="1" ht="18" customHeight="1">
      <c r="B52" s="33" t="s">
        <v>45</v>
      </c>
      <c r="C52" s="75"/>
      <c r="D52" s="75"/>
      <c r="E52" s="75"/>
      <c r="F52" s="75"/>
      <c r="G52" s="79" t="s">
        <v>43</v>
      </c>
      <c r="H52" s="54"/>
      <c r="I52" s="72"/>
      <c r="J52" s="73" t="s">
        <v>44</v>
      </c>
      <c r="K52" s="74"/>
      <c r="L52" s="64"/>
      <c r="M52" s="65"/>
      <c r="N52" s="64"/>
      <c r="O52" s="66"/>
      <c r="P52" s="67"/>
      <c r="Q52" s="67"/>
      <c r="R52" s="67"/>
    </row>
    <row r="53" spans="1:18" ht="13.6">
      <c r="B53" s="33" t="s">
        <v>37</v>
      </c>
      <c r="C53" s="2">
        <f>COUNTIF(J13:J43,"paid leave")+0.5*COUNTIF(J13:J43,"1/2day paid leave")</f>
        <v>0</v>
      </c>
      <c r="L53" s="52"/>
      <c r="M53" s="42"/>
      <c r="N53" s="52"/>
      <c r="O53" s="30"/>
      <c r="P53" s="31"/>
      <c r="Q53" s="31"/>
      <c r="R53" s="31"/>
    </row>
    <row r="54" spans="1:18" ht="13.6">
      <c r="B54" s="33" t="s">
        <v>38</v>
      </c>
      <c r="C54" s="2">
        <f>COUNTIF(J13:J43,"sick leave")+0.5*COUNTIF(J13:J43,"1/2day sick leave")</f>
        <v>0</v>
      </c>
      <c r="O54" s="3"/>
    </row>
    <row r="55" spans="1:18" ht="13.6">
      <c r="B55" s="33" t="s">
        <v>39</v>
      </c>
      <c r="C55" s="2">
        <f>COUNTIF(J13:J43,"unpaid leave")+0.5*COUNTIF(J13:J43,"1/2day unpaid leave")</f>
        <v>0</v>
      </c>
      <c r="O55" s="3"/>
    </row>
    <row r="56" spans="1:18">
      <c r="O56" s="3"/>
    </row>
  </sheetData>
  <sheetProtection selectLockedCells="1" selectUnlockedCells="1"/>
  <mergeCells count="12">
    <mergeCell ref="D8:F8"/>
    <mergeCell ref="I8:K8"/>
    <mergeCell ref="E11:E12"/>
    <mergeCell ref="J11:J12"/>
    <mergeCell ref="G3:I3"/>
    <mergeCell ref="D5:F5"/>
    <mergeCell ref="J5:K5"/>
    <mergeCell ref="D6:F6"/>
    <mergeCell ref="I6:K6"/>
    <mergeCell ref="A7:C7"/>
    <mergeCell ref="D7:F7"/>
    <mergeCell ref="I7:K7"/>
  </mergeCells>
  <phoneticPr fontId="19"/>
  <conditionalFormatting sqref="F13:I43">
    <cfRule type="expression" dxfId="10" priority="1" stopIfTrue="1">
      <formula>MONTH($B13)&lt;&gt;MONTH($I$8)</formula>
    </cfRule>
  </conditionalFormatting>
  <conditionalFormatting sqref="A13:B43">
    <cfRule type="expression" dxfId="9" priority="3" stopIfTrue="1">
      <formula>MONTH($B13)&lt;&gt;MONTH($I$8)</formula>
    </cfRule>
  </conditionalFormatting>
  <conditionalFormatting sqref="C13:E43">
    <cfRule type="expression" dxfId="8" priority="5" stopIfTrue="1">
      <formula>MONTH($B13)&lt;&gt;MONTH($I$8)</formula>
    </cfRule>
  </conditionalFormatting>
  <conditionalFormatting sqref="J13:J43">
    <cfRule type="expression" dxfId="7" priority="7" stopIfTrue="1">
      <formula>MONTH($B13)&lt;&gt;MONTH($I$8)</formula>
    </cfRule>
  </conditionalFormatting>
  <conditionalFormatting sqref="K13:K43">
    <cfRule type="expression" dxfId="6" priority="9" stopIfTrue="1">
      <formula>MONTH($B13)&lt;&gt;MONTH($I$8)</formula>
    </cfRule>
    <cfRule type="expression" dxfId="5" priority="10" stopIfTrue="1">
      <formula>$J13="comp off later"</formula>
    </cfRule>
  </conditionalFormatting>
  <dataValidations count="7">
    <dataValidation allowBlank="1" showInputMessage="1" showErrorMessage="1" prompt="Please enter a valid time._x000a_(eg. 8:30, 8:45, 9:00)" sqref="C13:C43" xr:uid="{C3B6E525-5FFB-4263-9C99-A403A4F364B8}"/>
    <dataValidation type="custom" allowBlank="1" showInputMessage="1" showErrorMessage="1" promptTitle="Time" prompt="Please enter a valid time._x000a_(eg. 18:30, 18:45, 19:00)" sqref="D13:D43" xr:uid="{22545302-8448-470A-94FA-02C7E62BCAC8}">
      <formula1>OR(MINUTE(D13)=0,MINUTE(D13)=15,MINUTE(D13)=30,MINUTE(D13)=45)</formula1>
    </dataValidation>
    <dataValidation type="list" allowBlank="1" showInputMessage="1" showErrorMessage="1" errorTitle="Remarks" error="One of the object from the remarks must be  selected " promptTitle="Details" prompt="Please select from the list._x000a_If you select [comp off later], please fill in the desired date of comp off day." sqref="J36:J43" xr:uid="{21A5357B-59CF-420C-983A-2D0ABE24608A}">
      <formula1>$N$13:$N$19</formula1>
    </dataValidation>
    <dataValidation type="date" allowBlank="1" showInputMessage="1" showErrorMessage="1" errorTitle="Invalid date." error="PLease enter a valid month._x000a__x000a_Format &quot;mmm yyyy&quot;_x000a__x000a_eg  Feb 2002" promptTitle="Month" prompt="Please enter the month for this timesheet._x000a_Format &quot;mmm yyyy&quot;_x000a_eg.   Feb 2014" sqref="I8:K8" xr:uid="{E8E34924-57E1-408C-9B00-35222F5E3239}">
      <formula1>1</formula1>
      <formula2>402863</formula2>
    </dataValidation>
    <dataValidation type="list" allowBlank="1" showInputMessage="1" showErrorMessage="1" errorTitle="Remarks" error="One of the object from the remarks must be  selected " promptTitle="Details" prompt="Please select from the list._x000a_If you select [comp off later], please fill out the desired date of comp off day." sqref="J13:J35" xr:uid="{25197D76-0073-4DE3-BCAF-A86DA9B53D3F}">
      <formula1>$N$13:$N$19</formula1>
    </dataValidation>
    <dataValidation type="custom" allowBlank="1" showInputMessage="1" showErrorMessage="1" promptTitle="Time" prompt="Please enter a valid time._x000a_(eg. 0:00, 0:30, 0:45, 1:00)" sqref="E13:E43" xr:uid="{3143F37F-BE08-46F4-BE20-90CFA8012DA3}">
      <formula1>OR(MINUTE(E13)=0,MINUTE(E13)=15,MINUTE(E13)=30,MINUTE(E13)=45,E13="if(C12&lt;&gt;'','a','b')")</formula1>
    </dataValidation>
    <dataValidation allowBlank="1" showInputMessage="1" showErrorMessage="1" promptTitle="comp off later " prompt="Please input the comp off date " sqref="N19" xr:uid="{760102C8-8AF9-4342-A652-602A46524FFC}">
      <formula1>0</formula1>
      <formula2>0</formula2>
    </dataValidation>
  </dataValidations>
  <pageMargins left="0.78680555555555554" right="0.78680555555555554" top="0.98402777777777772" bottom="0.98402777777777772" header="0.51180555555555551" footer="0.51180555555555551"/>
  <pageSetup paperSize="9" scale="77" firstPageNumber="0" orientation="portrait" horizontalDpi="300" verticalDpi="300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64BE5A9-82B2-47B7-92C3-1469A310C1A8}">
            <xm:f>OR(WEEKDAY($B13,2)&gt;5,VLOOKUP($B13,Holidays!$A:$A,1)=$B13)</xm:f>
            <x14:dxf>
              <font>
                <b val="0"/>
                <i val="0"/>
                <condense val="0"/>
                <extend val="0"/>
              </font>
              <fill>
                <patternFill patternType="solid">
                  <fgColor indexed="31"/>
                  <bgColor indexed="22"/>
                </patternFill>
              </fill>
            </x14:dxf>
          </x14:cfRule>
          <xm:sqref>F13:I43</xm:sqref>
        </x14:conditionalFormatting>
        <x14:conditionalFormatting xmlns:xm="http://schemas.microsoft.com/office/excel/2006/main">
          <x14:cfRule type="expression" priority="4" stopIfTrue="1" id="{245908DB-88FB-4E81-8081-B40B24C3AC17}">
            <xm:f>OR(WEEKDAY($B13,2)&gt;5,VLOOKUP($B13,Holidays!$A:$A,1)=$B13)</xm:f>
            <x14:dxf>
              <font>
                <b/>
                <i val="0"/>
                <condense val="0"/>
                <extend val="0"/>
              </font>
              <fill>
                <patternFill patternType="solid">
                  <fgColor indexed="31"/>
                  <bgColor indexed="22"/>
                </patternFill>
              </fill>
            </x14:dxf>
          </x14:cfRule>
          <xm:sqref>A13:B43</xm:sqref>
        </x14:conditionalFormatting>
        <x14:conditionalFormatting xmlns:xm="http://schemas.microsoft.com/office/excel/2006/main">
          <x14:cfRule type="expression" priority="6" stopIfTrue="1" id="{36D9B4BA-5E2F-49AB-9C14-9E94FD2EEF15}">
            <xm:f>OR(WEEKDAY($B13,2)&gt;5,VLOOKUP($B13,Holidays!$A:$AS,1)=$B13)</xm:f>
            <x14:dxf>
              <font>
                <b val="0"/>
                <i val="0"/>
                <condense val="0"/>
                <extend val="0"/>
              </font>
              <fill>
                <patternFill patternType="solid">
                  <fgColor indexed="42"/>
                  <bgColor indexed="31"/>
                </patternFill>
              </fill>
            </x14:dxf>
          </x14:cfRule>
          <xm:sqref>C13:E43</xm:sqref>
        </x14:conditionalFormatting>
        <x14:conditionalFormatting xmlns:xm="http://schemas.microsoft.com/office/excel/2006/main">
          <x14:cfRule type="expression" priority="8" stopIfTrue="1" id="{2D1BA748-98DF-4759-884E-6900F0E81E17}">
            <xm:f>OR(WEEKDAY($B13,2)&gt;5,VLOOKUP($B13,Holidays!$A:$A,1)=$B13)</xm:f>
            <x14:dxf>
              <font>
                <b val="0"/>
                <i val="0"/>
                <condense val="0"/>
                <extend val="0"/>
              </font>
              <fill>
                <patternFill patternType="solid">
                  <fgColor indexed="42"/>
                  <bgColor indexed="31"/>
                </patternFill>
              </fill>
            </x14:dxf>
          </x14:cfRule>
          <xm:sqref>J13:J43</xm:sqref>
        </x14:conditionalFormatting>
        <x14:conditionalFormatting xmlns:xm="http://schemas.microsoft.com/office/excel/2006/main">
          <x14:cfRule type="expression" priority="11" stopIfTrue="1" id="{44C43E34-9985-4445-9A75-8885ABD462FB}">
            <xm:f>OR(WEEKDAY($B13,2)&gt;5,VLOOKUP($B13,Holidays!$A:$A,1)=$B13)</xm:f>
            <x14:dxf>
              <fill>
                <patternFill patternType="solid">
                  <fgColor indexed="42"/>
                  <bgColor indexed="31"/>
                </patternFill>
              </fill>
            </x14:dxf>
          </x14:cfRule>
          <xm:sqref>K13:K43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0749-A930-463E-8B08-AB3153F30635}">
  <sheetPr>
    <pageSetUpPr fitToPage="1"/>
  </sheetPr>
  <dimension ref="A1:X56"/>
  <sheetViews>
    <sheetView showGridLines="0" zoomScale="85" zoomScaleNormal="85" workbookViewId="0">
      <pane ySplit="12" topLeftCell="A19" activePane="bottomLeft" state="frozen"/>
      <selection pane="bottomLeft" activeCell="M32" sqref="M32"/>
    </sheetView>
  </sheetViews>
  <sheetFormatPr defaultColWidth="9.875" defaultRowHeight="12.9"/>
  <cols>
    <col min="1" max="1" width="5.375" style="1" customWidth="1"/>
    <col min="2" max="2" width="6" style="1" customWidth="1"/>
    <col min="3" max="3" width="8.125" style="2" customWidth="1"/>
    <col min="4" max="4" width="10.375" style="2" customWidth="1"/>
    <col min="5" max="5" width="6.875" style="2" customWidth="1"/>
    <col min="6" max="7" width="11.5" style="2" customWidth="1"/>
    <col min="8" max="8" width="18.375" style="2" customWidth="1"/>
    <col min="9" max="9" width="18.875" style="2" hidden="1" customWidth="1"/>
    <col min="10" max="10" width="18.875" style="2" customWidth="1"/>
    <col min="11" max="11" width="28.5" style="2" customWidth="1"/>
    <col min="12" max="12" width="9.875" style="39"/>
    <col min="13" max="13" width="13.375" style="40" customWidth="1"/>
    <col min="14" max="14" width="18" style="39" customWidth="1"/>
    <col min="15" max="22" width="9.875" style="1"/>
    <col min="23" max="23" width="20.125" style="1" customWidth="1"/>
    <col min="24" max="24" width="16.5" style="1" customWidth="1"/>
    <col min="25" max="16384" width="9.875" style="1"/>
  </cols>
  <sheetData>
    <row r="1" spans="1:24" ht="39.75" customHeight="1">
      <c r="A1" s="53" t="s">
        <v>46</v>
      </c>
      <c r="J1" s="35"/>
      <c r="M1" s="39"/>
      <c r="N1" s="40"/>
    </row>
    <row r="3" spans="1:24" ht="19.05">
      <c r="F3" s="112"/>
      <c r="G3" s="131"/>
      <c r="H3" s="131"/>
      <c r="I3" s="131"/>
      <c r="J3" s="4"/>
      <c r="K3" s="5"/>
      <c r="M3" s="41"/>
    </row>
    <row r="4" spans="1:24" ht="25.5" customHeight="1">
      <c r="E4" s="6"/>
      <c r="F4" s="6"/>
      <c r="J4" s="7"/>
      <c r="K4" s="7"/>
      <c r="M4" s="42"/>
    </row>
    <row r="5" spans="1:24" ht="17.350000000000001" customHeight="1">
      <c r="A5" s="8" t="s">
        <v>0</v>
      </c>
      <c r="B5" s="9"/>
      <c r="C5" s="10" t="s">
        <v>1</v>
      </c>
      <c r="D5" s="127"/>
      <c r="E5" s="127"/>
      <c r="F5" s="127"/>
      <c r="G5" s="11"/>
      <c r="H5" s="12" t="s">
        <v>2</v>
      </c>
      <c r="I5" s="99"/>
      <c r="J5" s="132"/>
      <c r="K5" s="133"/>
      <c r="M5" s="43"/>
    </row>
    <row r="6" spans="1:24" ht="17.350000000000001" customHeight="1">
      <c r="A6" s="8" t="s">
        <v>3</v>
      </c>
      <c r="B6" s="9"/>
      <c r="C6" s="10" t="s">
        <v>1</v>
      </c>
      <c r="D6" s="127"/>
      <c r="E6" s="127"/>
      <c r="F6" s="127"/>
      <c r="G6" s="11"/>
      <c r="H6" s="12" t="s">
        <v>4</v>
      </c>
      <c r="I6" s="134"/>
      <c r="J6" s="128"/>
      <c r="K6" s="128"/>
      <c r="M6" s="43"/>
    </row>
    <row r="7" spans="1:24" ht="17.350000000000001" customHeight="1">
      <c r="A7" s="126" t="s">
        <v>5</v>
      </c>
      <c r="B7" s="126"/>
      <c r="C7" s="126"/>
      <c r="D7" s="127"/>
      <c r="E7" s="127"/>
      <c r="F7" s="127"/>
      <c r="G7" s="11"/>
      <c r="H7" s="12" t="s">
        <v>6</v>
      </c>
      <c r="I7" s="128"/>
      <c r="J7" s="128"/>
      <c r="K7" s="128"/>
      <c r="M7" s="44"/>
    </row>
    <row r="8" spans="1:24" ht="17.350000000000001" customHeight="1">
      <c r="A8" s="8" t="s">
        <v>7</v>
      </c>
      <c r="B8" s="9"/>
      <c r="C8" s="10" t="s">
        <v>1</v>
      </c>
      <c r="D8" s="127"/>
      <c r="E8" s="127"/>
      <c r="F8" s="127"/>
      <c r="G8" s="11"/>
      <c r="H8" s="12" t="s">
        <v>8</v>
      </c>
      <c r="I8" s="129">
        <v>43466</v>
      </c>
      <c r="J8" s="129"/>
      <c r="K8" s="129"/>
      <c r="M8" s="45"/>
    </row>
    <row r="9" spans="1:24">
      <c r="A9" s="13"/>
      <c r="B9" s="13"/>
      <c r="C9" s="14"/>
      <c r="D9" s="14"/>
      <c r="E9" s="14"/>
      <c r="F9" s="14"/>
      <c r="G9" s="14"/>
      <c r="H9" s="14"/>
      <c r="I9" s="14"/>
      <c r="J9" s="14"/>
    </row>
    <row r="10" spans="1:24">
      <c r="A10" s="13"/>
      <c r="B10" s="13"/>
      <c r="C10" s="14"/>
      <c r="D10" s="14"/>
      <c r="E10" s="14"/>
      <c r="F10" s="14"/>
      <c r="G10" s="14"/>
      <c r="H10" s="14"/>
      <c r="I10" s="14"/>
      <c r="J10" s="14"/>
    </row>
    <row r="11" spans="1:24" s="19" customFormat="1" ht="14.95" customHeight="1">
      <c r="A11" s="15" t="s">
        <v>9</v>
      </c>
      <c r="B11" s="15" t="s">
        <v>10</v>
      </c>
      <c r="C11" s="15" t="s">
        <v>11</v>
      </c>
      <c r="D11" s="15" t="s">
        <v>11</v>
      </c>
      <c r="E11" s="130" t="s">
        <v>12</v>
      </c>
      <c r="F11" s="15" t="s">
        <v>13</v>
      </c>
      <c r="G11" s="15" t="s">
        <v>14</v>
      </c>
      <c r="H11" s="15" t="s">
        <v>15</v>
      </c>
      <c r="I11" s="15" t="s">
        <v>16</v>
      </c>
      <c r="J11" s="130" t="s">
        <v>17</v>
      </c>
      <c r="K11" s="16" t="s">
        <v>40</v>
      </c>
      <c r="L11" s="47"/>
      <c r="M11" s="46" t="s">
        <v>18</v>
      </c>
      <c r="N11" s="47"/>
      <c r="O11" s="17"/>
      <c r="P11" s="18"/>
      <c r="Q11" s="18"/>
      <c r="R11" s="18"/>
    </row>
    <row r="12" spans="1:24" s="19" customFormat="1" ht="14.95" customHeight="1">
      <c r="A12" s="20"/>
      <c r="B12" s="20"/>
      <c r="C12" s="21" t="s">
        <v>19</v>
      </c>
      <c r="D12" s="21" t="s">
        <v>20</v>
      </c>
      <c r="E12" s="130"/>
      <c r="F12" s="21" t="s">
        <v>21</v>
      </c>
      <c r="G12" s="21" t="s">
        <v>21</v>
      </c>
      <c r="H12" s="21" t="s">
        <v>22</v>
      </c>
      <c r="I12" s="21" t="s">
        <v>23</v>
      </c>
      <c r="J12" s="130"/>
      <c r="K12" s="22" t="s">
        <v>24</v>
      </c>
      <c r="L12" s="47"/>
      <c r="M12" s="46" t="s">
        <v>25</v>
      </c>
      <c r="N12" s="47"/>
      <c r="O12" s="17"/>
      <c r="P12" s="18"/>
      <c r="Q12" s="18"/>
      <c r="R12" s="18"/>
    </row>
    <row r="13" spans="1:24" s="13" customFormat="1" ht="18" customHeight="1">
      <c r="A13" s="23">
        <v>1</v>
      </c>
      <c r="B13" s="24">
        <f t="shared" ref="B13:B43" si="0">DATE(YEAR($I$8),MONTH($I$8),$A13)</f>
        <v>43466</v>
      </c>
      <c r="C13" s="115"/>
      <c r="D13" s="115"/>
      <c r="E13" s="115"/>
      <c r="F13" s="90" t="str">
        <f>IF($C13&lt;&gt;"",HOUR($D13-$C13-$E13)+MINUTE($D13-$C13-$E13)/60,"")</f>
        <v/>
      </c>
      <c r="G13" s="91" t="str">
        <f>IF($C13&lt;&gt;"",IF(MIN(IF($M13,8,8),$F13)&gt;0,MIN(IF($M13,8,8),$F13),""),"")</f>
        <v/>
      </c>
      <c r="H13" s="91" t="str">
        <f>IF($L13 &lt;= 0, "", $L13)</f>
        <v/>
      </c>
      <c r="I13" s="91" t="str">
        <f>IF($J13="","",IF($J13="comp off",-7,IF($J13="1/2day comp off", -3.5,"")))</f>
        <v/>
      </c>
      <c r="J13" s="92"/>
      <c r="K13" s="103"/>
      <c r="L13" s="51" t="str">
        <f>IF($C13&lt;&gt;"",IF(OR(($J13="SP"),($J13="comp off later")),"",IF(AND($M13,$F13&gt;0),$F13-G13,IF(AND(NOT($M13),$F13&gt;8),$F13-8+IF(OR(($J13="1/2day sick leave"),($J13="1/2day paid leave")),3.5,0)+IF(OR(($J13="paid leave"),($J13="sick leave")),8,0),$F13-8+IF(OR(($J13="1/2day sick leave"),($J13="1/2day paid leave")),3.5,0)+IF(OR(($J13="paid leave"),($J13="sick leave")),8,0)))),"")</f>
        <v/>
      </c>
      <c r="M13" s="48" t="b">
        <f>OR(WEEKDAY($B13,2)&gt;5,VLOOKUP($B13,Holidays,1)=$B13)</f>
        <v>0</v>
      </c>
      <c r="N13" s="49" t="s">
        <v>26</v>
      </c>
      <c r="O13" s="25"/>
      <c r="P13" s="26"/>
      <c r="Q13" s="26"/>
      <c r="R13" s="26"/>
      <c r="V13" s="27"/>
      <c r="X13" s="28"/>
    </row>
    <row r="14" spans="1:24" s="13" customFormat="1" ht="18" customHeight="1">
      <c r="A14" s="23">
        <v>2</v>
      </c>
      <c r="B14" s="24">
        <f t="shared" si="0"/>
        <v>43467</v>
      </c>
      <c r="C14" s="115"/>
      <c r="D14" s="115"/>
      <c r="E14" s="115"/>
      <c r="F14" s="90" t="str">
        <f t="shared" ref="F14:F43" si="1">IF($C14&lt;&gt;"",HOUR($D14-$C14-$E14)+MINUTE($D14-$C14-$E14)/60,"")</f>
        <v/>
      </c>
      <c r="G14" s="91" t="str">
        <f t="shared" ref="G14:G19" si="2">IF($C14&lt;&gt;"",IF(MIN(IF($M14,8,8),$F14)&gt;0,MIN(IF($M14,8,8),$F14),""),"")</f>
        <v/>
      </c>
      <c r="H14" s="91" t="str">
        <f t="shared" ref="H14:H20" si="3">IF($L14 &lt;= 0, "", $L14)</f>
        <v/>
      </c>
      <c r="I14" s="91" t="str">
        <f>IF($J14="","",IF($J14="comp off",-7,IF($J14="1/2day comp off", -3.5,"")))</f>
        <v/>
      </c>
      <c r="J14" s="92"/>
      <c r="K14" s="93"/>
      <c r="L14" s="51" t="str">
        <f>IF($C14&lt;&gt;"",IF(OR(($J14="SP"),($J14="comp off later")),"",IF(AND($M14,$F14&gt;0),$F14-G14,IF(AND(NOT($M14),$F14&gt;8),$F14-8+IF(OR(($J14="1/2day sick leave"),($J14="1/2day paid leave")),3.5,0)+IF(OR(($J14="paid leave"),($J14="sick leave")),8,0),$F14-8+IF(OR(($J14="1/2day sick leave"),($J14="1/2day paid leave")),3.5,0)+IF(OR(($J14="paid leave"),($J14="sick leave")),8,0)))),"")</f>
        <v/>
      </c>
      <c r="M14" s="48" t="b">
        <f>OR(WEEKDAY($B14,2)&gt;5,VLOOKUP($B14,Holidays!A:A,1)=$B14)</f>
        <v>0</v>
      </c>
      <c r="N14" s="49" t="s">
        <v>27</v>
      </c>
      <c r="O14" s="25"/>
      <c r="P14" s="26"/>
      <c r="Q14" s="26"/>
      <c r="R14" s="26"/>
      <c r="V14" s="27"/>
      <c r="X14" s="28"/>
    </row>
    <row r="15" spans="1:24" s="13" customFormat="1" ht="18" customHeight="1">
      <c r="A15" s="23">
        <v>3</v>
      </c>
      <c r="B15" s="24">
        <f t="shared" si="0"/>
        <v>43468</v>
      </c>
      <c r="C15" s="115"/>
      <c r="D15" s="115"/>
      <c r="E15" s="115"/>
      <c r="F15" s="90" t="str">
        <f t="shared" si="1"/>
        <v/>
      </c>
      <c r="G15" s="91" t="str">
        <f t="shared" si="2"/>
        <v/>
      </c>
      <c r="H15" s="91" t="str">
        <f t="shared" si="3"/>
        <v/>
      </c>
      <c r="I15" s="91" t="str">
        <f t="shared" ref="I15:I43" si="4">IF($J15="","",IF($J15="comp off",-7,IF($J15="1/2day comp off", -3.5,"")))</f>
        <v/>
      </c>
      <c r="J15" s="92"/>
      <c r="K15" s="102"/>
      <c r="L15" s="51" t="str">
        <f>IF($C15&lt;&gt;"",IF(OR(($J15="SP"),($J15="comp off later")),"",IF(AND($M15,$F15&gt;0),$F15-G15,IF(AND(NOT($M15),$F15&gt;8),$F15-8+IF(OR(($J15="1/2day sick leave"),($J15="1/2day paid leave")),3.5,0)+IF(OR(($J15="paid leave"),($J15="sick leave")),8,0),$F15-8+IF(OR(($J15="1/2day sick leave"),($J15="1/2day paid leave")),3.5,0)+IF(OR(($J15="paid leave"),($J15="sick leave")),8,0)))),"")</f>
        <v/>
      </c>
      <c r="M15" s="48" t="b">
        <f>OR(WEEKDAY($B15,2)&gt;5,VLOOKUP($B15,Holidays!A:A,1)=$B15)</f>
        <v>0</v>
      </c>
      <c r="N15" s="49" t="s">
        <v>28</v>
      </c>
      <c r="O15" s="25"/>
      <c r="P15" s="26"/>
      <c r="Q15" s="26"/>
      <c r="R15" s="26"/>
      <c r="V15" s="27"/>
      <c r="X15" s="28"/>
    </row>
    <row r="16" spans="1:24" s="13" customFormat="1" ht="18" customHeight="1">
      <c r="A16" s="23">
        <v>4</v>
      </c>
      <c r="B16" s="24">
        <f t="shared" si="0"/>
        <v>43469</v>
      </c>
      <c r="C16" s="89"/>
      <c r="D16" s="89"/>
      <c r="E16" s="89">
        <v>4.1666666666666664E-2</v>
      </c>
      <c r="F16" s="90" t="str">
        <f t="shared" si="1"/>
        <v/>
      </c>
      <c r="G16" s="91" t="str">
        <f t="shared" si="2"/>
        <v/>
      </c>
      <c r="H16" s="91" t="str">
        <f t="shared" si="3"/>
        <v/>
      </c>
      <c r="I16" s="91" t="str">
        <f t="shared" si="4"/>
        <v/>
      </c>
      <c r="J16" s="92"/>
      <c r="K16" s="116"/>
      <c r="L16" s="51" t="str">
        <f t="shared" ref="L16:L43" si="5">IF($C16&lt;&gt;"",IF(OR(($J16="SP"),($J16="comp off later")),"",IF(AND($M16,$F16&gt;0),$F16-G16,IF(AND(NOT($M16),$F16&gt;8),$F16-8+IF(OR(($J16="1/2day sick leave"),($J16="1/2day paid leave")),3.5,0)+IF(OR(($J16="paid leave"),($J16="sick leave")),8,0),$F16-8+IF(OR(($J16="1/2day sick leave"),($J16="1/2day paid leave")),3.5,0)+IF(OR(($J16="paid leave"),($J16="sick leave")),8,0)))),"")</f>
        <v/>
      </c>
      <c r="M16" s="48" t="b">
        <f>OR(WEEKDAY($B16,2)&gt;5,VLOOKUP($B16,Holidays!A:A,1)=$B16)</f>
        <v>0</v>
      </c>
      <c r="N16" s="49" t="s">
        <v>29</v>
      </c>
      <c r="O16" s="25"/>
      <c r="P16" s="26"/>
      <c r="Q16" s="26"/>
      <c r="R16" s="26"/>
      <c r="V16" s="27"/>
      <c r="X16" s="28"/>
    </row>
    <row r="17" spans="1:24" s="13" customFormat="1" ht="18" customHeight="1">
      <c r="A17" s="23">
        <v>5</v>
      </c>
      <c r="B17" s="24">
        <f t="shared" si="0"/>
        <v>43470</v>
      </c>
      <c r="C17" s="89"/>
      <c r="D17" s="89"/>
      <c r="E17" s="89"/>
      <c r="F17" s="90" t="str">
        <f t="shared" si="1"/>
        <v/>
      </c>
      <c r="G17" s="91" t="str">
        <f t="shared" si="2"/>
        <v/>
      </c>
      <c r="H17" s="91" t="str">
        <f t="shared" si="3"/>
        <v/>
      </c>
      <c r="I17" s="91" t="str">
        <f t="shared" si="4"/>
        <v/>
      </c>
      <c r="J17" s="92"/>
      <c r="K17" s="93"/>
      <c r="L17" s="51" t="str">
        <f t="shared" si="5"/>
        <v/>
      </c>
      <c r="M17" s="48" t="b">
        <f>OR(WEEKDAY($B17,2)&gt;5,VLOOKUP($B17,Holidays!A:A,1)=$B17)</f>
        <v>1</v>
      </c>
      <c r="N17" s="49" t="s">
        <v>30</v>
      </c>
      <c r="O17" s="25"/>
      <c r="P17" s="26"/>
      <c r="Q17" s="26"/>
      <c r="R17" s="26"/>
      <c r="V17" s="27"/>
      <c r="X17" s="28"/>
    </row>
    <row r="18" spans="1:24" s="13" customFormat="1" ht="18" customHeight="1">
      <c r="A18" s="23">
        <v>6</v>
      </c>
      <c r="B18" s="24">
        <f t="shared" si="0"/>
        <v>43471</v>
      </c>
      <c r="C18" s="89"/>
      <c r="D18" s="89"/>
      <c r="E18" s="89"/>
      <c r="F18" s="90" t="str">
        <f>IF($C18&lt;&gt;"",HOUR($D18-$C18-$E18)+MINUTE($D18-$C18-$E18)/60,"")</f>
        <v/>
      </c>
      <c r="G18" s="91" t="str">
        <f t="shared" si="2"/>
        <v/>
      </c>
      <c r="H18" s="91" t="str">
        <f t="shared" si="3"/>
        <v/>
      </c>
      <c r="I18" s="91" t="str">
        <f t="shared" si="4"/>
        <v/>
      </c>
      <c r="J18" s="92"/>
      <c r="K18" s="93"/>
      <c r="L18" s="51" t="str">
        <f t="shared" si="5"/>
        <v/>
      </c>
      <c r="M18" s="48" t="b">
        <f>OR(WEEKDAY($B18,2)&gt;5,VLOOKUP($B18,Holidays!A:A,1)=$B18)</f>
        <v>1</v>
      </c>
      <c r="N18" s="49" t="s">
        <v>31</v>
      </c>
      <c r="O18" s="25"/>
      <c r="P18" s="26"/>
      <c r="Q18" s="26"/>
      <c r="R18" s="26"/>
      <c r="V18" s="27"/>
      <c r="X18" s="28"/>
    </row>
    <row r="19" spans="1:24" s="13" customFormat="1" ht="18" customHeight="1">
      <c r="A19" s="23">
        <v>7</v>
      </c>
      <c r="B19" s="24">
        <f t="shared" si="0"/>
        <v>43472</v>
      </c>
      <c r="C19" s="89"/>
      <c r="D19" s="89"/>
      <c r="E19" s="89">
        <v>4.1666666666666664E-2</v>
      </c>
      <c r="F19" s="90" t="str">
        <f t="shared" si="1"/>
        <v/>
      </c>
      <c r="G19" s="91" t="str">
        <f t="shared" si="2"/>
        <v/>
      </c>
      <c r="H19" s="91" t="str">
        <f t="shared" si="3"/>
        <v/>
      </c>
      <c r="I19" s="91" t="str">
        <f t="shared" si="4"/>
        <v/>
      </c>
      <c r="J19" s="92"/>
      <c r="K19" s="93"/>
      <c r="L19" s="51" t="str">
        <f t="shared" si="5"/>
        <v/>
      </c>
      <c r="M19" s="48" t="b">
        <f>OR(WEEKDAY($B19,2)&gt;5,VLOOKUP($B19,Holidays!A:A,1)=$B19)</f>
        <v>0</v>
      </c>
      <c r="N19" s="49" t="s">
        <v>32</v>
      </c>
      <c r="O19" s="25"/>
      <c r="P19" s="26"/>
      <c r="Q19" s="26"/>
      <c r="R19" s="26"/>
      <c r="V19" s="27"/>
      <c r="X19" s="28"/>
    </row>
    <row r="20" spans="1:24" s="13" customFormat="1" ht="18" customHeight="1">
      <c r="A20" s="23">
        <v>8</v>
      </c>
      <c r="B20" s="24">
        <f t="shared" si="0"/>
        <v>43473</v>
      </c>
      <c r="C20" s="89"/>
      <c r="D20" s="89"/>
      <c r="E20" s="89">
        <v>4.1666666666666664E-2</v>
      </c>
      <c r="F20" s="90" t="str">
        <f t="shared" si="1"/>
        <v/>
      </c>
      <c r="G20" s="91"/>
      <c r="H20" s="91" t="str">
        <f t="shared" si="3"/>
        <v/>
      </c>
      <c r="I20" s="91" t="str">
        <f t="shared" si="4"/>
        <v/>
      </c>
      <c r="J20" s="92"/>
      <c r="K20" s="93"/>
      <c r="L20" s="51" t="str">
        <f t="shared" si="5"/>
        <v/>
      </c>
      <c r="M20" s="48" t="b">
        <f>OR(WEEKDAY($B20,2)&gt;5,VLOOKUP($B20,Holidays!A:A,1)=$B20)</f>
        <v>0</v>
      </c>
      <c r="N20" s="50"/>
      <c r="O20" s="25"/>
      <c r="P20" s="26"/>
      <c r="Q20" s="26"/>
      <c r="R20" s="26"/>
      <c r="V20" s="27"/>
      <c r="X20" s="28"/>
    </row>
    <row r="21" spans="1:24" s="13" customFormat="1" ht="18" customHeight="1">
      <c r="A21" s="23">
        <v>9</v>
      </c>
      <c r="B21" s="24">
        <f t="shared" si="0"/>
        <v>43474</v>
      </c>
      <c r="C21" s="89"/>
      <c r="D21" s="89"/>
      <c r="E21" s="89">
        <v>4.1666666666666664E-2</v>
      </c>
      <c r="F21" s="90" t="str">
        <f t="shared" si="1"/>
        <v/>
      </c>
      <c r="G21" s="91"/>
      <c r="H21" s="91"/>
      <c r="I21" s="91" t="str">
        <f t="shared" si="4"/>
        <v/>
      </c>
      <c r="J21" s="92"/>
      <c r="K21" s="93"/>
      <c r="L21" s="51" t="str">
        <f t="shared" si="5"/>
        <v/>
      </c>
      <c r="M21" s="48" t="b">
        <f>OR(WEEKDAY($B21,2)&gt;5,VLOOKUP($B21,Holidays!A:A,1)=$B21)</f>
        <v>0</v>
      </c>
      <c r="N21" s="50"/>
      <c r="O21" s="25"/>
      <c r="P21" s="26"/>
      <c r="Q21" s="26"/>
      <c r="R21" s="26"/>
    </row>
    <row r="22" spans="1:24" s="13" customFormat="1" ht="18" customHeight="1">
      <c r="A22" s="23">
        <v>10</v>
      </c>
      <c r="B22" s="24">
        <f t="shared" si="0"/>
        <v>43475</v>
      </c>
      <c r="C22" s="89"/>
      <c r="D22" s="89"/>
      <c r="E22" s="89">
        <v>4.1666666666666664E-2</v>
      </c>
      <c r="F22" s="90" t="str">
        <f t="shared" si="1"/>
        <v/>
      </c>
      <c r="G22" s="91"/>
      <c r="H22" s="91"/>
      <c r="I22" s="91" t="str">
        <f t="shared" si="4"/>
        <v/>
      </c>
      <c r="J22" s="92"/>
      <c r="K22" s="93"/>
      <c r="L22" s="51" t="str">
        <f t="shared" si="5"/>
        <v/>
      </c>
      <c r="M22" s="48" t="b">
        <f>OR(WEEKDAY($B22,2)&gt;5,VLOOKUP($B22,Holidays!A:A,1)=$B22)</f>
        <v>0</v>
      </c>
      <c r="N22" s="51"/>
      <c r="O22" s="25"/>
      <c r="P22" s="26"/>
      <c r="Q22" s="26"/>
      <c r="R22" s="26"/>
    </row>
    <row r="23" spans="1:24" s="13" customFormat="1" ht="17.7" customHeight="1">
      <c r="A23" s="23">
        <v>11</v>
      </c>
      <c r="B23" s="24">
        <f t="shared" si="0"/>
        <v>43476</v>
      </c>
      <c r="C23" s="89"/>
      <c r="D23" s="89"/>
      <c r="E23" s="89">
        <v>4.1666666666666664E-2</v>
      </c>
      <c r="F23" s="90" t="str">
        <f t="shared" si="1"/>
        <v/>
      </c>
      <c r="G23" s="91"/>
      <c r="H23" s="91"/>
      <c r="I23" s="91" t="str">
        <f t="shared" si="4"/>
        <v/>
      </c>
      <c r="J23" s="92"/>
      <c r="K23" s="107"/>
      <c r="L23" s="51" t="str">
        <f t="shared" si="5"/>
        <v/>
      </c>
      <c r="M23" s="48" t="b">
        <f>OR(WEEKDAY($B23,2)&gt;5,VLOOKUP($B23,Holidays!A:A,1)=$B23)</f>
        <v>0</v>
      </c>
      <c r="N23" s="49" t="s">
        <v>33</v>
      </c>
      <c r="O23" s="25"/>
      <c r="P23" s="26"/>
      <c r="Q23" s="26"/>
      <c r="R23" s="26"/>
    </row>
    <row r="24" spans="1:24" s="13" customFormat="1" ht="18" customHeight="1">
      <c r="A24" s="23">
        <v>12</v>
      </c>
      <c r="B24" s="24">
        <f t="shared" si="0"/>
        <v>43477</v>
      </c>
      <c r="C24" s="89"/>
      <c r="D24" s="89"/>
      <c r="E24" s="89"/>
      <c r="F24" s="90" t="str">
        <f>IF($C24&lt;&gt;"",HOUR($D24-$C24-$E24)+MINUTE($D24-$C24-$E24)/60,"")</f>
        <v/>
      </c>
      <c r="G24" s="91"/>
      <c r="H24" s="91"/>
      <c r="I24" s="91" t="str">
        <f t="shared" si="4"/>
        <v/>
      </c>
      <c r="J24" s="92"/>
      <c r="K24" s="104"/>
      <c r="L24" s="51" t="str">
        <f t="shared" si="5"/>
        <v/>
      </c>
      <c r="M24" s="48" t="b">
        <f>OR(WEEKDAY($B24,2)&gt;5,VLOOKUP($B24,Holidays!A:A,1)=$B24)</f>
        <v>1</v>
      </c>
      <c r="N24" s="49" t="s">
        <v>34</v>
      </c>
      <c r="O24" s="25"/>
      <c r="P24" s="26"/>
      <c r="Q24" s="26"/>
      <c r="R24" s="26"/>
    </row>
    <row r="25" spans="1:24" s="13" customFormat="1" ht="18" customHeight="1">
      <c r="A25" s="23">
        <v>13</v>
      </c>
      <c r="B25" s="24">
        <f t="shared" si="0"/>
        <v>43478</v>
      </c>
      <c r="C25" s="89"/>
      <c r="D25" s="89"/>
      <c r="E25" s="89"/>
      <c r="F25" s="90" t="str">
        <f t="shared" si="1"/>
        <v/>
      </c>
      <c r="G25" s="91"/>
      <c r="H25" s="91"/>
      <c r="I25" s="91" t="str">
        <f t="shared" si="4"/>
        <v/>
      </c>
      <c r="J25" s="92"/>
      <c r="K25" s="113"/>
      <c r="L25" s="51" t="str">
        <f t="shared" si="5"/>
        <v/>
      </c>
      <c r="M25" s="48" t="b">
        <f>OR(WEEKDAY($B25,2)&gt;5,VLOOKUP($B25,Holidays!A:A,1)=$B25)</f>
        <v>1</v>
      </c>
      <c r="N25" s="51"/>
      <c r="O25" s="25"/>
      <c r="P25" s="26"/>
      <c r="Q25" s="26"/>
      <c r="R25" s="26"/>
    </row>
    <row r="26" spans="1:24" s="13" customFormat="1" ht="18" customHeight="1">
      <c r="A26" s="119">
        <v>14</v>
      </c>
      <c r="B26" s="120">
        <f t="shared" si="0"/>
        <v>43479</v>
      </c>
      <c r="C26" s="108"/>
      <c r="D26" s="108"/>
      <c r="E26" s="108"/>
      <c r="F26" s="121" t="str">
        <f t="shared" si="1"/>
        <v/>
      </c>
      <c r="G26" s="122"/>
      <c r="H26" s="122"/>
      <c r="I26" s="117" t="str">
        <f t="shared" si="4"/>
        <v/>
      </c>
      <c r="J26" s="109"/>
      <c r="K26" s="118"/>
      <c r="L26" s="51" t="str">
        <f t="shared" si="5"/>
        <v/>
      </c>
      <c r="M26" s="48" t="b">
        <f>OR(WEEKDAY($B26,2)&gt;5,VLOOKUP($B26,Holidays!A:A,1)=$B26)</f>
        <v>1</v>
      </c>
      <c r="N26" s="51"/>
      <c r="O26" s="25"/>
      <c r="P26" s="26"/>
      <c r="Q26" s="26"/>
      <c r="R26" s="26"/>
    </row>
    <row r="27" spans="1:24" s="13" customFormat="1" ht="18" customHeight="1">
      <c r="A27" s="23">
        <v>15</v>
      </c>
      <c r="B27" s="24">
        <f t="shared" si="0"/>
        <v>43480</v>
      </c>
      <c r="C27" s="89"/>
      <c r="D27" s="89"/>
      <c r="E27" s="89"/>
      <c r="F27" s="90" t="str">
        <f t="shared" si="1"/>
        <v/>
      </c>
      <c r="G27" s="91"/>
      <c r="H27" s="91"/>
      <c r="I27" s="91" t="str">
        <f t="shared" si="4"/>
        <v/>
      </c>
      <c r="J27" s="92"/>
      <c r="K27" s="104"/>
      <c r="L27" s="51" t="str">
        <f t="shared" si="5"/>
        <v/>
      </c>
      <c r="M27" s="48" t="b">
        <f>OR(WEEKDAY($B27,2)&gt;5,VLOOKUP($B27,Holidays!A:A,1)=$B27)</f>
        <v>0</v>
      </c>
      <c r="N27" s="51"/>
      <c r="O27" s="25"/>
      <c r="P27" s="26"/>
      <c r="Q27" s="26"/>
      <c r="R27" s="26"/>
    </row>
    <row r="28" spans="1:24" s="13" customFormat="1" ht="18" customHeight="1">
      <c r="A28" s="23">
        <v>16</v>
      </c>
      <c r="B28" s="24">
        <f t="shared" si="0"/>
        <v>43481</v>
      </c>
      <c r="C28" s="89"/>
      <c r="D28" s="89"/>
      <c r="E28" s="89"/>
      <c r="F28" s="90" t="str">
        <f t="shared" si="1"/>
        <v/>
      </c>
      <c r="G28" s="91"/>
      <c r="H28" s="91"/>
      <c r="I28" s="91" t="str">
        <f t="shared" si="4"/>
        <v/>
      </c>
      <c r="J28" s="92"/>
      <c r="K28" s="104"/>
      <c r="L28" s="51" t="str">
        <f t="shared" si="5"/>
        <v/>
      </c>
      <c r="M28" s="48" t="b">
        <f>OR(WEEKDAY($B28,2)&gt;5,VLOOKUP($B28,Holidays!A:A,1)=$B28)</f>
        <v>0</v>
      </c>
      <c r="N28" s="51"/>
      <c r="O28" s="25"/>
      <c r="P28" s="26"/>
      <c r="Q28" s="26"/>
      <c r="R28" s="26"/>
    </row>
    <row r="29" spans="1:24" s="13" customFormat="1" ht="18" customHeight="1">
      <c r="A29" s="23">
        <v>17</v>
      </c>
      <c r="B29" s="24">
        <f t="shared" si="0"/>
        <v>43482</v>
      </c>
      <c r="C29" s="89"/>
      <c r="D29" s="89"/>
      <c r="E29" s="89">
        <v>4.1666666666666664E-2</v>
      </c>
      <c r="F29" s="90"/>
      <c r="G29" s="91"/>
      <c r="H29" s="91"/>
      <c r="I29" s="91" t="str">
        <f t="shared" si="4"/>
        <v/>
      </c>
      <c r="J29" s="92"/>
      <c r="K29" s="104"/>
      <c r="L29" s="51" t="str">
        <f t="shared" si="5"/>
        <v/>
      </c>
      <c r="M29" s="48" t="b">
        <f>OR(WEEKDAY($B29,2)&gt;5,VLOOKUP($B29,Holidays!A:A,1)=$B29)</f>
        <v>0</v>
      </c>
      <c r="N29" s="51"/>
      <c r="O29" s="25"/>
      <c r="P29" s="26"/>
      <c r="Q29" s="26"/>
      <c r="R29" s="26"/>
    </row>
    <row r="30" spans="1:24" s="13" customFormat="1" ht="18" customHeight="1">
      <c r="A30" s="23">
        <v>18</v>
      </c>
      <c r="B30" s="24">
        <f t="shared" si="0"/>
        <v>43483</v>
      </c>
      <c r="C30" s="89"/>
      <c r="D30" s="89"/>
      <c r="E30" s="89">
        <v>4.1666666666666664E-2</v>
      </c>
      <c r="F30" s="90" t="str">
        <f t="shared" si="1"/>
        <v/>
      </c>
      <c r="G30" s="91"/>
      <c r="H30" s="91"/>
      <c r="I30" s="91" t="str">
        <f t="shared" si="4"/>
        <v/>
      </c>
      <c r="J30" s="92"/>
      <c r="K30" s="104"/>
      <c r="L30" s="51" t="str">
        <f t="shared" si="5"/>
        <v/>
      </c>
      <c r="M30" s="48" t="b">
        <f>OR(WEEKDAY($B30,2)&gt;5,VLOOKUP($B30,Holidays!A:A,1)=$B30)</f>
        <v>0</v>
      </c>
      <c r="N30" s="51"/>
      <c r="O30" s="25"/>
      <c r="P30" s="26"/>
      <c r="Q30" s="26"/>
      <c r="R30" s="26"/>
    </row>
    <row r="31" spans="1:24" s="13" customFormat="1" ht="18" customHeight="1">
      <c r="A31" s="23">
        <v>19</v>
      </c>
      <c r="B31" s="24">
        <f t="shared" si="0"/>
        <v>43484</v>
      </c>
      <c r="C31" s="89"/>
      <c r="D31" s="89"/>
      <c r="E31" s="89"/>
      <c r="F31" s="90" t="str">
        <f t="shared" si="1"/>
        <v/>
      </c>
      <c r="G31" s="91"/>
      <c r="H31" s="91"/>
      <c r="I31" s="91" t="str">
        <f t="shared" si="4"/>
        <v/>
      </c>
      <c r="J31" s="92"/>
      <c r="K31" s="104"/>
      <c r="L31" s="51" t="str">
        <f t="shared" si="5"/>
        <v/>
      </c>
      <c r="M31" s="48" t="b">
        <f>OR(WEEKDAY($B31,2)&gt;5,VLOOKUP($B31,Holidays!A:A,1)=$B31)</f>
        <v>1</v>
      </c>
      <c r="N31" s="51"/>
      <c r="O31" s="25"/>
      <c r="P31" s="26"/>
      <c r="Q31" s="26"/>
      <c r="R31" s="26"/>
    </row>
    <row r="32" spans="1:24" s="13" customFormat="1" ht="19.7" customHeight="1">
      <c r="A32" s="23">
        <v>20</v>
      </c>
      <c r="B32" s="24">
        <f t="shared" si="0"/>
        <v>43485</v>
      </c>
      <c r="C32" s="89"/>
      <c r="D32" s="89"/>
      <c r="E32" s="89"/>
      <c r="F32" s="90" t="str">
        <f t="shared" si="1"/>
        <v/>
      </c>
      <c r="G32" s="91"/>
      <c r="H32" s="91"/>
      <c r="I32" s="91" t="str">
        <f t="shared" si="4"/>
        <v/>
      </c>
      <c r="J32" s="92"/>
      <c r="K32" s="104"/>
      <c r="L32" s="51" t="str">
        <f t="shared" si="5"/>
        <v/>
      </c>
      <c r="M32" s="48" t="b">
        <f>OR(WEEKDAY($B32,2)&gt;5,VLOOKUP($B32,Holidays!A:A,1)=$B32)</f>
        <v>1</v>
      </c>
      <c r="N32" s="51"/>
      <c r="O32" s="25"/>
      <c r="P32" s="26"/>
      <c r="Q32" s="26"/>
      <c r="R32" s="26"/>
    </row>
    <row r="33" spans="1:18" s="13" customFormat="1" ht="22.45" customHeight="1">
      <c r="A33" s="23">
        <v>21</v>
      </c>
      <c r="B33" s="24">
        <f t="shared" si="0"/>
        <v>43486</v>
      </c>
      <c r="C33" s="89"/>
      <c r="D33" s="89"/>
      <c r="E33" s="89">
        <v>4.1666666666666664E-2</v>
      </c>
      <c r="F33" s="90" t="str">
        <f t="shared" si="1"/>
        <v/>
      </c>
      <c r="G33" s="91"/>
      <c r="H33" s="91"/>
      <c r="I33" s="91" t="str">
        <f t="shared" si="4"/>
        <v/>
      </c>
      <c r="J33" s="92"/>
      <c r="K33" s="105"/>
      <c r="L33" s="51" t="str">
        <f t="shared" si="5"/>
        <v/>
      </c>
      <c r="M33" s="48" t="b">
        <f>OR(WEEKDAY($B33,2)&gt;5,VLOOKUP($B33,Holidays!A:A,1)=$B33)</f>
        <v>0</v>
      </c>
      <c r="N33" s="51"/>
      <c r="O33" s="25"/>
      <c r="P33" s="26"/>
      <c r="Q33" s="26"/>
      <c r="R33" s="26"/>
    </row>
    <row r="34" spans="1:18" s="13" customFormat="1" ht="18" customHeight="1">
      <c r="A34" s="23">
        <v>22</v>
      </c>
      <c r="B34" s="24">
        <f t="shared" si="0"/>
        <v>43487</v>
      </c>
      <c r="C34" s="89"/>
      <c r="D34" s="89"/>
      <c r="E34" s="89"/>
      <c r="F34" s="90" t="str">
        <f t="shared" si="1"/>
        <v/>
      </c>
      <c r="G34" s="91"/>
      <c r="H34" s="91"/>
      <c r="I34" s="91" t="str">
        <f t="shared" si="4"/>
        <v/>
      </c>
      <c r="J34" s="92"/>
      <c r="K34" s="104"/>
      <c r="L34" s="51" t="str">
        <f t="shared" si="5"/>
        <v/>
      </c>
      <c r="M34" s="48" t="b">
        <f>OR(WEEKDAY($B34,2)&gt;5,VLOOKUP($B34,Holidays!A:A,1)=$B34)</f>
        <v>0</v>
      </c>
      <c r="N34" s="51"/>
      <c r="O34" s="25"/>
      <c r="P34" s="26"/>
      <c r="Q34" s="26"/>
      <c r="R34" s="26"/>
    </row>
    <row r="35" spans="1:18" s="13" customFormat="1" ht="18" customHeight="1">
      <c r="A35" s="23">
        <v>23</v>
      </c>
      <c r="B35" s="24">
        <f t="shared" si="0"/>
        <v>43488</v>
      </c>
      <c r="C35" s="89"/>
      <c r="D35" s="89"/>
      <c r="E35" s="89"/>
      <c r="F35" s="90" t="str">
        <f t="shared" si="1"/>
        <v/>
      </c>
      <c r="G35" s="91"/>
      <c r="H35" s="91"/>
      <c r="I35" s="91" t="str">
        <f t="shared" si="4"/>
        <v/>
      </c>
      <c r="J35" s="92"/>
      <c r="K35" s="101"/>
      <c r="L35" s="51" t="str">
        <f t="shared" si="5"/>
        <v/>
      </c>
      <c r="M35" s="48" t="b">
        <f>OR(WEEKDAY($B35,2)&gt;5,VLOOKUP($B35,Holidays!A:A,1)=$B35)</f>
        <v>0</v>
      </c>
      <c r="N35" s="51"/>
      <c r="O35" s="25"/>
      <c r="P35" s="26"/>
      <c r="Q35" s="26"/>
      <c r="R35" s="26"/>
    </row>
    <row r="36" spans="1:18" s="13" customFormat="1" ht="18" customHeight="1">
      <c r="A36" s="23">
        <v>24</v>
      </c>
      <c r="B36" s="24">
        <f t="shared" si="0"/>
        <v>43489</v>
      </c>
      <c r="C36" s="89"/>
      <c r="D36" s="89"/>
      <c r="E36" s="89"/>
      <c r="F36" s="90" t="str">
        <f t="shared" si="1"/>
        <v/>
      </c>
      <c r="G36" s="91"/>
      <c r="H36" s="91"/>
      <c r="I36" s="91" t="str">
        <f t="shared" si="4"/>
        <v/>
      </c>
      <c r="J36" s="92"/>
      <c r="K36" s="93"/>
      <c r="L36" s="51" t="str">
        <f t="shared" si="5"/>
        <v/>
      </c>
      <c r="M36" s="48" t="b">
        <f>OR(WEEKDAY($B36,2)&gt;5,VLOOKUP($B36,Holidays!A:A,1)=$B36)</f>
        <v>0</v>
      </c>
      <c r="N36" s="51"/>
      <c r="O36" s="25"/>
      <c r="P36" s="26"/>
      <c r="Q36" s="26"/>
      <c r="R36" s="26"/>
    </row>
    <row r="37" spans="1:18" s="13" customFormat="1" ht="18" customHeight="1">
      <c r="A37" s="23">
        <v>25</v>
      </c>
      <c r="B37" s="24">
        <f t="shared" si="0"/>
        <v>43490</v>
      </c>
      <c r="C37" s="89"/>
      <c r="D37" s="89"/>
      <c r="E37" s="89">
        <v>4.1666666666666664E-2</v>
      </c>
      <c r="F37" s="90" t="str">
        <f t="shared" si="1"/>
        <v/>
      </c>
      <c r="G37" s="91"/>
      <c r="H37" s="91"/>
      <c r="I37" s="91" t="str">
        <f t="shared" si="4"/>
        <v/>
      </c>
      <c r="J37" s="92"/>
      <c r="K37" s="100"/>
      <c r="L37" s="51" t="str">
        <f t="shared" si="5"/>
        <v/>
      </c>
      <c r="M37" s="48" t="b">
        <f>OR(WEEKDAY($B37,2)&gt;5,VLOOKUP($B37,Holidays!A:A,1)=$B37)</f>
        <v>0</v>
      </c>
      <c r="N37" s="51"/>
      <c r="O37" s="25"/>
      <c r="P37" s="26"/>
      <c r="Q37" s="26"/>
      <c r="R37" s="26"/>
    </row>
    <row r="38" spans="1:18" s="13" customFormat="1" ht="18" customHeight="1">
      <c r="A38" s="23">
        <v>26</v>
      </c>
      <c r="B38" s="24">
        <f t="shared" si="0"/>
        <v>43491</v>
      </c>
      <c r="C38" s="89"/>
      <c r="D38" s="89"/>
      <c r="E38" s="89"/>
      <c r="F38" s="90" t="str">
        <f t="shared" si="1"/>
        <v/>
      </c>
      <c r="G38" s="91"/>
      <c r="H38" s="91"/>
      <c r="I38" s="91" t="str">
        <f t="shared" si="4"/>
        <v/>
      </c>
      <c r="J38" s="92"/>
      <c r="K38" s="100"/>
      <c r="L38" s="51" t="str">
        <f t="shared" si="5"/>
        <v/>
      </c>
      <c r="M38" s="48" t="b">
        <f>OR(WEEKDAY($B38,2)&gt;5,VLOOKUP($B38,Holidays!A:A,1)=$B38)</f>
        <v>1</v>
      </c>
      <c r="N38" s="51"/>
      <c r="O38" s="25"/>
      <c r="P38" s="26"/>
      <c r="Q38" s="26"/>
      <c r="R38" s="26"/>
    </row>
    <row r="39" spans="1:18" s="13" customFormat="1" ht="18" customHeight="1">
      <c r="A39" s="23">
        <v>27</v>
      </c>
      <c r="B39" s="24">
        <f t="shared" si="0"/>
        <v>43492</v>
      </c>
      <c r="C39" s="108"/>
      <c r="D39" s="108"/>
      <c r="E39" s="108"/>
      <c r="F39" s="90" t="str">
        <f t="shared" si="1"/>
        <v/>
      </c>
      <c r="G39" s="91"/>
      <c r="H39" s="91"/>
      <c r="I39" s="91" t="str">
        <f t="shared" si="4"/>
        <v/>
      </c>
      <c r="J39" s="109"/>
      <c r="K39" s="110"/>
      <c r="L39" s="51" t="str">
        <f t="shared" si="5"/>
        <v/>
      </c>
      <c r="M39" s="48" t="b">
        <f>OR(WEEKDAY($B39,2)&gt;5,VLOOKUP($B39,Holidays!A:A,1)=$B39)</f>
        <v>1</v>
      </c>
      <c r="N39" s="51"/>
      <c r="O39" s="25"/>
      <c r="P39" s="26"/>
      <c r="Q39" s="26"/>
      <c r="R39" s="26"/>
    </row>
    <row r="40" spans="1:18" s="13" customFormat="1" ht="18" customHeight="1">
      <c r="A40" s="23">
        <v>28</v>
      </c>
      <c r="B40" s="24">
        <f t="shared" si="0"/>
        <v>43493</v>
      </c>
      <c r="C40" s="114"/>
      <c r="D40" s="114"/>
      <c r="E40" s="114"/>
      <c r="F40" s="90" t="str">
        <f t="shared" si="1"/>
        <v/>
      </c>
      <c r="G40" s="91"/>
      <c r="H40" s="91"/>
      <c r="I40" s="91" t="str">
        <f t="shared" si="4"/>
        <v/>
      </c>
      <c r="J40" s="109"/>
      <c r="K40" s="110"/>
      <c r="L40" s="51" t="str">
        <f t="shared" si="5"/>
        <v/>
      </c>
      <c r="M40" s="48" t="b">
        <f>OR(WEEKDAY($B40,2)&gt;5,VLOOKUP($B40,Holidays!A:A,1)=$B40)</f>
        <v>0</v>
      </c>
      <c r="N40" s="51"/>
      <c r="O40" s="25"/>
      <c r="P40" s="26"/>
      <c r="Q40" s="26"/>
      <c r="R40" s="26"/>
    </row>
    <row r="41" spans="1:18" s="13" customFormat="1" ht="18" customHeight="1">
      <c r="A41" s="23">
        <v>29</v>
      </c>
      <c r="B41" s="24">
        <f t="shared" si="0"/>
        <v>43494</v>
      </c>
      <c r="C41" s="114"/>
      <c r="D41" s="114"/>
      <c r="E41" s="114"/>
      <c r="F41" s="90" t="str">
        <f t="shared" si="1"/>
        <v/>
      </c>
      <c r="G41" s="91"/>
      <c r="H41" s="91"/>
      <c r="I41" s="91" t="str">
        <f t="shared" si="4"/>
        <v/>
      </c>
      <c r="J41" s="92"/>
      <c r="K41" s="100"/>
      <c r="L41" s="51" t="str">
        <f t="shared" si="5"/>
        <v/>
      </c>
      <c r="M41" s="48" t="b">
        <f>OR(WEEKDAY($B41,2)&gt;5,VLOOKUP($B41,Holidays!A:A,1)=$B41)</f>
        <v>0</v>
      </c>
      <c r="N41" s="51"/>
      <c r="O41" s="25"/>
      <c r="P41" s="26"/>
      <c r="Q41" s="26"/>
      <c r="R41" s="26"/>
    </row>
    <row r="42" spans="1:18" s="13" customFormat="1" ht="18" customHeight="1">
      <c r="A42" s="23">
        <v>30</v>
      </c>
      <c r="B42" s="24">
        <f t="shared" si="0"/>
        <v>43495</v>
      </c>
      <c r="C42" s="114"/>
      <c r="D42" s="114"/>
      <c r="E42" s="114"/>
      <c r="F42" s="90" t="str">
        <f t="shared" si="1"/>
        <v/>
      </c>
      <c r="G42" s="91"/>
      <c r="H42" s="91"/>
      <c r="I42" s="91" t="str">
        <f t="shared" si="4"/>
        <v/>
      </c>
      <c r="J42" s="92"/>
      <c r="K42" s="100"/>
      <c r="L42" s="51" t="str">
        <f t="shared" si="5"/>
        <v/>
      </c>
      <c r="M42" s="48" t="b">
        <f>OR(WEEKDAY($B42,2)&gt;5,VLOOKUP($B42,Holidays!A:A,1)=$B42)</f>
        <v>0</v>
      </c>
      <c r="N42" s="51"/>
      <c r="O42" s="25"/>
      <c r="P42" s="26"/>
      <c r="Q42" s="26"/>
      <c r="R42" s="26"/>
    </row>
    <row r="43" spans="1:18" s="13" customFormat="1" ht="18" customHeight="1">
      <c r="A43" s="23">
        <v>31</v>
      </c>
      <c r="B43" s="24">
        <f t="shared" si="0"/>
        <v>43496</v>
      </c>
      <c r="C43" s="114"/>
      <c r="D43" s="114"/>
      <c r="E43" s="114"/>
      <c r="F43" s="90" t="str">
        <f t="shared" si="1"/>
        <v/>
      </c>
      <c r="G43" s="91"/>
      <c r="H43" s="91"/>
      <c r="I43" s="91" t="str">
        <f t="shared" si="4"/>
        <v/>
      </c>
      <c r="J43" s="109"/>
      <c r="K43" s="111"/>
      <c r="L43" s="51" t="str">
        <f t="shared" si="5"/>
        <v/>
      </c>
      <c r="M43" s="48" t="b">
        <f>OR(WEEKDAY($B43,2)&gt;5,VLOOKUP($B43,Holidays!A:A,1)=$B43)</f>
        <v>0</v>
      </c>
      <c r="N43" s="51"/>
      <c r="O43" s="25"/>
      <c r="P43" s="26"/>
      <c r="Q43" s="26"/>
      <c r="R43" s="26"/>
    </row>
    <row r="44" spans="1:18" ht="18" customHeight="1">
      <c r="A44" s="29"/>
      <c r="B44" s="13"/>
      <c r="C44" s="95"/>
      <c r="D44" s="95"/>
      <c r="E44" s="95"/>
      <c r="F44" s="95"/>
      <c r="G44" s="95"/>
      <c r="H44" s="95"/>
      <c r="I44" s="95"/>
      <c r="J44" s="95"/>
      <c r="K44" s="75"/>
      <c r="L44" s="52"/>
      <c r="M44" s="42"/>
      <c r="N44" s="52"/>
      <c r="O44" s="30"/>
      <c r="P44" s="31"/>
      <c r="Q44" s="31"/>
      <c r="R44" s="31"/>
    </row>
    <row r="45" spans="1:18" ht="22.25" customHeight="1">
      <c r="A45" s="23" t="s">
        <v>13</v>
      </c>
      <c r="B45" s="32"/>
      <c r="C45" s="96"/>
      <c r="D45" s="96"/>
      <c r="E45" s="97"/>
      <c r="F45" s="96">
        <f>SUM(F13:F43)</f>
        <v>0</v>
      </c>
      <c r="G45" s="96">
        <f>SUM(G13:G43)</f>
        <v>0</v>
      </c>
      <c r="H45" s="96">
        <f>SUM(H13:H43)</f>
        <v>0</v>
      </c>
      <c r="I45" s="96">
        <f>SUM(I13:I43)</f>
        <v>0</v>
      </c>
      <c r="J45" s="91"/>
      <c r="K45" s="98"/>
      <c r="L45" s="52"/>
      <c r="M45" s="42"/>
      <c r="N45" s="52"/>
      <c r="O45" s="30"/>
      <c r="P45" s="31"/>
      <c r="Q45" s="31"/>
      <c r="R45" s="31"/>
    </row>
    <row r="46" spans="1:18" ht="18" customHeight="1">
      <c r="A46" s="13"/>
      <c r="B46" s="13"/>
      <c r="C46" s="14"/>
      <c r="D46" s="14"/>
      <c r="E46" s="14"/>
      <c r="F46" s="14"/>
      <c r="G46" s="14"/>
      <c r="H46" s="14"/>
      <c r="I46" s="14"/>
      <c r="J46" s="14"/>
      <c r="L46" s="52"/>
      <c r="M46" s="42"/>
      <c r="N46" s="52"/>
      <c r="O46" s="30"/>
      <c r="P46" s="31"/>
      <c r="Q46" s="31"/>
      <c r="R46" s="31"/>
    </row>
    <row r="47" spans="1:18" ht="13.6" customHeight="1">
      <c r="A47" s="13"/>
      <c r="B47" s="13"/>
      <c r="C47" s="14"/>
      <c r="D47" s="14"/>
      <c r="E47" s="14"/>
      <c r="F47" s="14"/>
      <c r="G47" s="14"/>
      <c r="H47" s="14"/>
      <c r="I47" s="14"/>
      <c r="J47" s="14"/>
      <c r="L47" s="52"/>
      <c r="M47" s="42"/>
      <c r="N47" s="52"/>
      <c r="O47" s="30"/>
      <c r="P47" s="31"/>
      <c r="Q47" s="31"/>
      <c r="R47" s="31"/>
    </row>
    <row r="48" spans="1:18" s="33" customFormat="1" ht="17.350000000000001" customHeight="1">
      <c r="A48" s="56" t="s">
        <v>35</v>
      </c>
      <c r="B48" s="57"/>
      <c r="C48" s="58"/>
      <c r="D48" s="58"/>
      <c r="E48" s="59"/>
      <c r="F48" s="60"/>
      <c r="G48" s="78" t="s">
        <v>41</v>
      </c>
      <c r="H48" s="55"/>
      <c r="I48" s="61"/>
      <c r="J48" s="62"/>
      <c r="K48" s="63"/>
      <c r="L48" s="64"/>
      <c r="M48" s="65"/>
      <c r="N48" s="64"/>
      <c r="O48" s="66"/>
      <c r="P48" s="67"/>
      <c r="Q48" s="67"/>
      <c r="R48" s="67"/>
    </row>
    <row r="49" spans="1:18" s="33" customFormat="1" ht="17.350000000000001" customHeight="1">
      <c r="A49" s="68" t="s">
        <v>36</v>
      </c>
      <c r="B49" s="69"/>
      <c r="C49" s="70"/>
      <c r="D49" s="70"/>
      <c r="E49" s="71"/>
      <c r="F49" s="60"/>
      <c r="G49" s="85" t="s">
        <v>43</v>
      </c>
      <c r="H49" s="54"/>
      <c r="I49" s="72"/>
      <c r="J49" s="73" t="s">
        <v>44</v>
      </c>
      <c r="K49" s="86"/>
      <c r="L49" s="64"/>
      <c r="M49" s="65"/>
      <c r="N49" s="64"/>
      <c r="O49" s="66"/>
      <c r="P49" s="67"/>
      <c r="Q49" s="67"/>
      <c r="R49" s="67"/>
    </row>
    <row r="50" spans="1:18" s="33" customFormat="1" ht="9.6999999999999993" customHeight="1">
      <c r="A50" s="80"/>
      <c r="B50" s="80"/>
      <c r="C50" s="60"/>
      <c r="D50" s="60"/>
      <c r="E50" s="60"/>
      <c r="F50" s="60"/>
      <c r="G50" s="84"/>
      <c r="H50" s="81"/>
      <c r="I50" s="77"/>
      <c r="J50" s="82"/>
      <c r="K50" s="76"/>
      <c r="L50" s="64"/>
      <c r="M50" s="65"/>
      <c r="N50" s="64"/>
      <c r="O50" s="66"/>
      <c r="P50" s="67"/>
      <c r="Q50" s="67"/>
      <c r="R50" s="67"/>
    </row>
    <row r="51" spans="1:18" s="33" customFormat="1" ht="18" customHeight="1">
      <c r="C51" s="75"/>
      <c r="D51" s="75"/>
      <c r="E51" s="75"/>
      <c r="F51" s="75"/>
      <c r="G51" s="87" t="s">
        <v>42</v>
      </c>
      <c r="H51" s="55"/>
      <c r="I51" s="61"/>
      <c r="J51" s="83"/>
      <c r="K51" s="88"/>
      <c r="L51" s="64"/>
      <c r="M51" s="65"/>
      <c r="N51" s="64"/>
      <c r="O51" s="66"/>
      <c r="P51" s="67"/>
      <c r="Q51" s="67"/>
      <c r="R51" s="67"/>
    </row>
    <row r="52" spans="1:18" s="33" customFormat="1" ht="18" customHeight="1">
      <c r="B52" s="33" t="s">
        <v>45</v>
      </c>
      <c r="C52" s="75"/>
      <c r="D52" s="75"/>
      <c r="E52" s="75"/>
      <c r="F52" s="75"/>
      <c r="G52" s="79" t="s">
        <v>43</v>
      </c>
      <c r="H52" s="54"/>
      <c r="I52" s="72"/>
      <c r="J52" s="73" t="s">
        <v>44</v>
      </c>
      <c r="K52" s="74"/>
      <c r="L52" s="64"/>
      <c r="M52" s="65"/>
      <c r="N52" s="64"/>
      <c r="O52" s="66"/>
      <c r="P52" s="67"/>
      <c r="Q52" s="67"/>
      <c r="R52" s="67"/>
    </row>
    <row r="53" spans="1:18" ht="13.6">
      <c r="B53" s="33" t="s">
        <v>37</v>
      </c>
      <c r="C53" s="2">
        <f>COUNTIF(J13:J43,"paid leave")+0.5*COUNTIF(J13:J43,"1/2day paid leave")</f>
        <v>0</v>
      </c>
      <c r="L53" s="52"/>
      <c r="M53" s="42"/>
      <c r="N53" s="52"/>
      <c r="O53" s="30"/>
      <c r="P53" s="31"/>
      <c r="Q53" s="31"/>
      <c r="R53" s="31"/>
    </row>
    <row r="54" spans="1:18" ht="13.6">
      <c r="B54" s="33" t="s">
        <v>38</v>
      </c>
      <c r="C54" s="2">
        <f>COUNTIF(J13:J43,"sick leave")+0.5*COUNTIF(J13:J43,"1/2day sick leave")</f>
        <v>0</v>
      </c>
      <c r="O54" s="3"/>
    </row>
    <row r="55" spans="1:18" ht="13.6">
      <c r="B55" s="33" t="s">
        <v>39</v>
      </c>
      <c r="C55" s="2">
        <f>COUNTIF(J13:J43,"unpaid leave")+0.5*COUNTIF(J13:J43,"1/2day unpaid leave")</f>
        <v>0</v>
      </c>
      <c r="O55" s="3"/>
    </row>
    <row r="56" spans="1:18">
      <c r="O56" s="3"/>
    </row>
  </sheetData>
  <sheetProtection selectLockedCells="1" selectUnlockedCells="1"/>
  <mergeCells count="12">
    <mergeCell ref="E11:E12"/>
    <mergeCell ref="J11:J12"/>
    <mergeCell ref="G3:I3"/>
    <mergeCell ref="D5:F5"/>
    <mergeCell ref="J5:K5"/>
    <mergeCell ref="D6:F6"/>
    <mergeCell ref="I6:K6"/>
    <mergeCell ref="A7:C7"/>
    <mergeCell ref="D7:F7"/>
    <mergeCell ref="I7:K7"/>
    <mergeCell ref="D8:F8"/>
    <mergeCell ref="I8:K8"/>
  </mergeCells>
  <phoneticPr fontId="19"/>
  <conditionalFormatting sqref="F13:I43">
    <cfRule type="expression" dxfId="32" priority="1" stopIfTrue="1">
      <formula>MONTH($B13)&lt;&gt;MONTH($I$8)</formula>
    </cfRule>
  </conditionalFormatting>
  <conditionalFormatting sqref="A13:B43">
    <cfRule type="expression" dxfId="31" priority="3" stopIfTrue="1">
      <formula>MONTH($B13)&lt;&gt;MONTH($I$8)</formula>
    </cfRule>
  </conditionalFormatting>
  <conditionalFormatting sqref="C13:E43">
    <cfRule type="expression" dxfId="30" priority="5" stopIfTrue="1">
      <formula>MONTH($B13)&lt;&gt;MONTH($I$8)</formula>
    </cfRule>
  </conditionalFormatting>
  <conditionalFormatting sqref="J13:J43">
    <cfRule type="expression" dxfId="29" priority="7" stopIfTrue="1">
      <formula>MONTH($B13)&lt;&gt;MONTH($I$8)</formula>
    </cfRule>
  </conditionalFormatting>
  <conditionalFormatting sqref="K13:K43">
    <cfRule type="expression" dxfId="28" priority="9" stopIfTrue="1">
      <formula>MONTH($B13)&lt;&gt;MONTH($I$8)</formula>
    </cfRule>
    <cfRule type="expression" dxfId="27" priority="10" stopIfTrue="1">
      <formula>$J13="comp off later"</formula>
    </cfRule>
  </conditionalFormatting>
  <dataValidations count="7">
    <dataValidation allowBlank="1" showInputMessage="1" showErrorMessage="1" promptTitle="comp off later " prompt="Please input the comp off date " sqref="N19" xr:uid="{340AE4CB-F73D-4A23-89D9-2383A6EB8AE4}">
      <formula1>0</formula1>
      <formula2>0</formula2>
    </dataValidation>
    <dataValidation type="custom" allowBlank="1" showInputMessage="1" showErrorMessage="1" promptTitle="Time" prompt="Please enter a valid time._x000a_(eg. 0:00, 0:30, 0:45, 1:00)" sqref="E13:E43" xr:uid="{E7AB79E6-4426-4ED7-94E5-C859836F70C3}">
      <formula1>OR(MINUTE(E13)=0,MINUTE(E13)=15,MINUTE(E13)=30,MINUTE(E13)=45,E13="if(C12&lt;&gt;'','a','b')")</formula1>
    </dataValidation>
    <dataValidation type="list" allowBlank="1" showInputMessage="1" showErrorMessage="1" errorTitle="Remarks" error="One of the object from the remarks must be  selected " promptTitle="Details" prompt="Please select from the list._x000a_If you select [comp off later], please fill out the desired date of comp off day." sqref="J13:J35" xr:uid="{9CF29D05-B3B3-4360-8224-1202A10027A3}">
      <formula1>$N$13:$N$19</formula1>
    </dataValidation>
    <dataValidation type="date" allowBlank="1" showInputMessage="1" showErrorMessage="1" errorTitle="Invalid date." error="PLease enter a valid month._x000a__x000a_Format &quot;mmm yyyy&quot;_x000a__x000a_eg  Feb 2002" promptTitle="Month" prompt="Please enter the month for this timesheet._x000a_Format &quot;mmm yyyy&quot;_x000a_eg.   Feb 2014" sqref="I8:K8" xr:uid="{C973D3E7-E625-4456-9FA4-6F4BEE3E7525}">
      <formula1>1</formula1>
      <formula2>402863</formula2>
    </dataValidation>
    <dataValidation type="list" allowBlank="1" showInputMessage="1" showErrorMessage="1" errorTitle="Remarks" error="One of the object from the remarks must be  selected " promptTitle="Details" prompt="Please select from the list._x000a_If you select [comp off later], please fill in the desired date of comp off day." sqref="J36:J43" xr:uid="{AC2F1A56-B320-4078-990E-02CF0CA4CDEF}">
      <formula1>$N$13:$N$19</formula1>
    </dataValidation>
    <dataValidation type="custom" allowBlank="1" showInputMessage="1" showErrorMessage="1" promptTitle="Time" prompt="Please enter a valid time._x000a_(eg. 18:30, 18:45, 19:00)" sqref="D13:D43" xr:uid="{2314F54F-C722-439C-8F5F-50198E9A0234}">
      <formula1>OR(MINUTE(D13)=0,MINUTE(D13)=15,MINUTE(D13)=30,MINUTE(D13)=45)</formula1>
    </dataValidation>
    <dataValidation allowBlank="1" showInputMessage="1" showErrorMessage="1" prompt="Please enter a valid time._x000a_(eg. 8:30, 8:45, 9:00)" sqref="C13:C43" xr:uid="{FFF8D35B-DF09-4F9B-9BBF-3C1DE2F5EC84}"/>
  </dataValidations>
  <pageMargins left="0.78680555555555554" right="0.78680555555555554" top="0.98402777777777772" bottom="0.98402777777777772" header="0.51180555555555551" footer="0.51180555555555551"/>
  <pageSetup paperSize="9" scale="77" firstPageNumber="0" orientation="portrait" horizontalDpi="300" verticalDpi="300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521770C5-0A03-46BD-8272-AE61AA63BC52}">
            <xm:f>OR(WEEKDAY($B13,2)&gt;5,VLOOKUP($B13,Holidays!$A:$A,1)=$B13)</xm:f>
            <x14:dxf>
              <font>
                <b val="0"/>
                <i val="0"/>
                <condense val="0"/>
                <extend val="0"/>
              </font>
              <fill>
                <patternFill patternType="solid">
                  <fgColor indexed="31"/>
                  <bgColor indexed="22"/>
                </patternFill>
              </fill>
            </x14:dxf>
          </x14:cfRule>
          <xm:sqref>F13:I43</xm:sqref>
        </x14:conditionalFormatting>
        <x14:conditionalFormatting xmlns:xm="http://schemas.microsoft.com/office/excel/2006/main">
          <x14:cfRule type="expression" priority="4" stopIfTrue="1" id="{79639C5C-4202-4E5D-A67A-E03C54D86998}">
            <xm:f>OR(WEEKDAY($B13,2)&gt;5,VLOOKUP($B13,Holidays!$A:$A,1)=$B13)</xm:f>
            <x14:dxf>
              <font>
                <b/>
                <i val="0"/>
                <condense val="0"/>
                <extend val="0"/>
              </font>
              <fill>
                <patternFill patternType="solid">
                  <fgColor indexed="31"/>
                  <bgColor indexed="22"/>
                </patternFill>
              </fill>
            </x14:dxf>
          </x14:cfRule>
          <xm:sqref>A13:B43</xm:sqref>
        </x14:conditionalFormatting>
        <x14:conditionalFormatting xmlns:xm="http://schemas.microsoft.com/office/excel/2006/main">
          <x14:cfRule type="expression" priority="6" stopIfTrue="1" id="{5AFA27E1-004D-422B-AD81-EB0DAF80FD87}">
            <xm:f>OR(WEEKDAY($B13,2)&gt;5,VLOOKUP($B13,Holidays!$A:$AS,1)=$B13)</xm:f>
            <x14:dxf>
              <font>
                <b val="0"/>
                <i val="0"/>
                <condense val="0"/>
                <extend val="0"/>
              </font>
              <fill>
                <patternFill patternType="solid">
                  <fgColor indexed="42"/>
                  <bgColor indexed="31"/>
                </patternFill>
              </fill>
            </x14:dxf>
          </x14:cfRule>
          <xm:sqref>C13:E43</xm:sqref>
        </x14:conditionalFormatting>
        <x14:conditionalFormatting xmlns:xm="http://schemas.microsoft.com/office/excel/2006/main">
          <x14:cfRule type="expression" priority="8" stopIfTrue="1" id="{57A6E779-6230-47F0-8291-F50327E2F242}">
            <xm:f>OR(WEEKDAY($B13,2)&gt;5,VLOOKUP($B13,Holidays!$A:$A,1)=$B13)</xm:f>
            <x14:dxf>
              <font>
                <b val="0"/>
                <i val="0"/>
                <condense val="0"/>
                <extend val="0"/>
              </font>
              <fill>
                <patternFill patternType="solid">
                  <fgColor indexed="42"/>
                  <bgColor indexed="31"/>
                </patternFill>
              </fill>
            </x14:dxf>
          </x14:cfRule>
          <xm:sqref>J13:J43</xm:sqref>
        </x14:conditionalFormatting>
        <x14:conditionalFormatting xmlns:xm="http://schemas.microsoft.com/office/excel/2006/main">
          <x14:cfRule type="expression" priority="11" stopIfTrue="1" id="{D950F6C1-F125-4325-B86D-C4A9726E34D5}">
            <xm:f>OR(WEEKDAY($B13,2)&gt;5,VLOOKUP($B13,Holidays!$A:$A,1)=$B13)</xm:f>
            <x14:dxf>
              <fill>
                <patternFill patternType="solid">
                  <fgColor indexed="42"/>
                  <bgColor indexed="31"/>
                </patternFill>
              </fill>
            </x14:dxf>
          </x14:cfRule>
          <xm:sqref>K13:K43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D7E4D-1012-4137-8453-D0E49174CDF0}">
  <sheetPr>
    <pageSetUpPr fitToPage="1"/>
  </sheetPr>
  <dimension ref="A1:X56"/>
  <sheetViews>
    <sheetView showGridLines="0" zoomScale="85" zoomScaleNormal="85" workbookViewId="0">
      <pane ySplit="12" topLeftCell="A31" activePane="bottomLeft" state="frozen"/>
      <selection pane="bottomLeft" activeCell="P38" sqref="P38"/>
    </sheetView>
  </sheetViews>
  <sheetFormatPr defaultColWidth="9.875" defaultRowHeight="12.9"/>
  <cols>
    <col min="1" max="1" width="5.375" style="1" customWidth="1"/>
    <col min="2" max="2" width="6" style="1" customWidth="1"/>
    <col min="3" max="3" width="8.125" style="2" customWidth="1"/>
    <col min="4" max="4" width="10.375" style="2" customWidth="1"/>
    <col min="5" max="5" width="6.875" style="2" customWidth="1"/>
    <col min="6" max="7" width="11.5" style="2" customWidth="1"/>
    <col min="8" max="8" width="18.375" style="2" customWidth="1"/>
    <col min="9" max="9" width="18.875" style="2" hidden="1" customWidth="1"/>
    <col min="10" max="10" width="18.875" style="2" customWidth="1"/>
    <col min="11" max="11" width="28.5" style="2" customWidth="1"/>
    <col min="12" max="12" width="9.875" style="39"/>
    <col min="13" max="13" width="13.375" style="40" customWidth="1"/>
    <col min="14" max="14" width="18" style="39" customWidth="1"/>
    <col min="15" max="22" width="9.875" style="1"/>
    <col min="23" max="23" width="20.125" style="1" customWidth="1"/>
    <col min="24" max="24" width="16.5" style="1" customWidth="1"/>
    <col min="25" max="16384" width="9.875" style="1"/>
  </cols>
  <sheetData>
    <row r="1" spans="1:24" ht="39.75" customHeight="1">
      <c r="A1" s="53" t="s">
        <v>46</v>
      </c>
      <c r="J1" s="35"/>
      <c r="M1" s="39"/>
      <c r="N1" s="40"/>
    </row>
    <row r="3" spans="1:24" ht="19.05">
      <c r="F3" s="106"/>
      <c r="G3" s="131"/>
      <c r="H3" s="131"/>
      <c r="I3" s="131"/>
      <c r="J3" s="4"/>
      <c r="K3" s="5"/>
      <c r="M3" s="41"/>
    </row>
    <row r="4" spans="1:24" ht="25.5" customHeight="1">
      <c r="E4" s="6"/>
      <c r="F4" s="6"/>
      <c r="J4" s="7"/>
      <c r="K4" s="7"/>
      <c r="M4" s="42"/>
    </row>
    <row r="5" spans="1:24" ht="17.350000000000001" customHeight="1">
      <c r="A5" s="8" t="s">
        <v>0</v>
      </c>
      <c r="B5" s="9"/>
      <c r="C5" s="10" t="s">
        <v>1</v>
      </c>
      <c r="D5" s="127"/>
      <c r="E5" s="127"/>
      <c r="F5" s="127"/>
      <c r="G5" s="11"/>
      <c r="H5" s="12" t="s">
        <v>2</v>
      </c>
      <c r="I5" s="99"/>
      <c r="J5" s="132"/>
      <c r="K5" s="133"/>
      <c r="M5" s="43"/>
    </row>
    <row r="6" spans="1:24" ht="17.350000000000001" customHeight="1">
      <c r="A6" s="8" t="s">
        <v>3</v>
      </c>
      <c r="B6" s="9"/>
      <c r="C6" s="10" t="s">
        <v>1</v>
      </c>
      <c r="D6" s="127"/>
      <c r="E6" s="127"/>
      <c r="F6" s="127"/>
      <c r="G6" s="11"/>
      <c r="H6" s="12" t="s">
        <v>4</v>
      </c>
      <c r="I6" s="134"/>
      <c r="J6" s="128"/>
      <c r="K6" s="128"/>
      <c r="M6" s="43"/>
    </row>
    <row r="7" spans="1:24" ht="17.350000000000001" customHeight="1">
      <c r="A7" s="126" t="s">
        <v>5</v>
      </c>
      <c r="B7" s="126"/>
      <c r="C7" s="126"/>
      <c r="D7" s="127"/>
      <c r="E7" s="127"/>
      <c r="F7" s="127"/>
      <c r="G7" s="11"/>
      <c r="H7" s="12" t="s">
        <v>6</v>
      </c>
      <c r="I7" s="128"/>
      <c r="J7" s="128"/>
      <c r="K7" s="128"/>
      <c r="M7" s="44"/>
    </row>
    <row r="8" spans="1:24" ht="17.350000000000001" customHeight="1">
      <c r="A8" s="8" t="s">
        <v>7</v>
      </c>
      <c r="B8" s="9"/>
      <c r="C8" s="10" t="s">
        <v>1</v>
      </c>
      <c r="D8" s="127"/>
      <c r="E8" s="127"/>
      <c r="F8" s="127"/>
      <c r="G8" s="11"/>
      <c r="H8" s="12" t="s">
        <v>8</v>
      </c>
      <c r="I8" s="129">
        <v>43435</v>
      </c>
      <c r="J8" s="129"/>
      <c r="K8" s="129"/>
      <c r="M8" s="45"/>
    </row>
    <row r="9" spans="1:24">
      <c r="A9" s="13"/>
      <c r="B9" s="13"/>
      <c r="C9" s="14"/>
      <c r="D9" s="14"/>
      <c r="E9" s="14"/>
      <c r="F9" s="14"/>
      <c r="G9" s="14"/>
      <c r="H9" s="14"/>
      <c r="I9" s="14"/>
      <c r="J9" s="14"/>
    </row>
    <row r="10" spans="1:24">
      <c r="A10" s="13"/>
      <c r="B10" s="13"/>
      <c r="C10" s="14"/>
      <c r="D10" s="14"/>
      <c r="E10" s="14"/>
      <c r="F10" s="14"/>
      <c r="G10" s="14"/>
      <c r="H10" s="14"/>
      <c r="I10" s="14"/>
      <c r="J10" s="14"/>
    </row>
    <row r="11" spans="1:24" s="19" customFormat="1" ht="14.95" customHeight="1">
      <c r="A11" s="15" t="s">
        <v>9</v>
      </c>
      <c r="B11" s="15" t="s">
        <v>10</v>
      </c>
      <c r="C11" s="15" t="s">
        <v>11</v>
      </c>
      <c r="D11" s="15" t="s">
        <v>11</v>
      </c>
      <c r="E11" s="130" t="s">
        <v>12</v>
      </c>
      <c r="F11" s="15" t="s">
        <v>13</v>
      </c>
      <c r="G11" s="15" t="s">
        <v>14</v>
      </c>
      <c r="H11" s="15" t="s">
        <v>15</v>
      </c>
      <c r="I11" s="15" t="s">
        <v>16</v>
      </c>
      <c r="J11" s="130" t="s">
        <v>17</v>
      </c>
      <c r="K11" s="16" t="s">
        <v>40</v>
      </c>
      <c r="L11" s="47"/>
      <c r="M11" s="46" t="s">
        <v>18</v>
      </c>
      <c r="N11" s="47"/>
      <c r="O11" s="17"/>
      <c r="P11" s="18"/>
      <c r="Q11" s="18"/>
      <c r="R11" s="18"/>
    </row>
    <row r="12" spans="1:24" s="19" customFormat="1" ht="14.95" customHeight="1">
      <c r="A12" s="20"/>
      <c r="B12" s="20"/>
      <c r="C12" s="21" t="s">
        <v>19</v>
      </c>
      <c r="D12" s="21" t="s">
        <v>20</v>
      </c>
      <c r="E12" s="130"/>
      <c r="F12" s="21" t="s">
        <v>21</v>
      </c>
      <c r="G12" s="21" t="s">
        <v>21</v>
      </c>
      <c r="H12" s="21" t="s">
        <v>22</v>
      </c>
      <c r="I12" s="21" t="s">
        <v>23</v>
      </c>
      <c r="J12" s="130"/>
      <c r="K12" s="22" t="s">
        <v>24</v>
      </c>
      <c r="L12" s="47"/>
      <c r="M12" s="46" t="s">
        <v>25</v>
      </c>
      <c r="N12" s="47"/>
      <c r="O12" s="17"/>
      <c r="P12" s="18"/>
      <c r="Q12" s="18"/>
      <c r="R12" s="18"/>
    </row>
    <row r="13" spans="1:24" s="13" customFormat="1" ht="18" customHeight="1">
      <c r="A13" s="23">
        <v>1</v>
      </c>
      <c r="B13" s="24">
        <f t="shared" ref="B13:B43" si="0">DATE(YEAR($I$8),MONTH($I$8),$A13)</f>
        <v>43435</v>
      </c>
      <c r="C13" s="89"/>
      <c r="D13" s="89"/>
      <c r="E13" s="89"/>
      <c r="F13" s="90" t="str">
        <f>IF($C13&lt;&gt;"",HOUR($D13-$C13-$E13)+MINUTE($D13-$C13-$E13)/60,"")</f>
        <v/>
      </c>
      <c r="G13" s="91" t="str">
        <f>IF($C13&lt;&gt;"",IF(MIN(IF($M13,8,8),$F13)&gt;0,MIN(IF($M13,8,8),$F13),""),"")</f>
        <v/>
      </c>
      <c r="H13" s="91" t="str">
        <f>IF($L13 &lt;= 0, "", $L13)</f>
        <v/>
      </c>
      <c r="I13" s="91" t="str">
        <f>IF($J13="","",IF($J13="comp off",-7,IF($J13="1/2day comp off", -3.5,"")))</f>
        <v/>
      </c>
      <c r="J13" s="92"/>
      <c r="K13" s="103"/>
      <c r="L13" s="51" t="str">
        <f>IF($C13&lt;&gt;"",IF(OR(($J13="SP"),($J13="comp off later")),"",IF(AND($M13,$F13&gt;0),$F13-G13,IF(AND(NOT($M13),$F13&gt;8),$F13-8+IF(OR(($J13="1/2day sick leave"),($J13="1/2day paid leave")),3.5,0)+IF(OR(($J13="paid leave"),($J13="sick leave")),8,0),$F13-8+IF(OR(($J13="1/2day sick leave"),($J13="1/2day paid leave")),3.5,0)+IF(OR(($J13="paid leave"),($J13="sick leave")),8,0)))),"")</f>
        <v/>
      </c>
      <c r="M13" s="48" t="b">
        <f>OR(WEEKDAY($B13,2)&gt;5,VLOOKUP($B13,Holidays,1)=$B13)</f>
        <v>1</v>
      </c>
      <c r="N13" s="49" t="s">
        <v>26</v>
      </c>
      <c r="O13" s="25"/>
      <c r="P13" s="26"/>
      <c r="Q13" s="26"/>
      <c r="R13" s="26"/>
      <c r="V13" s="27"/>
      <c r="X13" s="28"/>
    </row>
    <row r="14" spans="1:24" s="13" customFormat="1" ht="18" customHeight="1">
      <c r="A14" s="23">
        <v>2</v>
      </c>
      <c r="B14" s="24">
        <f t="shared" si="0"/>
        <v>43436</v>
      </c>
      <c r="C14" s="89"/>
      <c r="D14" s="89"/>
      <c r="E14" s="89"/>
      <c r="F14" s="90" t="str">
        <f t="shared" ref="F14:F43" si="1">IF($C14&lt;&gt;"",HOUR($D14-$C14-$E14)+MINUTE($D14-$C14-$E14)/60,"")</f>
        <v/>
      </c>
      <c r="G14" s="91" t="str">
        <f t="shared" ref="G14:G19" si="2">IF($C14&lt;&gt;"",IF(MIN(IF($M14,8,8),$F14)&gt;0,MIN(IF($M14,8,8),$F14),""),"")</f>
        <v/>
      </c>
      <c r="H14" s="91" t="str">
        <f t="shared" ref="H14:H20" si="3">IF($L14 &lt;= 0, "", $L14)</f>
        <v/>
      </c>
      <c r="I14" s="91" t="str">
        <f>IF($J14="","",IF($J14="comp off",-7,IF($J14="1/2day comp off", -3.5,"")))</f>
        <v/>
      </c>
      <c r="J14" s="92"/>
      <c r="K14" s="93"/>
      <c r="L14" s="51" t="str">
        <f>IF($C14&lt;&gt;"",IF(OR(($J14="SP"),($J14="comp off later")),"",IF(AND($M14,$F14&gt;0),$F14-G14,IF(AND(NOT($M14),$F14&gt;8),$F14-8+IF(OR(($J14="1/2day sick leave"),($J14="1/2day paid leave")),3.5,0)+IF(OR(($J14="paid leave"),($J14="sick leave")),8,0),$F14-8+IF(OR(($J14="1/2day sick leave"),($J14="1/2day paid leave")),3.5,0)+IF(OR(($J14="paid leave"),($J14="sick leave")),8,0)))),"")</f>
        <v/>
      </c>
      <c r="M14" s="48" t="b">
        <f>OR(WEEKDAY($B14,2)&gt;5,VLOOKUP($B14,Holidays!A:A,1)=$B14)</f>
        <v>1</v>
      </c>
      <c r="N14" s="49" t="s">
        <v>27</v>
      </c>
      <c r="O14" s="25"/>
      <c r="P14" s="26"/>
      <c r="Q14" s="26"/>
      <c r="R14" s="26"/>
      <c r="V14" s="27"/>
      <c r="X14" s="28"/>
    </row>
    <row r="15" spans="1:24" s="13" customFormat="1" ht="18" customHeight="1">
      <c r="A15" s="23">
        <v>3</v>
      </c>
      <c r="B15" s="24">
        <f t="shared" si="0"/>
        <v>43437</v>
      </c>
      <c r="C15" s="89"/>
      <c r="D15" s="89"/>
      <c r="E15" s="89"/>
      <c r="F15" s="90" t="str">
        <f t="shared" si="1"/>
        <v/>
      </c>
      <c r="G15" s="91" t="str">
        <f t="shared" si="2"/>
        <v/>
      </c>
      <c r="H15" s="91" t="str">
        <f t="shared" si="3"/>
        <v/>
      </c>
      <c r="I15" s="91" t="str">
        <f t="shared" ref="I15:I43" si="4">IF($J15="","",IF($J15="comp off",-7,IF($J15="1/2day comp off", -3.5,"")))</f>
        <v/>
      </c>
      <c r="J15" s="92"/>
      <c r="K15" s="102"/>
      <c r="L15" s="51" t="str">
        <f>IF($C15&lt;&gt;"",IF(OR(($J15="SP"),($J15="comp off later")),"",IF(AND($M15,$F15&gt;0),$F15-G15,IF(AND(NOT($M15),$F15&gt;8),$F15-8+IF(OR(($J15="1/2day sick leave"),($J15="1/2day paid leave")),3.5,0)+IF(OR(($J15="paid leave"),($J15="sick leave")),8,0),$F15-8+IF(OR(($J15="1/2day sick leave"),($J15="1/2day paid leave")),3.5,0)+IF(OR(($J15="paid leave"),($J15="sick leave")),8,0)))),"")</f>
        <v/>
      </c>
      <c r="M15" s="48" t="b">
        <f>OR(WEEKDAY($B15,2)&gt;5,VLOOKUP($B15,Holidays!A:A,1)=$B15)</f>
        <v>0</v>
      </c>
      <c r="N15" s="49" t="s">
        <v>28</v>
      </c>
      <c r="O15" s="25"/>
      <c r="P15" s="26"/>
      <c r="Q15" s="26"/>
      <c r="R15" s="26"/>
      <c r="V15" s="27"/>
      <c r="X15" s="28"/>
    </row>
    <row r="16" spans="1:24" s="13" customFormat="1" ht="18" customHeight="1">
      <c r="A16" s="23">
        <v>4</v>
      </c>
      <c r="B16" s="24">
        <f t="shared" si="0"/>
        <v>43438</v>
      </c>
      <c r="C16" s="89"/>
      <c r="D16" s="89"/>
      <c r="E16" s="89"/>
      <c r="F16" s="90" t="str">
        <f t="shared" si="1"/>
        <v/>
      </c>
      <c r="G16" s="91" t="str">
        <f t="shared" si="2"/>
        <v/>
      </c>
      <c r="H16" s="91" t="str">
        <f t="shared" si="3"/>
        <v/>
      </c>
      <c r="I16" s="91" t="str">
        <f t="shared" si="4"/>
        <v/>
      </c>
      <c r="J16" s="92"/>
      <c r="K16" s="94"/>
      <c r="L16" s="51" t="str">
        <f t="shared" ref="L16:L43" si="5">IF($C16&lt;&gt;"",IF(OR(($J16="SP"),($J16="comp off later")),"",IF(AND($M16,$F16&gt;0),$F16-G16,IF(AND(NOT($M16),$F16&gt;8),$F16-8+IF(OR(($J16="1/2day sick leave"),($J16="1/2day paid leave")),3.5,0)+IF(OR(($J16="paid leave"),($J16="sick leave")),8,0),$F16-8+IF(OR(($J16="1/2day sick leave"),($J16="1/2day paid leave")),3.5,0)+IF(OR(($J16="paid leave"),($J16="sick leave")),8,0)))),"")</f>
        <v/>
      </c>
      <c r="M16" s="48" t="b">
        <f>OR(WEEKDAY($B16,2)&gt;5,VLOOKUP($B16,Holidays!A:A,1)=$B16)</f>
        <v>0</v>
      </c>
      <c r="N16" s="49" t="s">
        <v>29</v>
      </c>
      <c r="O16" s="25"/>
      <c r="P16" s="26"/>
      <c r="Q16" s="26"/>
      <c r="R16" s="26"/>
      <c r="V16" s="27"/>
      <c r="X16" s="28"/>
    </row>
    <row r="17" spans="1:24" s="13" customFormat="1" ht="18" customHeight="1">
      <c r="A17" s="23">
        <v>5</v>
      </c>
      <c r="B17" s="24">
        <f t="shared" si="0"/>
        <v>43439</v>
      </c>
      <c r="C17" s="89"/>
      <c r="D17" s="89"/>
      <c r="E17" s="89"/>
      <c r="F17" s="90" t="str">
        <f t="shared" si="1"/>
        <v/>
      </c>
      <c r="G17" s="91" t="str">
        <f t="shared" si="2"/>
        <v/>
      </c>
      <c r="H17" s="91" t="str">
        <f t="shared" si="3"/>
        <v/>
      </c>
      <c r="I17" s="91" t="str">
        <f t="shared" si="4"/>
        <v/>
      </c>
      <c r="J17" s="92"/>
      <c r="K17" s="93"/>
      <c r="L17" s="51" t="str">
        <f t="shared" si="5"/>
        <v/>
      </c>
      <c r="M17" s="48" t="b">
        <f>OR(WEEKDAY($B17,2)&gt;5,VLOOKUP($B17,Holidays!A:A,1)=$B17)</f>
        <v>0</v>
      </c>
      <c r="N17" s="49" t="s">
        <v>30</v>
      </c>
      <c r="O17" s="25"/>
      <c r="P17" s="26"/>
      <c r="Q17" s="26"/>
      <c r="R17" s="26"/>
      <c r="V17" s="27"/>
      <c r="X17" s="28"/>
    </row>
    <row r="18" spans="1:24" s="13" customFormat="1" ht="18" customHeight="1">
      <c r="A18" s="23">
        <v>6</v>
      </c>
      <c r="B18" s="24">
        <f t="shared" si="0"/>
        <v>43440</v>
      </c>
      <c r="C18" s="89"/>
      <c r="D18" s="89"/>
      <c r="E18" s="89"/>
      <c r="F18" s="90" t="str">
        <f>IF($C18&lt;&gt;"",HOUR($D18-$C18-$E18)+MINUTE($D18-$C18-$E18)/60,"")</f>
        <v/>
      </c>
      <c r="G18" s="91" t="str">
        <f t="shared" si="2"/>
        <v/>
      </c>
      <c r="H18" s="91" t="str">
        <f t="shared" si="3"/>
        <v/>
      </c>
      <c r="I18" s="91" t="str">
        <f t="shared" si="4"/>
        <v/>
      </c>
      <c r="J18" s="92"/>
      <c r="K18" s="93"/>
      <c r="L18" s="51" t="str">
        <f t="shared" si="5"/>
        <v/>
      </c>
      <c r="M18" s="48" t="b">
        <f>OR(WEEKDAY($B18,2)&gt;5,VLOOKUP($B18,Holidays!A:A,1)=$B18)</f>
        <v>0</v>
      </c>
      <c r="N18" s="49" t="s">
        <v>31</v>
      </c>
      <c r="O18" s="25"/>
      <c r="P18" s="26"/>
      <c r="Q18" s="26"/>
      <c r="R18" s="26"/>
      <c r="V18" s="27"/>
      <c r="X18" s="28"/>
    </row>
    <row r="19" spans="1:24" s="13" customFormat="1" ht="18" customHeight="1">
      <c r="A19" s="23">
        <v>7</v>
      </c>
      <c r="B19" s="24">
        <f t="shared" si="0"/>
        <v>43441</v>
      </c>
      <c r="C19" s="89"/>
      <c r="D19" s="89"/>
      <c r="E19" s="89"/>
      <c r="F19" s="90" t="str">
        <f t="shared" si="1"/>
        <v/>
      </c>
      <c r="G19" s="91" t="str">
        <f t="shared" si="2"/>
        <v/>
      </c>
      <c r="H19" s="91" t="str">
        <f t="shared" si="3"/>
        <v/>
      </c>
      <c r="I19" s="91" t="str">
        <f t="shared" si="4"/>
        <v/>
      </c>
      <c r="J19" s="92"/>
      <c r="K19" s="93"/>
      <c r="L19" s="51" t="str">
        <f t="shared" si="5"/>
        <v/>
      </c>
      <c r="M19" s="48" t="b">
        <f>OR(WEEKDAY($B19,2)&gt;5,VLOOKUP($B19,Holidays!A:A,1)=$B19)</f>
        <v>0</v>
      </c>
      <c r="N19" s="49" t="s">
        <v>32</v>
      </c>
      <c r="O19" s="25"/>
      <c r="P19" s="26"/>
      <c r="Q19" s="26"/>
      <c r="R19" s="26"/>
      <c r="V19" s="27"/>
      <c r="X19" s="28"/>
    </row>
    <row r="20" spans="1:24" s="13" customFormat="1" ht="18" customHeight="1">
      <c r="A20" s="23">
        <v>8</v>
      </c>
      <c r="B20" s="24">
        <f t="shared" si="0"/>
        <v>43442</v>
      </c>
      <c r="C20" s="89"/>
      <c r="D20" s="89"/>
      <c r="E20" s="89"/>
      <c r="F20" s="90" t="str">
        <f t="shared" si="1"/>
        <v/>
      </c>
      <c r="G20" s="91"/>
      <c r="H20" s="91" t="str">
        <f t="shared" si="3"/>
        <v/>
      </c>
      <c r="I20" s="91" t="str">
        <f t="shared" si="4"/>
        <v/>
      </c>
      <c r="J20" s="92"/>
      <c r="K20" s="93"/>
      <c r="L20" s="51" t="str">
        <f t="shared" si="5"/>
        <v/>
      </c>
      <c r="M20" s="48" t="b">
        <f>OR(WEEKDAY($B20,2)&gt;5,VLOOKUP($B20,Holidays!A:A,1)=$B20)</f>
        <v>1</v>
      </c>
      <c r="N20" s="50"/>
      <c r="O20" s="25"/>
      <c r="P20" s="26"/>
      <c r="Q20" s="26"/>
      <c r="R20" s="26"/>
      <c r="V20" s="27"/>
      <c r="X20" s="28"/>
    </row>
    <row r="21" spans="1:24" s="13" customFormat="1" ht="18" customHeight="1">
      <c r="A21" s="23">
        <v>9</v>
      </c>
      <c r="B21" s="24">
        <f t="shared" si="0"/>
        <v>43443</v>
      </c>
      <c r="C21" s="89"/>
      <c r="D21" s="89"/>
      <c r="E21" s="89"/>
      <c r="F21" s="90" t="str">
        <f t="shared" si="1"/>
        <v/>
      </c>
      <c r="G21" s="91"/>
      <c r="H21" s="91"/>
      <c r="I21" s="91" t="str">
        <f t="shared" si="4"/>
        <v/>
      </c>
      <c r="J21" s="92"/>
      <c r="K21" s="93"/>
      <c r="L21" s="51" t="str">
        <f t="shared" si="5"/>
        <v/>
      </c>
      <c r="M21" s="48" t="b">
        <f>OR(WEEKDAY($B21,2)&gt;5,VLOOKUP($B21,Holidays!A:A,1)=$B21)</f>
        <v>1</v>
      </c>
      <c r="N21" s="50"/>
      <c r="O21" s="25"/>
      <c r="P21" s="26"/>
      <c r="Q21" s="26"/>
      <c r="R21" s="26"/>
    </row>
    <row r="22" spans="1:24" s="13" customFormat="1" ht="18" customHeight="1">
      <c r="A22" s="23">
        <v>10</v>
      </c>
      <c r="B22" s="24">
        <f t="shared" si="0"/>
        <v>43444</v>
      </c>
      <c r="C22" s="89"/>
      <c r="D22" s="89"/>
      <c r="E22" s="89"/>
      <c r="F22" s="90" t="str">
        <f t="shared" si="1"/>
        <v/>
      </c>
      <c r="G22" s="91"/>
      <c r="H22" s="91"/>
      <c r="I22" s="91" t="str">
        <f t="shared" si="4"/>
        <v/>
      </c>
      <c r="J22" s="92"/>
      <c r="K22" s="93"/>
      <c r="L22" s="51" t="str">
        <f t="shared" si="5"/>
        <v/>
      </c>
      <c r="M22" s="48" t="b">
        <f>OR(WEEKDAY($B22,2)&gt;5,VLOOKUP($B22,Holidays!A:A,1)=$B22)</f>
        <v>0</v>
      </c>
      <c r="N22" s="51"/>
      <c r="O22" s="25"/>
      <c r="P22" s="26"/>
      <c r="Q22" s="26"/>
      <c r="R22" s="26"/>
    </row>
    <row r="23" spans="1:24" s="13" customFormat="1" ht="26.5" customHeight="1">
      <c r="A23" s="23">
        <v>11</v>
      </c>
      <c r="B23" s="24">
        <f t="shared" si="0"/>
        <v>43445</v>
      </c>
      <c r="C23" s="89"/>
      <c r="D23" s="89"/>
      <c r="E23" s="89"/>
      <c r="F23" s="90" t="str">
        <f t="shared" si="1"/>
        <v/>
      </c>
      <c r="G23" s="91"/>
      <c r="H23" s="91"/>
      <c r="I23" s="91" t="str">
        <f t="shared" si="4"/>
        <v/>
      </c>
      <c r="J23" s="92"/>
      <c r="K23" s="107"/>
      <c r="L23" s="51" t="str">
        <f t="shared" si="5"/>
        <v/>
      </c>
      <c r="M23" s="48" t="b">
        <f>OR(WEEKDAY($B23,2)&gt;5,VLOOKUP($B23,Holidays!A:A,1)=$B23)</f>
        <v>0</v>
      </c>
      <c r="N23" s="49" t="s">
        <v>33</v>
      </c>
      <c r="O23" s="25"/>
      <c r="P23" s="26"/>
      <c r="Q23" s="26"/>
      <c r="R23" s="26"/>
    </row>
    <row r="24" spans="1:24" s="13" customFormat="1" ht="18" customHeight="1">
      <c r="A24" s="23">
        <v>12</v>
      </c>
      <c r="B24" s="24">
        <f t="shared" si="0"/>
        <v>43446</v>
      </c>
      <c r="C24" s="89"/>
      <c r="D24" s="89"/>
      <c r="E24" s="89"/>
      <c r="F24" s="90" t="str">
        <f>IF($C24&lt;&gt;"",HOUR($D24-$C24-$E24)+MINUTE($D24-$C24-$E24)/60,"")</f>
        <v/>
      </c>
      <c r="G24" s="91"/>
      <c r="H24" s="91"/>
      <c r="I24" s="91" t="str">
        <f t="shared" si="4"/>
        <v/>
      </c>
      <c r="J24" s="92"/>
      <c r="K24" s="104"/>
      <c r="L24" s="51" t="str">
        <f t="shared" si="5"/>
        <v/>
      </c>
      <c r="M24" s="48" t="b">
        <f>OR(WEEKDAY($B24,2)&gt;5,VLOOKUP($B24,Holidays!A:A,1)=$B24)</f>
        <v>0</v>
      </c>
      <c r="N24" s="49" t="s">
        <v>34</v>
      </c>
      <c r="O24" s="25"/>
      <c r="P24" s="26"/>
      <c r="Q24" s="26"/>
      <c r="R24" s="26"/>
    </row>
    <row r="25" spans="1:24" s="13" customFormat="1" ht="18" customHeight="1">
      <c r="A25" s="23">
        <v>13</v>
      </c>
      <c r="B25" s="24">
        <f t="shared" si="0"/>
        <v>43447</v>
      </c>
      <c r="C25" s="89"/>
      <c r="D25" s="89"/>
      <c r="E25" s="89"/>
      <c r="F25" s="90" t="str">
        <f t="shared" si="1"/>
        <v/>
      </c>
      <c r="G25" s="91"/>
      <c r="H25" s="91"/>
      <c r="I25" s="91" t="str">
        <f t="shared" si="4"/>
        <v/>
      </c>
      <c r="J25" s="92"/>
      <c r="K25" s="113"/>
      <c r="L25" s="51" t="str">
        <f t="shared" si="5"/>
        <v/>
      </c>
      <c r="M25" s="48" t="b">
        <f>OR(WEEKDAY($B25,2)&gt;5,VLOOKUP($B25,Holidays!A:A,1)=$B25)</f>
        <v>0</v>
      </c>
      <c r="N25" s="51"/>
      <c r="O25" s="25"/>
      <c r="P25" s="26"/>
      <c r="Q25" s="26"/>
      <c r="R25" s="26"/>
    </row>
    <row r="26" spans="1:24" s="13" customFormat="1" ht="18" customHeight="1">
      <c r="A26" s="23">
        <v>14</v>
      </c>
      <c r="B26" s="24">
        <f t="shared" si="0"/>
        <v>43448</v>
      </c>
      <c r="C26" s="89"/>
      <c r="D26" s="89"/>
      <c r="E26" s="89"/>
      <c r="F26" s="90" t="str">
        <f t="shared" si="1"/>
        <v/>
      </c>
      <c r="G26" s="91"/>
      <c r="H26" s="91"/>
      <c r="I26" s="91" t="str">
        <f t="shared" si="4"/>
        <v/>
      </c>
      <c r="J26" s="92"/>
      <c r="K26" s="104"/>
      <c r="L26" s="51" t="str">
        <f t="shared" si="5"/>
        <v/>
      </c>
      <c r="M26" s="48" t="b">
        <f>OR(WEEKDAY($B26,2)&gt;5,VLOOKUP($B26,Holidays!A:A,1)=$B26)</f>
        <v>0</v>
      </c>
      <c r="N26" s="51"/>
      <c r="O26" s="25"/>
      <c r="P26" s="26"/>
      <c r="Q26" s="26"/>
      <c r="R26" s="26"/>
    </row>
    <row r="27" spans="1:24" s="13" customFormat="1" ht="18" customHeight="1">
      <c r="A27" s="23">
        <v>15</v>
      </c>
      <c r="B27" s="24">
        <f t="shared" si="0"/>
        <v>43449</v>
      </c>
      <c r="C27" s="89"/>
      <c r="D27" s="89"/>
      <c r="E27" s="89"/>
      <c r="F27" s="90" t="str">
        <f t="shared" si="1"/>
        <v/>
      </c>
      <c r="G27" s="91"/>
      <c r="H27" s="91"/>
      <c r="I27" s="91" t="str">
        <f t="shared" si="4"/>
        <v/>
      </c>
      <c r="J27" s="92"/>
      <c r="K27" s="104"/>
      <c r="L27" s="51" t="str">
        <f t="shared" si="5"/>
        <v/>
      </c>
      <c r="M27" s="48" t="b">
        <f>OR(WEEKDAY($B27,2)&gt;5,VLOOKUP($B27,Holidays!A:A,1)=$B27)</f>
        <v>1</v>
      </c>
      <c r="N27" s="51"/>
      <c r="O27" s="25"/>
      <c r="P27" s="26"/>
      <c r="Q27" s="26"/>
      <c r="R27" s="26"/>
    </row>
    <row r="28" spans="1:24" s="13" customFormat="1" ht="18" customHeight="1">
      <c r="A28" s="23">
        <v>16</v>
      </c>
      <c r="B28" s="24">
        <f t="shared" si="0"/>
        <v>43450</v>
      </c>
      <c r="C28" s="89"/>
      <c r="D28" s="89"/>
      <c r="E28" s="89"/>
      <c r="F28" s="90" t="str">
        <f t="shared" si="1"/>
        <v/>
      </c>
      <c r="G28" s="91"/>
      <c r="H28" s="91"/>
      <c r="I28" s="91" t="str">
        <f t="shared" si="4"/>
        <v/>
      </c>
      <c r="J28" s="92"/>
      <c r="K28" s="104"/>
      <c r="L28" s="51" t="str">
        <f t="shared" si="5"/>
        <v/>
      </c>
      <c r="M28" s="48" t="b">
        <f>OR(WEEKDAY($B28,2)&gt;5,VLOOKUP($B28,Holidays!A:A,1)=$B28)</f>
        <v>1</v>
      </c>
      <c r="N28" s="51"/>
      <c r="O28" s="25"/>
      <c r="P28" s="26"/>
      <c r="Q28" s="26"/>
      <c r="R28" s="26"/>
    </row>
    <row r="29" spans="1:24" s="13" customFormat="1" ht="18" customHeight="1">
      <c r="A29" s="23">
        <v>17</v>
      </c>
      <c r="B29" s="24">
        <f t="shared" si="0"/>
        <v>43451</v>
      </c>
      <c r="C29" s="89"/>
      <c r="D29" s="89"/>
      <c r="E29" s="89"/>
      <c r="F29" s="90"/>
      <c r="G29" s="91"/>
      <c r="H29" s="91"/>
      <c r="I29" s="91" t="str">
        <f t="shared" si="4"/>
        <v/>
      </c>
      <c r="J29" s="92"/>
      <c r="K29" s="104"/>
      <c r="L29" s="51" t="str">
        <f t="shared" si="5"/>
        <v/>
      </c>
      <c r="M29" s="48" t="b">
        <f>OR(WEEKDAY($B29,2)&gt;5,VLOOKUP($B29,Holidays!A:A,1)=$B29)</f>
        <v>0</v>
      </c>
      <c r="N29" s="51"/>
      <c r="O29" s="25"/>
      <c r="P29" s="26"/>
      <c r="Q29" s="26"/>
      <c r="R29" s="26"/>
    </row>
    <row r="30" spans="1:24" s="13" customFormat="1" ht="18" customHeight="1">
      <c r="A30" s="23">
        <v>18</v>
      </c>
      <c r="B30" s="24">
        <f t="shared" si="0"/>
        <v>43452</v>
      </c>
      <c r="C30" s="89"/>
      <c r="D30" s="89"/>
      <c r="E30" s="89"/>
      <c r="F30" s="90" t="str">
        <f t="shared" si="1"/>
        <v/>
      </c>
      <c r="G30" s="91"/>
      <c r="H30" s="91"/>
      <c r="I30" s="91" t="str">
        <f t="shared" si="4"/>
        <v/>
      </c>
      <c r="J30" s="92"/>
      <c r="K30" s="104"/>
      <c r="L30" s="51" t="str">
        <f t="shared" si="5"/>
        <v/>
      </c>
      <c r="M30" s="48" t="b">
        <f>OR(WEEKDAY($B30,2)&gt;5,VLOOKUP($B30,Holidays!A:A,1)=$B30)</f>
        <v>0</v>
      </c>
      <c r="N30" s="51"/>
      <c r="O30" s="25"/>
      <c r="P30" s="26"/>
      <c r="Q30" s="26"/>
      <c r="R30" s="26"/>
    </row>
    <row r="31" spans="1:24" s="13" customFormat="1" ht="18" customHeight="1">
      <c r="A31" s="23">
        <v>19</v>
      </c>
      <c r="B31" s="24">
        <f t="shared" si="0"/>
        <v>43453</v>
      </c>
      <c r="C31" s="89"/>
      <c r="D31" s="89"/>
      <c r="E31" s="89"/>
      <c r="F31" s="90" t="str">
        <f t="shared" si="1"/>
        <v/>
      </c>
      <c r="G31" s="91"/>
      <c r="H31" s="91"/>
      <c r="I31" s="91" t="str">
        <f t="shared" si="4"/>
        <v/>
      </c>
      <c r="J31" s="92"/>
      <c r="K31" s="104"/>
      <c r="L31" s="51" t="str">
        <f t="shared" si="5"/>
        <v/>
      </c>
      <c r="M31" s="48" t="b">
        <f>OR(WEEKDAY($B31,2)&gt;5,VLOOKUP($B31,Holidays!A:A,1)=$B31)</f>
        <v>0</v>
      </c>
      <c r="N31" s="51"/>
      <c r="O31" s="25"/>
      <c r="P31" s="26"/>
      <c r="Q31" s="26"/>
      <c r="R31" s="26"/>
    </row>
    <row r="32" spans="1:24" s="13" customFormat="1" ht="19.7" customHeight="1">
      <c r="A32" s="23">
        <v>20</v>
      </c>
      <c r="B32" s="24">
        <f t="shared" si="0"/>
        <v>43454</v>
      </c>
      <c r="C32" s="89"/>
      <c r="D32" s="89"/>
      <c r="E32" s="89"/>
      <c r="F32" s="90" t="str">
        <f t="shared" si="1"/>
        <v/>
      </c>
      <c r="G32" s="91"/>
      <c r="H32" s="91"/>
      <c r="I32" s="91" t="str">
        <f t="shared" si="4"/>
        <v/>
      </c>
      <c r="J32" s="92"/>
      <c r="K32" s="104"/>
      <c r="L32" s="51" t="str">
        <f t="shared" si="5"/>
        <v/>
      </c>
      <c r="M32" s="48" t="b">
        <f>OR(WEEKDAY($B32,2)&gt;5,VLOOKUP($B32,Holidays!A:A,1)=$B32)</f>
        <v>0</v>
      </c>
      <c r="N32" s="51"/>
      <c r="O32" s="25"/>
      <c r="P32" s="26"/>
      <c r="Q32" s="26"/>
      <c r="R32" s="26"/>
    </row>
    <row r="33" spans="1:18" s="13" customFormat="1" ht="22.45" customHeight="1">
      <c r="A33" s="23">
        <v>21</v>
      </c>
      <c r="B33" s="24">
        <f t="shared" si="0"/>
        <v>43455</v>
      </c>
      <c r="C33" s="89"/>
      <c r="D33" s="89"/>
      <c r="E33" s="89"/>
      <c r="F33" s="90" t="str">
        <f t="shared" si="1"/>
        <v/>
      </c>
      <c r="G33" s="91"/>
      <c r="H33" s="91"/>
      <c r="I33" s="91" t="str">
        <f t="shared" si="4"/>
        <v/>
      </c>
      <c r="J33" s="92"/>
      <c r="K33" s="105"/>
      <c r="L33" s="51" t="str">
        <f t="shared" si="5"/>
        <v/>
      </c>
      <c r="M33" s="48" t="b">
        <f>OR(WEEKDAY($B33,2)&gt;5,VLOOKUP($B33,Holidays!A:A,1)=$B33)</f>
        <v>0</v>
      </c>
      <c r="N33" s="51"/>
      <c r="O33" s="25"/>
      <c r="P33" s="26"/>
      <c r="Q33" s="26"/>
      <c r="R33" s="26"/>
    </row>
    <row r="34" spans="1:18" s="13" customFormat="1" ht="18" customHeight="1">
      <c r="A34" s="23">
        <v>22</v>
      </c>
      <c r="B34" s="24">
        <f t="shared" si="0"/>
        <v>43456</v>
      </c>
      <c r="C34" s="89"/>
      <c r="D34" s="89"/>
      <c r="E34" s="89"/>
      <c r="F34" s="90" t="str">
        <f t="shared" si="1"/>
        <v/>
      </c>
      <c r="G34" s="91"/>
      <c r="H34" s="91"/>
      <c r="I34" s="91" t="str">
        <f t="shared" si="4"/>
        <v/>
      </c>
      <c r="J34" s="92"/>
      <c r="K34" s="104"/>
      <c r="L34" s="51" t="str">
        <f t="shared" si="5"/>
        <v/>
      </c>
      <c r="M34" s="48" t="b">
        <f>OR(WEEKDAY($B34,2)&gt;5,VLOOKUP($B34,Holidays!A:A,1)=$B34)</f>
        <v>1</v>
      </c>
      <c r="N34" s="51"/>
      <c r="O34" s="25"/>
      <c r="P34" s="26"/>
      <c r="Q34" s="26"/>
      <c r="R34" s="26"/>
    </row>
    <row r="35" spans="1:18" s="13" customFormat="1" ht="18" customHeight="1">
      <c r="A35" s="23">
        <v>23</v>
      </c>
      <c r="B35" s="24">
        <f t="shared" si="0"/>
        <v>43457</v>
      </c>
      <c r="C35" s="89"/>
      <c r="D35" s="89"/>
      <c r="E35" s="89"/>
      <c r="F35" s="90" t="str">
        <f t="shared" si="1"/>
        <v/>
      </c>
      <c r="G35" s="91"/>
      <c r="H35" s="91"/>
      <c r="I35" s="91" t="str">
        <f t="shared" si="4"/>
        <v/>
      </c>
      <c r="J35" s="92"/>
      <c r="K35" s="101"/>
      <c r="L35" s="51" t="str">
        <f t="shared" si="5"/>
        <v/>
      </c>
      <c r="M35" s="48" t="b">
        <f>OR(WEEKDAY($B35,2)&gt;5,VLOOKUP($B35,Holidays!A:A,1)=$B35)</f>
        <v>1</v>
      </c>
      <c r="N35" s="51"/>
      <c r="O35" s="25"/>
      <c r="P35" s="26"/>
      <c r="Q35" s="26"/>
      <c r="R35" s="26"/>
    </row>
    <row r="36" spans="1:18" s="13" customFormat="1" ht="18" customHeight="1">
      <c r="A36" s="23">
        <v>24</v>
      </c>
      <c r="B36" s="24">
        <f t="shared" si="0"/>
        <v>43458</v>
      </c>
      <c r="C36" s="89"/>
      <c r="D36" s="89"/>
      <c r="E36" s="89"/>
      <c r="F36" s="90" t="str">
        <f t="shared" si="1"/>
        <v/>
      </c>
      <c r="G36" s="91"/>
      <c r="H36" s="91"/>
      <c r="I36" s="91" t="str">
        <f t="shared" si="4"/>
        <v/>
      </c>
      <c r="J36" s="92"/>
      <c r="K36" s="93"/>
      <c r="L36" s="51" t="str">
        <f t="shared" si="5"/>
        <v/>
      </c>
      <c r="M36" s="48" t="b">
        <f>OR(WEEKDAY($B36,2)&gt;5,VLOOKUP($B36,Holidays!A:A,1)=$B36)</f>
        <v>1</v>
      </c>
      <c r="N36" s="51"/>
      <c r="O36" s="25"/>
      <c r="P36" s="26"/>
      <c r="Q36" s="26"/>
      <c r="R36" s="26"/>
    </row>
    <row r="37" spans="1:18" s="13" customFormat="1" ht="18" customHeight="1">
      <c r="A37" s="23">
        <v>25</v>
      </c>
      <c r="B37" s="24">
        <f t="shared" si="0"/>
        <v>43459</v>
      </c>
      <c r="C37" s="89"/>
      <c r="D37" s="89"/>
      <c r="E37" s="89"/>
      <c r="F37" s="90" t="str">
        <f t="shared" si="1"/>
        <v/>
      </c>
      <c r="G37" s="91"/>
      <c r="H37" s="91"/>
      <c r="I37" s="91" t="str">
        <f t="shared" si="4"/>
        <v/>
      </c>
      <c r="J37" s="92"/>
      <c r="K37" s="100"/>
      <c r="L37" s="51" t="str">
        <f t="shared" si="5"/>
        <v/>
      </c>
      <c r="M37" s="48" t="b">
        <f>OR(WEEKDAY($B37,2)&gt;5,VLOOKUP($B37,Holidays!A:A,1)=$B37)</f>
        <v>0</v>
      </c>
      <c r="N37" s="51"/>
      <c r="O37" s="25"/>
      <c r="P37" s="26"/>
      <c r="Q37" s="26"/>
      <c r="R37" s="26"/>
    </row>
    <row r="38" spans="1:18" s="13" customFormat="1" ht="18" customHeight="1">
      <c r="A38" s="23">
        <v>26</v>
      </c>
      <c r="B38" s="24">
        <f t="shared" si="0"/>
        <v>43460</v>
      </c>
      <c r="C38" s="89"/>
      <c r="D38" s="89"/>
      <c r="E38" s="89"/>
      <c r="F38" s="90" t="str">
        <f t="shared" si="1"/>
        <v/>
      </c>
      <c r="G38" s="91"/>
      <c r="H38" s="91"/>
      <c r="I38" s="91" t="str">
        <f t="shared" si="4"/>
        <v/>
      </c>
      <c r="J38" s="92"/>
      <c r="K38" s="100"/>
      <c r="L38" s="51" t="str">
        <f t="shared" si="5"/>
        <v/>
      </c>
      <c r="M38" s="48" t="b">
        <f>OR(WEEKDAY($B38,2)&gt;5,VLOOKUP($B38,Holidays!A:A,1)=$B38)</f>
        <v>0</v>
      </c>
      <c r="N38" s="51"/>
      <c r="O38" s="25"/>
      <c r="P38" s="26"/>
      <c r="Q38" s="26"/>
      <c r="R38" s="26"/>
    </row>
    <row r="39" spans="1:18" s="13" customFormat="1" ht="18" customHeight="1">
      <c r="A39" s="119">
        <v>27</v>
      </c>
      <c r="B39" s="120">
        <f t="shared" si="0"/>
        <v>43461</v>
      </c>
      <c r="C39" s="123"/>
      <c r="D39" s="123"/>
      <c r="E39" s="123"/>
      <c r="F39" s="121" t="str">
        <f t="shared" si="1"/>
        <v/>
      </c>
      <c r="G39" s="122"/>
      <c r="H39" s="122"/>
      <c r="I39" s="91" t="str">
        <f t="shared" si="4"/>
        <v/>
      </c>
      <c r="J39" s="109"/>
      <c r="K39" s="110"/>
      <c r="L39" s="51" t="str">
        <f t="shared" si="5"/>
        <v/>
      </c>
      <c r="M39" s="48" t="b">
        <f>OR(WEEKDAY($B39,2)&gt;5,VLOOKUP($B39,Holidays!A:A,1)=$B39)</f>
        <v>0</v>
      </c>
      <c r="N39" s="51"/>
      <c r="O39" s="25"/>
      <c r="P39" s="26"/>
      <c r="Q39" s="26"/>
      <c r="R39" s="26"/>
    </row>
    <row r="40" spans="1:18" s="13" customFormat="1" ht="18" customHeight="1">
      <c r="A40" s="119">
        <v>28</v>
      </c>
      <c r="B40" s="120">
        <f t="shared" si="0"/>
        <v>43462</v>
      </c>
      <c r="C40" s="123"/>
      <c r="D40" s="123"/>
      <c r="E40" s="123"/>
      <c r="F40" s="121" t="str">
        <f t="shared" si="1"/>
        <v/>
      </c>
      <c r="G40" s="122"/>
      <c r="H40" s="122"/>
      <c r="I40" s="91" t="str">
        <f t="shared" si="4"/>
        <v/>
      </c>
      <c r="J40" s="109"/>
      <c r="K40" s="110"/>
      <c r="L40" s="51" t="str">
        <f t="shared" si="5"/>
        <v/>
      </c>
      <c r="M40" s="48" t="b">
        <f>OR(WEEKDAY($B40,2)&gt;5,VLOOKUP($B40,Holidays!A:A,1)=$B40)</f>
        <v>0</v>
      </c>
      <c r="N40" s="51"/>
      <c r="O40" s="25"/>
      <c r="P40" s="26"/>
      <c r="Q40" s="26"/>
      <c r="R40" s="26"/>
    </row>
    <row r="41" spans="1:18" s="13" customFormat="1" ht="18" customHeight="1">
      <c r="A41" s="23">
        <v>29</v>
      </c>
      <c r="B41" s="24">
        <f t="shared" si="0"/>
        <v>43463</v>
      </c>
      <c r="C41" s="124"/>
      <c r="D41" s="124"/>
      <c r="E41" s="124"/>
      <c r="F41" s="90" t="str">
        <f t="shared" si="1"/>
        <v/>
      </c>
      <c r="G41" s="91"/>
      <c r="H41" s="91"/>
      <c r="I41" s="91" t="str">
        <f t="shared" si="4"/>
        <v/>
      </c>
      <c r="J41" s="92"/>
      <c r="K41" s="100"/>
      <c r="L41" s="51" t="str">
        <f t="shared" si="5"/>
        <v/>
      </c>
      <c r="M41" s="48" t="b">
        <f>OR(WEEKDAY($B41,2)&gt;5,VLOOKUP($B41,Holidays!A:A,1)=$B41)</f>
        <v>1</v>
      </c>
      <c r="N41" s="51"/>
      <c r="O41" s="25"/>
      <c r="P41" s="26"/>
      <c r="Q41" s="26"/>
      <c r="R41" s="26"/>
    </row>
    <row r="42" spans="1:18" s="13" customFormat="1" ht="18" customHeight="1">
      <c r="A42" s="23">
        <v>30</v>
      </c>
      <c r="B42" s="24">
        <f t="shared" si="0"/>
        <v>43464</v>
      </c>
      <c r="C42" s="124"/>
      <c r="D42" s="124"/>
      <c r="E42" s="124"/>
      <c r="F42" s="90" t="str">
        <f t="shared" si="1"/>
        <v/>
      </c>
      <c r="G42" s="91"/>
      <c r="H42" s="91"/>
      <c r="I42" s="91" t="str">
        <f t="shared" si="4"/>
        <v/>
      </c>
      <c r="J42" s="92"/>
      <c r="K42" s="100"/>
      <c r="L42" s="51" t="str">
        <f t="shared" si="5"/>
        <v/>
      </c>
      <c r="M42" s="48" t="b">
        <f>OR(WEEKDAY($B42,2)&gt;5,VLOOKUP($B42,Holidays!A:A,1)=$B42)</f>
        <v>1</v>
      </c>
      <c r="N42" s="51"/>
      <c r="O42" s="25"/>
      <c r="P42" s="26"/>
      <c r="Q42" s="26"/>
      <c r="R42" s="26"/>
    </row>
    <row r="43" spans="1:18" s="13" customFormat="1" ht="18" customHeight="1">
      <c r="A43" s="23">
        <v>31</v>
      </c>
      <c r="B43" s="24">
        <f t="shared" si="0"/>
        <v>43465</v>
      </c>
      <c r="C43" s="108"/>
      <c r="D43" s="108"/>
      <c r="E43" s="108"/>
      <c r="F43" s="90" t="str">
        <f t="shared" si="1"/>
        <v/>
      </c>
      <c r="G43" s="91"/>
      <c r="H43" s="91"/>
      <c r="I43" s="91" t="str">
        <f t="shared" si="4"/>
        <v/>
      </c>
      <c r="J43" s="109"/>
      <c r="K43" s="111"/>
      <c r="L43" s="51" t="str">
        <f t="shared" si="5"/>
        <v/>
      </c>
      <c r="M43" s="48" t="b">
        <f>OR(WEEKDAY($B43,2)&gt;5,VLOOKUP($B43,Holidays!A:A,1)=$B43)</f>
        <v>0</v>
      </c>
      <c r="N43" s="51"/>
      <c r="O43" s="25"/>
      <c r="P43" s="26"/>
      <c r="Q43" s="26"/>
      <c r="R43" s="26"/>
    </row>
    <row r="44" spans="1:18" ht="18" customHeight="1">
      <c r="A44" s="29"/>
      <c r="B44" s="13"/>
      <c r="C44" s="95"/>
      <c r="D44" s="95"/>
      <c r="E44" s="95"/>
      <c r="F44" s="95"/>
      <c r="G44" s="95"/>
      <c r="H44" s="95"/>
      <c r="I44" s="95"/>
      <c r="J44" s="95"/>
      <c r="K44" s="75"/>
      <c r="L44" s="52"/>
      <c r="M44" s="42"/>
      <c r="N44" s="52"/>
      <c r="O44" s="30"/>
      <c r="P44" s="31"/>
      <c r="Q44" s="31"/>
      <c r="R44" s="31"/>
    </row>
    <row r="45" spans="1:18" ht="22.25" customHeight="1">
      <c r="A45" s="23" t="s">
        <v>13</v>
      </c>
      <c r="B45" s="32"/>
      <c r="C45" s="96"/>
      <c r="D45" s="96"/>
      <c r="E45" s="97"/>
      <c r="F45" s="96">
        <f>SUM(F13:F43)</f>
        <v>0</v>
      </c>
      <c r="G45" s="96">
        <f>SUM(G13:G43)</f>
        <v>0</v>
      </c>
      <c r="H45" s="96">
        <f>SUM(H13:H43)</f>
        <v>0</v>
      </c>
      <c r="I45" s="96">
        <f>SUM(I13:I43)</f>
        <v>0</v>
      </c>
      <c r="J45" s="91"/>
      <c r="K45" s="98"/>
      <c r="L45" s="52"/>
      <c r="M45" s="42"/>
      <c r="N45" s="52"/>
      <c r="O45" s="30"/>
      <c r="P45" s="31"/>
      <c r="Q45" s="31"/>
      <c r="R45" s="31"/>
    </row>
    <row r="46" spans="1:18" ht="18" customHeight="1">
      <c r="A46" s="13"/>
      <c r="B46" s="13"/>
      <c r="C46" s="14"/>
      <c r="D46" s="14"/>
      <c r="E46" s="14"/>
      <c r="F46" s="14"/>
      <c r="G46" s="14"/>
      <c r="H46" s="14"/>
      <c r="I46" s="14"/>
      <c r="J46" s="14"/>
      <c r="L46" s="52"/>
      <c r="M46" s="42"/>
      <c r="N46" s="52"/>
      <c r="O46" s="30"/>
      <c r="P46" s="31"/>
      <c r="Q46" s="31"/>
      <c r="R46" s="31"/>
    </row>
    <row r="47" spans="1:18" ht="13.6" customHeight="1">
      <c r="A47" s="13"/>
      <c r="B47" s="13"/>
      <c r="C47" s="14"/>
      <c r="D47" s="14"/>
      <c r="E47" s="14"/>
      <c r="F47" s="14"/>
      <c r="G47" s="14"/>
      <c r="H47" s="14"/>
      <c r="I47" s="14"/>
      <c r="J47" s="14"/>
      <c r="L47" s="52"/>
      <c r="M47" s="42"/>
      <c r="N47" s="52"/>
      <c r="O47" s="30"/>
      <c r="P47" s="31"/>
      <c r="Q47" s="31"/>
      <c r="R47" s="31"/>
    </row>
    <row r="48" spans="1:18" s="33" customFormat="1" ht="17.350000000000001" customHeight="1">
      <c r="A48" s="56" t="s">
        <v>35</v>
      </c>
      <c r="B48" s="57"/>
      <c r="C48" s="58"/>
      <c r="D48" s="58"/>
      <c r="E48" s="59"/>
      <c r="F48" s="60"/>
      <c r="G48" s="78" t="s">
        <v>41</v>
      </c>
      <c r="H48" s="55"/>
      <c r="I48" s="61"/>
      <c r="J48" s="62"/>
      <c r="K48" s="63"/>
      <c r="L48" s="64"/>
      <c r="M48" s="65"/>
      <c r="N48" s="64"/>
      <c r="O48" s="66"/>
      <c r="P48" s="67"/>
      <c r="Q48" s="67"/>
      <c r="R48" s="67"/>
    </row>
    <row r="49" spans="1:18" s="33" customFormat="1" ht="17.350000000000001" customHeight="1">
      <c r="A49" s="68" t="s">
        <v>36</v>
      </c>
      <c r="B49" s="69"/>
      <c r="C49" s="70"/>
      <c r="D49" s="70"/>
      <c r="E49" s="71"/>
      <c r="F49" s="60"/>
      <c r="G49" s="85" t="s">
        <v>43</v>
      </c>
      <c r="H49" s="54"/>
      <c r="I49" s="72"/>
      <c r="J49" s="73" t="s">
        <v>44</v>
      </c>
      <c r="K49" s="86"/>
      <c r="L49" s="64"/>
      <c r="M49" s="65"/>
      <c r="N49" s="64"/>
      <c r="O49" s="66"/>
      <c r="P49" s="67"/>
      <c r="Q49" s="67"/>
      <c r="R49" s="67"/>
    </row>
    <row r="50" spans="1:18" s="33" customFormat="1" ht="9.6999999999999993" customHeight="1">
      <c r="A50" s="80"/>
      <c r="B50" s="80"/>
      <c r="C50" s="60"/>
      <c r="D50" s="60"/>
      <c r="E50" s="60"/>
      <c r="F50" s="60"/>
      <c r="G50" s="84"/>
      <c r="H50" s="81"/>
      <c r="I50" s="77"/>
      <c r="J50" s="82"/>
      <c r="K50" s="76"/>
      <c r="L50" s="64"/>
      <c r="M50" s="65"/>
      <c r="N50" s="64"/>
      <c r="O50" s="66"/>
      <c r="P50" s="67"/>
      <c r="Q50" s="67"/>
      <c r="R50" s="67"/>
    </row>
    <row r="51" spans="1:18" s="33" customFormat="1" ht="18" customHeight="1">
      <c r="C51" s="75"/>
      <c r="D51" s="75"/>
      <c r="E51" s="75"/>
      <c r="F51" s="75"/>
      <c r="G51" s="87" t="s">
        <v>42</v>
      </c>
      <c r="H51" s="55"/>
      <c r="I51" s="61"/>
      <c r="J51" s="83"/>
      <c r="K51" s="88"/>
      <c r="L51" s="64"/>
      <c r="M51" s="65"/>
      <c r="N51" s="64"/>
      <c r="O51" s="66"/>
      <c r="P51" s="67"/>
      <c r="Q51" s="67"/>
      <c r="R51" s="67"/>
    </row>
    <row r="52" spans="1:18" s="33" customFormat="1" ht="18" customHeight="1">
      <c r="B52" s="33" t="s">
        <v>45</v>
      </c>
      <c r="C52" s="75"/>
      <c r="D52" s="75"/>
      <c r="E52" s="75"/>
      <c r="F52" s="75"/>
      <c r="G52" s="79" t="s">
        <v>43</v>
      </c>
      <c r="H52" s="54"/>
      <c r="I52" s="72"/>
      <c r="J52" s="73" t="s">
        <v>44</v>
      </c>
      <c r="K52" s="74"/>
      <c r="L52" s="64"/>
      <c r="M52" s="65"/>
      <c r="N52" s="64"/>
      <c r="O52" s="66"/>
      <c r="P52" s="67"/>
      <c r="Q52" s="67"/>
      <c r="R52" s="67"/>
    </row>
    <row r="53" spans="1:18" ht="13.6">
      <c r="B53" s="33" t="s">
        <v>37</v>
      </c>
      <c r="C53" s="2">
        <f>COUNTIF(J13:J43,"paid leave")+0.5*COUNTIF(J13:J43,"1/2day paid leave")</f>
        <v>0</v>
      </c>
      <c r="L53" s="52"/>
      <c r="M53" s="42"/>
      <c r="N53" s="52"/>
      <c r="O53" s="30"/>
      <c r="P53" s="31"/>
      <c r="Q53" s="31"/>
      <c r="R53" s="31"/>
    </row>
    <row r="54" spans="1:18" ht="13.6">
      <c r="B54" s="33" t="s">
        <v>38</v>
      </c>
      <c r="C54" s="2">
        <f>COUNTIF(J13:J43,"sick leave")+0.5*COUNTIF(J13:J43,"1/2day sick leave")</f>
        <v>0</v>
      </c>
      <c r="O54" s="3"/>
    </row>
    <row r="55" spans="1:18" ht="13.6">
      <c r="B55" s="33" t="s">
        <v>39</v>
      </c>
      <c r="C55" s="2">
        <f>COUNTIF(J13:J43,"unpaid leave")+0.5*COUNTIF(J13:J43,"1/2day unpaid leave")</f>
        <v>0</v>
      </c>
      <c r="O55" s="3"/>
    </row>
    <row r="56" spans="1:18">
      <c r="O56" s="3"/>
    </row>
  </sheetData>
  <sheetProtection selectLockedCells="1" selectUnlockedCells="1"/>
  <mergeCells count="12">
    <mergeCell ref="A7:C7"/>
    <mergeCell ref="D7:F7"/>
    <mergeCell ref="I7:K7"/>
    <mergeCell ref="D8:F8"/>
    <mergeCell ref="I8:K8"/>
    <mergeCell ref="E11:E12"/>
    <mergeCell ref="J11:J12"/>
    <mergeCell ref="G3:I3"/>
    <mergeCell ref="D5:F5"/>
    <mergeCell ref="J5:K5"/>
    <mergeCell ref="D6:F6"/>
    <mergeCell ref="I6:K6"/>
  </mergeCells>
  <phoneticPr fontId="19"/>
  <conditionalFormatting sqref="F13:I43">
    <cfRule type="expression" dxfId="21" priority="1" stopIfTrue="1">
      <formula>MONTH($B13)&lt;&gt;MONTH($I$8)</formula>
    </cfRule>
  </conditionalFormatting>
  <conditionalFormatting sqref="A13:B43">
    <cfRule type="expression" dxfId="20" priority="3" stopIfTrue="1">
      <formula>MONTH($B13)&lt;&gt;MONTH($I$8)</formula>
    </cfRule>
  </conditionalFormatting>
  <conditionalFormatting sqref="C13:E43">
    <cfRule type="expression" dxfId="19" priority="5" stopIfTrue="1">
      <formula>MONTH($B13)&lt;&gt;MONTH($I$8)</formula>
    </cfRule>
  </conditionalFormatting>
  <conditionalFormatting sqref="J13:J43">
    <cfRule type="expression" dxfId="18" priority="7" stopIfTrue="1">
      <formula>MONTH($B13)&lt;&gt;MONTH($I$8)</formula>
    </cfRule>
  </conditionalFormatting>
  <conditionalFormatting sqref="K13:K43">
    <cfRule type="expression" dxfId="17" priority="9" stopIfTrue="1">
      <formula>MONTH($B13)&lt;&gt;MONTH($I$8)</formula>
    </cfRule>
    <cfRule type="expression" dxfId="16" priority="10" stopIfTrue="1">
      <formula>$J13="comp off later"</formula>
    </cfRule>
  </conditionalFormatting>
  <dataValidations count="7">
    <dataValidation allowBlank="1" showInputMessage="1" showErrorMessage="1" prompt="Please enter a valid time._x000a_(eg. 8:30, 8:45, 9:00)" sqref="C13:C43" xr:uid="{A75990B4-83B6-4053-868B-8B9CCA357FA7}"/>
    <dataValidation type="custom" allowBlank="1" showInputMessage="1" showErrorMessage="1" promptTitle="Time" prompt="Please enter a valid time._x000a_(eg. 18:30, 18:45, 19:00)" sqref="D13:D43" xr:uid="{11A95455-1E0D-448C-9FEB-C3871D1112E7}">
      <formula1>OR(MINUTE(D13)=0,MINUTE(D13)=15,MINUTE(D13)=30,MINUTE(D13)=45)</formula1>
    </dataValidation>
    <dataValidation type="list" allowBlank="1" showInputMessage="1" showErrorMessage="1" errorTitle="Remarks" error="One of the object from the remarks must be  selected " promptTitle="Details" prompt="Please select from the list._x000a_If you select [comp off later], please fill in the desired date of comp off day." sqref="J36:J43" xr:uid="{648D7B2C-19BB-4B15-BF98-3EEC777596E7}">
      <formula1>$N$13:$N$19</formula1>
    </dataValidation>
    <dataValidation type="date" allowBlank="1" showInputMessage="1" showErrorMessage="1" errorTitle="Invalid date." error="PLease enter a valid month._x000a__x000a_Format &quot;mmm yyyy&quot;_x000a__x000a_eg  Feb 2002" promptTitle="Month" prompt="Please enter the month for this timesheet._x000a_Format &quot;mmm yyyy&quot;_x000a_eg.   Feb 2014" sqref="I8:K8" xr:uid="{A4FDDB74-4EE5-4C31-9E36-88092533DDE1}">
      <formula1>1</formula1>
      <formula2>402863</formula2>
    </dataValidation>
    <dataValidation type="list" allowBlank="1" showInputMessage="1" showErrorMessage="1" errorTitle="Remarks" error="One of the object from the remarks must be  selected " promptTitle="Details" prompt="Please select from the list._x000a_If you select [comp off later], please fill out the desired date of comp off day." sqref="J13:J35" xr:uid="{98EF5A43-BFE3-4EE2-A820-F01CE1B74F69}">
      <formula1>$N$13:$N$19</formula1>
    </dataValidation>
    <dataValidation type="custom" allowBlank="1" showInputMessage="1" showErrorMessage="1" promptTitle="Time" prompt="Please enter a valid time._x000a_(eg. 0:00, 0:30, 0:45, 1:00)" sqref="E13:E43" xr:uid="{1DFB6CCE-D7EE-42C5-AEB1-B7ED51DE97C8}">
      <formula1>OR(MINUTE(E13)=0,MINUTE(E13)=15,MINUTE(E13)=30,MINUTE(E13)=45,E13="if(C12&lt;&gt;'','a','b')")</formula1>
    </dataValidation>
    <dataValidation allowBlank="1" showInputMessage="1" showErrorMessage="1" promptTitle="comp off later " prompt="Please input the comp off date " sqref="N19" xr:uid="{4D77C32C-8D67-46BA-A9E5-125D3AEC84B6}">
      <formula1>0</formula1>
      <formula2>0</formula2>
    </dataValidation>
  </dataValidations>
  <pageMargins left="0.78680555555555554" right="0.78680555555555554" top="0.98402777777777772" bottom="0.98402777777777772" header="0.51180555555555551" footer="0.51180555555555551"/>
  <pageSetup paperSize="9" scale="77" firstPageNumber="0" orientation="portrait" horizontalDpi="300" verticalDpi="300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7C80BD1F-F6E3-4FA1-BFF9-FD2727679195}">
            <xm:f>OR(WEEKDAY($B13,2)&gt;5,VLOOKUP($B13,Holidays!$A:$A,1)=$B13)</xm:f>
            <x14:dxf>
              <font>
                <b val="0"/>
                <i val="0"/>
                <condense val="0"/>
                <extend val="0"/>
              </font>
              <fill>
                <patternFill patternType="solid">
                  <fgColor indexed="31"/>
                  <bgColor indexed="22"/>
                </patternFill>
              </fill>
            </x14:dxf>
          </x14:cfRule>
          <xm:sqref>F13:I43</xm:sqref>
        </x14:conditionalFormatting>
        <x14:conditionalFormatting xmlns:xm="http://schemas.microsoft.com/office/excel/2006/main">
          <x14:cfRule type="expression" priority="4" stopIfTrue="1" id="{50CBD774-EC52-44D5-BAAC-4554B72ACD62}">
            <xm:f>OR(WEEKDAY($B13,2)&gt;5,VLOOKUP($B13,Holidays!$A:$A,1)=$B13)</xm:f>
            <x14:dxf>
              <font>
                <b/>
                <i val="0"/>
                <condense val="0"/>
                <extend val="0"/>
              </font>
              <fill>
                <patternFill patternType="solid">
                  <fgColor indexed="31"/>
                  <bgColor indexed="22"/>
                </patternFill>
              </fill>
            </x14:dxf>
          </x14:cfRule>
          <xm:sqref>A13:B43</xm:sqref>
        </x14:conditionalFormatting>
        <x14:conditionalFormatting xmlns:xm="http://schemas.microsoft.com/office/excel/2006/main">
          <x14:cfRule type="expression" priority="6" stopIfTrue="1" id="{20F40442-8CCA-4BAD-A67A-61B6928D02B7}">
            <xm:f>OR(WEEKDAY($B13,2)&gt;5,VLOOKUP($B13,Holidays!$A:$AS,1)=$B13)</xm:f>
            <x14:dxf>
              <font>
                <b val="0"/>
                <i val="0"/>
                <condense val="0"/>
                <extend val="0"/>
              </font>
              <fill>
                <patternFill patternType="solid">
                  <fgColor indexed="42"/>
                  <bgColor indexed="31"/>
                </patternFill>
              </fill>
            </x14:dxf>
          </x14:cfRule>
          <xm:sqref>C13:E43</xm:sqref>
        </x14:conditionalFormatting>
        <x14:conditionalFormatting xmlns:xm="http://schemas.microsoft.com/office/excel/2006/main">
          <x14:cfRule type="expression" priority="8" stopIfTrue="1" id="{384B403A-247A-47AE-A840-C8AC9C5740E6}">
            <xm:f>OR(WEEKDAY($B13,2)&gt;5,VLOOKUP($B13,Holidays!$A:$A,1)=$B13)</xm:f>
            <x14:dxf>
              <font>
                <b val="0"/>
                <i val="0"/>
                <condense val="0"/>
                <extend val="0"/>
              </font>
              <fill>
                <patternFill patternType="solid">
                  <fgColor indexed="42"/>
                  <bgColor indexed="31"/>
                </patternFill>
              </fill>
            </x14:dxf>
          </x14:cfRule>
          <xm:sqref>J13:J43</xm:sqref>
        </x14:conditionalFormatting>
        <x14:conditionalFormatting xmlns:xm="http://schemas.microsoft.com/office/excel/2006/main">
          <x14:cfRule type="expression" priority="11" stopIfTrue="1" id="{0BD8DA1D-F6FB-4B55-A40A-2E29EDE085AA}">
            <xm:f>OR(WEEKDAY($B13,2)&gt;5,VLOOKUP($B13,Holidays!$A:$A,1)=$B13)</xm:f>
            <x14:dxf>
              <fill>
                <patternFill patternType="solid">
                  <fgColor indexed="42"/>
                  <bgColor indexed="31"/>
                </patternFill>
              </fill>
            </x14:dxf>
          </x14:cfRule>
          <xm:sqref>K13:K43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77"/>
  <sheetViews>
    <sheetView showGridLines="0" tabSelected="1" topLeftCell="A256" workbookViewId="0">
      <selection activeCell="F270" sqref="F270"/>
    </sheetView>
  </sheetViews>
  <sheetFormatPr defaultColWidth="9.5" defaultRowHeight="12.9"/>
  <cols>
    <col min="1" max="1" width="13.625" style="36" customWidth="1"/>
    <col min="2" max="16384" width="9.5" style="34"/>
  </cols>
  <sheetData>
    <row r="1" spans="1:1">
      <c r="A1" s="38">
        <v>41640</v>
      </c>
    </row>
    <row r="2" spans="1:1">
      <c r="A2" s="38">
        <v>41641</v>
      </c>
    </row>
    <row r="3" spans="1:1">
      <c r="A3" s="37">
        <v>41641</v>
      </c>
    </row>
    <row r="4" spans="1:1">
      <c r="A4" s="36">
        <v>41642</v>
      </c>
    </row>
    <row r="5" spans="1:1">
      <c r="A5" s="36">
        <v>41643</v>
      </c>
    </row>
    <row r="6" spans="1:1">
      <c r="A6" s="36">
        <v>41644</v>
      </c>
    </row>
    <row r="7" spans="1:1">
      <c r="A7" s="36">
        <v>41650</v>
      </c>
    </row>
    <row r="8" spans="1:1">
      <c r="A8" s="36">
        <v>41651</v>
      </c>
    </row>
    <row r="9" spans="1:1">
      <c r="A9" s="36">
        <v>41652</v>
      </c>
    </row>
    <row r="10" spans="1:1">
      <c r="A10" s="36">
        <v>41657</v>
      </c>
    </row>
    <row r="11" spans="1:1">
      <c r="A11" s="36">
        <v>41658</v>
      </c>
    </row>
    <row r="12" spans="1:1">
      <c r="A12" s="36">
        <v>41664</v>
      </c>
    </row>
    <row r="13" spans="1:1">
      <c r="A13" s="36">
        <v>41665</v>
      </c>
    </row>
    <row r="14" spans="1:1">
      <c r="A14" s="36">
        <v>41671</v>
      </c>
    </row>
    <row r="15" spans="1:1">
      <c r="A15" s="36">
        <v>41672</v>
      </c>
    </row>
    <row r="16" spans="1:1">
      <c r="A16" s="36">
        <v>41681</v>
      </c>
    </row>
    <row r="17" spans="1:1">
      <c r="A17" s="36">
        <v>41685</v>
      </c>
    </row>
    <row r="18" spans="1:1">
      <c r="A18" s="36">
        <v>41686</v>
      </c>
    </row>
    <row r="19" spans="1:1">
      <c r="A19" s="36">
        <v>41692</v>
      </c>
    </row>
    <row r="20" spans="1:1">
      <c r="A20" s="36">
        <v>41693</v>
      </c>
    </row>
    <row r="21" spans="1:1">
      <c r="A21" s="36">
        <v>41699</v>
      </c>
    </row>
    <row r="22" spans="1:1">
      <c r="A22" s="36">
        <v>41700</v>
      </c>
    </row>
    <row r="23" spans="1:1">
      <c r="A23" s="36">
        <v>41707</v>
      </c>
    </row>
    <row r="24" spans="1:1">
      <c r="A24" s="36">
        <v>41707</v>
      </c>
    </row>
    <row r="25" spans="1:1">
      <c r="A25" s="36">
        <v>41713</v>
      </c>
    </row>
    <row r="26" spans="1:1">
      <c r="A26" s="36">
        <v>41714</v>
      </c>
    </row>
    <row r="27" spans="1:1">
      <c r="A27" s="36">
        <v>41719</v>
      </c>
    </row>
    <row r="28" spans="1:1">
      <c r="A28" s="36">
        <v>41720</v>
      </c>
    </row>
    <row r="29" spans="1:1">
      <c r="A29" s="36">
        <v>41721</v>
      </c>
    </row>
    <row r="30" spans="1:1">
      <c r="A30" s="36">
        <v>41727</v>
      </c>
    </row>
    <row r="31" spans="1:1">
      <c r="A31" s="36">
        <v>41728</v>
      </c>
    </row>
    <row r="32" spans="1:1">
      <c r="A32" s="36">
        <v>41734</v>
      </c>
    </row>
    <row r="33" spans="1:1">
      <c r="A33" s="36">
        <v>41735</v>
      </c>
    </row>
    <row r="34" spans="1:1">
      <c r="A34" s="36">
        <v>41741</v>
      </c>
    </row>
    <row r="35" spans="1:1">
      <c r="A35" s="36">
        <v>41742</v>
      </c>
    </row>
    <row r="36" spans="1:1">
      <c r="A36" s="36">
        <v>41748</v>
      </c>
    </row>
    <row r="37" spans="1:1">
      <c r="A37" s="36">
        <v>41749</v>
      </c>
    </row>
    <row r="38" spans="1:1">
      <c r="A38" s="36">
        <v>41755</v>
      </c>
    </row>
    <row r="39" spans="1:1">
      <c r="A39" s="36">
        <v>41756</v>
      </c>
    </row>
    <row r="40" spans="1:1">
      <c r="A40" s="36">
        <v>41758</v>
      </c>
    </row>
    <row r="41" spans="1:1">
      <c r="A41" s="36">
        <v>41762</v>
      </c>
    </row>
    <row r="42" spans="1:1">
      <c r="A42" s="36">
        <v>41763</v>
      </c>
    </row>
    <row r="43" spans="1:1">
      <c r="A43" s="36">
        <v>41764</v>
      </c>
    </row>
    <row r="44" spans="1:1">
      <c r="A44" s="36">
        <v>41765</v>
      </c>
    </row>
    <row r="45" spans="1:1">
      <c r="A45" s="36">
        <v>41769</v>
      </c>
    </row>
    <row r="46" spans="1:1">
      <c r="A46" s="36">
        <v>41770</v>
      </c>
    </row>
    <row r="47" spans="1:1">
      <c r="A47" s="36">
        <v>41776</v>
      </c>
    </row>
    <row r="48" spans="1:1">
      <c r="A48" s="36">
        <v>41777</v>
      </c>
    </row>
    <row r="49" spans="1:1">
      <c r="A49" s="36">
        <v>41783</v>
      </c>
    </row>
    <row r="50" spans="1:1">
      <c r="A50" s="36">
        <v>41784</v>
      </c>
    </row>
    <row r="51" spans="1:1">
      <c r="A51" s="36">
        <v>41790</v>
      </c>
    </row>
    <row r="52" spans="1:1">
      <c r="A52" s="36">
        <v>41791</v>
      </c>
    </row>
    <row r="53" spans="1:1">
      <c r="A53" s="36">
        <v>41797</v>
      </c>
    </row>
    <row r="54" spans="1:1">
      <c r="A54" s="36">
        <v>41798</v>
      </c>
    </row>
    <row r="55" spans="1:1">
      <c r="A55" s="36">
        <v>41804</v>
      </c>
    </row>
    <row r="56" spans="1:1">
      <c r="A56" s="36">
        <v>41805</v>
      </c>
    </row>
    <row r="57" spans="1:1">
      <c r="A57" s="36">
        <v>41811</v>
      </c>
    </row>
    <row r="58" spans="1:1">
      <c r="A58" s="36">
        <v>41812</v>
      </c>
    </row>
    <row r="59" spans="1:1">
      <c r="A59" s="36">
        <v>41818</v>
      </c>
    </row>
    <row r="60" spans="1:1">
      <c r="A60" s="36">
        <v>41819</v>
      </c>
    </row>
    <row r="61" spans="1:1">
      <c r="A61" s="36">
        <v>41825</v>
      </c>
    </row>
    <row r="62" spans="1:1">
      <c r="A62" s="36">
        <v>41826</v>
      </c>
    </row>
    <row r="63" spans="1:1">
      <c r="A63" s="36">
        <v>41832</v>
      </c>
    </row>
    <row r="64" spans="1:1">
      <c r="A64" s="36">
        <v>41833</v>
      </c>
    </row>
    <row r="65" spans="1:1">
      <c r="A65" s="36">
        <v>41839</v>
      </c>
    </row>
    <row r="66" spans="1:1">
      <c r="A66" s="36">
        <v>41840</v>
      </c>
    </row>
    <row r="67" spans="1:1">
      <c r="A67" s="36">
        <v>41841</v>
      </c>
    </row>
    <row r="68" spans="1:1">
      <c r="A68" s="36">
        <v>41846</v>
      </c>
    </row>
    <row r="69" spans="1:1">
      <c r="A69" s="36">
        <v>41847</v>
      </c>
    </row>
    <row r="70" spans="1:1">
      <c r="A70" s="36">
        <v>41853</v>
      </c>
    </row>
    <row r="71" spans="1:1">
      <c r="A71" s="36">
        <v>41854</v>
      </c>
    </row>
    <row r="72" spans="1:1">
      <c r="A72" s="36">
        <v>41860</v>
      </c>
    </row>
    <row r="73" spans="1:1">
      <c r="A73" s="36">
        <v>41861</v>
      </c>
    </row>
    <row r="74" spans="1:1">
      <c r="A74" s="36">
        <v>41867</v>
      </c>
    </row>
    <row r="75" spans="1:1">
      <c r="A75" s="36">
        <v>41868</v>
      </c>
    </row>
    <row r="76" spans="1:1">
      <c r="A76" s="36">
        <v>41874</v>
      </c>
    </row>
    <row r="77" spans="1:1">
      <c r="A77" s="36">
        <v>41875</v>
      </c>
    </row>
    <row r="78" spans="1:1">
      <c r="A78" s="36">
        <v>41881</v>
      </c>
    </row>
    <row r="79" spans="1:1">
      <c r="A79" s="36">
        <v>41882</v>
      </c>
    </row>
    <row r="80" spans="1:1">
      <c r="A80" s="36">
        <v>41888</v>
      </c>
    </row>
    <row r="81" spans="1:1">
      <c r="A81" s="36">
        <v>41889</v>
      </c>
    </row>
    <row r="82" spans="1:1">
      <c r="A82" s="36">
        <v>41895</v>
      </c>
    </row>
    <row r="83" spans="1:1">
      <c r="A83" s="36">
        <v>41896</v>
      </c>
    </row>
    <row r="84" spans="1:1">
      <c r="A84" s="36">
        <v>41897</v>
      </c>
    </row>
    <row r="85" spans="1:1">
      <c r="A85" s="36">
        <v>41902</v>
      </c>
    </row>
    <row r="86" spans="1:1">
      <c r="A86" s="36">
        <v>41903</v>
      </c>
    </row>
    <row r="87" spans="1:1">
      <c r="A87" s="36">
        <v>41905</v>
      </c>
    </row>
    <row r="88" spans="1:1">
      <c r="A88" s="36">
        <v>41909</v>
      </c>
    </row>
    <row r="89" spans="1:1">
      <c r="A89" s="36">
        <v>41910</v>
      </c>
    </row>
    <row r="90" spans="1:1">
      <c r="A90" s="36">
        <v>41916</v>
      </c>
    </row>
    <row r="91" spans="1:1">
      <c r="A91" s="36">
        <v>41917</v>
      </c>
    </row>
    <row r="92" spans="1:1">
      <c r="A92" s="36">
        <v>41923</v>
      </c>
    </row>
    <row r="93" spans="1:1">
      <c r="A93" s="36">
        <v>41924</v>
      </c>
    </row>
    <row r="94" spans="1:1">
      <c r="A94" s="36">
        <v>41925</v>
      </c>
    </row>
    <row r="95" spans="1:1">
      <c r="A95" s="36">
        <v>41930</v>
      </c>
    </row>
    <row r="96" spans="1:1">
      <c r="A96" s="36">
        <v>41931</v>
      </c>
    </row>
    <row r="97" spans="1:1">
      <c r="A97" s="36">
        <v>41937</v>
      </c>
    </row>
    <row r="98" spans="1:1">
      <c r="A98" s="36">
        <v>41938</v>
      </c>
    </row>
    <row r="99" spans="1:1">
      <c r="A99" s="36">
        <v>41944</v>
      </c>
    </row>
    <row r="100" spans="1:1">
      <c r="A100" s="36">
        <v>41945</v>
      </c>
    </row>
    <row r="101" spans="1:1">
      <c r="A101" s="36">
        <v>41946</v>
      </c>
    </row>
    <row r="102" spans="1:1">
      <c r="A102" s="36">
        <v>41951</v>
      </c>
    </row>
    <row r="103" spans="1:1">
      <c r="A103" s="36">
        <v>41952</v>
      </c>
    </row>
    <row r="104" spans="1:1">
      <c r="A104" s="36">
        <v>41958</v>
      </c>
    </row>
    <row r="105" spans="1:1">
      <c r="A105" s="36">
        <v>41959</v>
      </c>
    </row>
    <row r="106" spans="1:1">
      <c r="A106" s="36">
        <v>41965</v>
      </c>
    </row>
    <row r="107" spans="1:1">
      <c r="A107" s="36">
        <v>41966</v>
      </c>
    </row>
    <row r="108" spans="1:1">
      <c r="A108" s="36">
        <v>41967</v>
      </c>
    </row>
    <row r="109" spans="1:1">
      <c r="A109" s="36">
        <v>41972</v>
      </c>
    </row>
    <row r="110" spans="1:1">
      <c r="A110" s="36">
        <v>41973</v>
      </c>
    </row>
    <row r="111" spans="1:1">
      <c r="A111" s="36">
        <v>41979</v>
      </c>
    </row>
    <row r="112" spans="1:1">
      <c r="A112" s="36">
        <v>41980</v>
      </c>
    </row>
    <row r="113" spans="1:1">
      <c r="A113" s="36">
        <v>41986</v>
      </c>
    </row>
    <row r="114" spans="1:1">
      <c r="A114" s="36">
        <v>41987</v>
      </c>
    </row>
    <row r="115" spans="1:1">
      <c r="A115" s="36">
        <v>41993</v>
      </c>
    </row>
    <row r="116" spans="1:1">
      <c r="A116" s="36">
        <v>41994</v>
      </c>
    </row>
    <row r="117" spans="1:1">
      <c r="A117" s="36">
        <v>41996</v>
      </c>
    </row>
    <row r="118" spans="1:1">
      <c r="A118" s="36">
        <v>42000</v>
      </c>
    </row>
    <row r="119" spans="1:1">
      <c r="A119" s="36">
        <v>42001</v>
      </c>
    </row>
    <row r="120" spans="1:1">
      <c r="A120" s="36">
        <v>42004</v>
      </c>
    </row>
    <row r="121" spans="1:1">
      <c r="A121" s="36">
        <v>42005</v>
      </c>
    </row>
    <row r="122" spans="1:1">
      <c r="A122" s="36">
        <v>42006</v>
      </c>
    </row>
    <row r="123" spans="1:1">
      <c r="A123" s="36">
        <v>42007</v>
      </c>
    </row>
    <row r="124" spans="1:1">
      <c r="A124" s="36">
        <v>42008</v>
      </c>
    </row>
    <row r="125" spans="1:1">
      <c r="A125" s="36">
        <v>42014</v>
      </c>
    </row>
    <row r="126" spans="1:1">
      <c r="A126" s="36">
        <v>42015</v>
      </c>
    </row>
    <row r="127" spans="1:1">
      <c r="A127" s="36">
        <v>42016</v>
      </c>
    </row>
    <row r="128" spans="1:1">
      <c r="A128" s="36">
        <v>42021</v>
      </c>
    </row>
    <row r="129" spans="1:1">
      <c r="A129" s="36">
        <v>42022</v>
      </c>
    </row>
    <row r="130" spans="1:1">
      <c r="A130" s="36">
        <v>42028</v>
      </c>
    </row>
    <row r="131" spans="1:1">
      <c r="A131" s="36">
        <v>42029</v>
      </c>
    </row>
    <row r="132" spans="1:1">
      <c r="A132" s="36">
        <v>42035</v>
      </c>
    </row>
    <row r="133" spans="1:1">
      <c r="A133" s="36">
        <v>42036</v>
      </c>
    </row>
    <row r="134" spans="1:1">
      <c r="A134" s="36">
        <v>42042</v>
      </c>
    </row>
    <row r="135" spans="1:1">
      <c r="A135" s="36">
        <v>42043</v>
      </c>
    </row>
    <row r="136" spans="1:1">
      <c r="A136" s="36">
        <v>42046</v>
      </c>
    </row>
    <row r="137" spans="1:1">
      <c r="A137" s="36">
        <v>42049</v>
      </c>
    </row>
    <row r="138" spans="1:1">
      <c r="A138" s="36">
        <v>42050</v>
      </c>
    </row>
    <row r="139" spans="1:1">
      <c r="A139" s="36">
        <v>42056</v>
      </c>
    </row>
    <row r="140" spans="1:1">
      <c r="A140" s="36">
        <v>42057</v>
      </c>
    </row>
    <row r="141" spans="1:1">
      <c r="A141" s="36">
        <v>42063</v>
      </c>
    </row>
    <row r="142" spans="1:1">
      <c r="A142" s="36">
        <v>42064</v>
      </c>
    </row>
    <row r="143" spans="1:1">
      <c r="A143" s="36">
        <v>42070</v>
      </c>
    </row>
    <row r="144" spans="1:1">
      <c r="A144" s="36">
        <v>42071</v>
      </c>
    </row>
    <row r="145" spans="1:1">
      <c r="A145" s="36">
        <v>42077</v>
      </c>
    </row>
    <row r="146" spans="1:1">
      <c r="A146" s="36">
        <v>42078</v>
      </c>
    </row>
    <row r="147" spans="1:1">
      <c r="A147" s="36">
        <v>42084</v>
      </c>
    </row>
    <row r="148" spans="1:1">
      <c r="A148" s="36">
        <v>42085</v>
      </c>
    </row>
    <row r="149" spans="1:1">
      <c r="A149" s="36">
        <v>42091</v>
      </c>
    </row>
    <row r="150" spans="1:1">
      <c r="A150" s="36">
        <v>42092</v>
      </c>
    </row>
    <row r="151" spans="1:1">
      <c r="A151" s="36">
        <v>42098</v>
      </c>
    </row>
    <row r="152" spans="1:1">
      <c r="A152" s="36">
        <v>42099</v>
      </c>
    </row>
    <row r="153" spans="1:1">
      <c r="A153" s="36">
        <v>42105</v>
      </c>
    </row>
    <row r="154" spans="1:1">
      <c r="A154" s="36">
        <v>42106</v>
      </c>
    </row>
    <row r="155" spans="1:1">
      <c r="A155" s="36">
        <v>42112</v>
      </c>
    </row>
    <row r="156" spans="1:1">
      <c r="A156" s="36">
        <v>42113</v>
      </c>
    </row>
    <row r="157" spans="1:1">
      <c r="A157" s="36">
        <v>42119</v>
      </c>
    </row>
    <row r="158" spans="1:1">
      <c r="A158" s="36">
        <v>42120</v>
      </c>
    </row>
    <row r="159" spans="1:1">
      <c r="A159" s="36">
        <v>42123</v>
      </c>
    </row>
    <row r="160" spans="1:1">
      <c r="A160" s="36">
        <v>42126</v>
      </c>
    </row>
    <row r="161" spans="1:1">
      <c r="A161" s="36">
        <v>42127</v>
      </c>
    </row>
    <row r="162" spans="1:1">
      <c r="A162" s="36">
        <v>42128</v>
      </c>
    </row>
    <row r="163" spans="1:1">
      <c r="A163" s="36">
        <v>42129</v>
      </c>
    </row>
    <row r="164" spans="1:1">
      <c r="A164" s="36">
        <v>42130</v>
      </c>
    </row>
    <row r="165" spans="1:1">
      <c r="A165" s="36">
        <v>42133</v>
      </c>
    </row>
    <row r="166" spans="1:1">
      <c r="A166" s="36">
        <v>42134</v>
      </c>
    </row>
    <row r="167" spans="1:1">
      <c r="A167" s="36">
        <v>42140</v>
      </c>
    </row>
    <row r="168" spans="1:1">
      <c r="A168" s="36">
        <v>42141</v>
      </c>
    </row>
    <row r="169" spans="1:1">
      <c r="A169" s="36">
        <v>42147</v>
      </c>
    </row>
    <row r="170" spans="1:1">
      <c r="A170" s="36">
        <v>42148</v>
      </c>
    </row>
    <row r="171" spans="1:1">
      <c r="A171" s="36">
        <v>42154</v>
      </c>
    </row>
    <row r="172" spans="1:1">
      <c r="A172" s="36">
        <v>42155</v>
      </c>
    </row>
    <row r="173" spans="1:1">
      <c r="A173" s="36">
        <v>42161</v>
      </c>
    </row>
    <row r="174" spans="1:1">
      <c r="A174" s="36">
        <v>42162</v>
      </c>
    </row>
    <row r="175" spans="1:1">
      <c r="A175" s="36">
        <v>42168</v>
      </c>
    </row>
    <row r="176" spans="1:1">
      <c r="A176" s="36">
        <v>42169</v>
      </c>
    </row>
    <row r="177" spans="1:1">
      <c r="A177" s="36">
        <v>42175</v>
      </c>
    </row>
    <row r="178" spans="1:1">
      <c r="A178" s="36">
        <v>42176</v>
      </c>
    </row>
    <row r="179" spans="1:1">
      <c r="A179" s="36">
        <v>42182</v>
      </c>
    </row>
    <row r="180" spans="1:1">
      <c r="A180" s="36">
        <v>42183</v>
      </c>
    </row>
    <row r="181" spans="1:1">
      <c r="A181" s="36">
        <v>42189</v>
      </c>
    </row>
    <row r="182" spans="1:1">
      <c r="A182" s="36">
        <v>42190</v>
      </c>
    </row>
    <row r="183" spans="1:1">
      <c r="A183" s="36">
        <v>42196</v>
      </c>
    </row>
    <row r="184" spans="1:1">
      <c r="A184" s="36">
        <v>42197</v>
      </c>
    </row>
    <row r="185" spans="1:1">
      <c r="A185" s="36">
        <v>42203</v>
      </c>
    </row>
    <row r="186" spans="1:1">
      <c r="A186" s="36">
        <v>42204</v>
      </c>
    </row>
    <row r="187" spans="1:1">
      <c r="A187" s="36">
        <v>42205</v>
      </c>
    </row>
    <row r="188" spans="1:1">
      <c r="A188" s="36">
        <v>42210</v>
      </c>
    </row>
    <row r="189" spans="1:1">
      <c r="A189" s="36">
        <v>42211</v>
      </c>
    </row>
    <row r="190" spans="1:1">
      <c r="A190" s="36">
        <v>42217</v>
      </c>
    </row>
    <row r="191" spans="1:1">
      <c r="A191" s="36">
        <v>42218</v>
      </c>
    </row>
    <row r="192" spans="1:1">
      <c r="A192" s="36">
        <v>42224</v>
      </c>
    </row>
    <row r="193" spans="1:1">
      <c r="A193" s="36">
        <v>42225</v>
      </c>
    </row>
    <row r="194" spans="1:1">
      <c r="A194" s="36">
        <v>42231</v>
      </c>
    </row>
    <row r="195" spans="1:1">
      <c r="A195" s="36">
        <v>42232</v>
      </c>
    </row>
    <row r="196" spans="1:1">
      <c r="A196" s="36">
        <v>42238</v>
      </c>
    </row>
    <row r="197" spans="1:1">
      <c r="A197" s="36">
        <v>42239</v>
      </c>
    </row>
    <row r="198" spans="1:1">
      <c r="A198" s="36">
        <v>42245</v>
      </c>
    </row>
    <row r="199" spans="1:1">
      <c r="A199" s="36">
        <v>42246</v>
      </c>
    </row>
    <row r="200" spans="1:1">
      <c r="A200" s="36">
        <v>42252</v>
      </c>
    </row>
    <row r="201" spans="1:1">
      <c r="A201" s="36">
        <v>42253</v>
      </c>
    </row>
    <row r="202" spans="1:1">
      <c r="A202" s="36">
        <v>42259</v>
      </c>
    </row>
    <row r="203" spans="1:1">
      <c r="A203" s="36">
        <v>42260</v>
      </c>
    </row>
    <row r="204" spans="1:1">
      <c r="A204" s="36">
        <v>42266</v>
      </c>
    </row>
    <row r="205" spans="1:1">
      <c r="A205" s="36">
        <v>42267</v>
      </c>
    </row>
    <row r="206" spans="1:1">
      <c r="A206" s="36">
        <v>42268</v>
      </c>
    </row>
    <row r="207" spans="1:1">
      <c r="A207" s="36">
        <v>42269</v>
      </c>
    </row>
    <row r="208" spans="1:1">
      <c r="A208" s="36">
        <v>42270</v>
      </c>
    </row>
    <row r="209" spans="1:1">
      <c r="A209" s="36">
        <v>42273</v>
      </c>
    </row>
    <row r="210" spans="1:1">
      <c r="A210" s="36">
        <v>42274</v>
      </c>
    </row>
    <row r="211" spans="1:1">
      <c r="A211" s="36">
        <v>42280</v>
      </c>
    </row>
    <row r="212" spans="1:1">
      <c r="A212" s="36">
        <v>42281</v>
      </c>
    </row>
    <row r="213" spans="1:1">
      <c r="A213" s="36">
        <v>42287</v>
      </c>
    </row>
    <row r="214" spans="1:1">
      <c r="A214" s="36">
        <v>42288</v>
      </c>
    </row>
    <row r="215" spans="1:1">
      <c r="A215" s="36">
        <v>42289</v>
      </c>
    </row>
    <row r="216" spans="1:1">
      <c r="A216" s="36">
        <v>42294</v>
      </c>
    </row>
    <row r="217" spans="1:1">
      <c r="A217" s="36">
        <v>42295</v>
      </c>
    </row>
    <row r="218" spans="1:1">
      <c r="A218" s="36">
        <v>42301</v>
      </c>
    </row>
    <row r="219" spans="1:1">
      <c r="A219" s="36">
        <v>42302</v>
      </c>
    </row>
    <row r="220" spans="1:1">
      <c r="A220" s="36">
        <v>42308</v>
      </c>
    </row>
    <row r="221" spans="1:1">
      <c r="A221" s="36">
        <v>42309</v>
      </c>
    </row>
    <row r="222" spans="1:1">
      <c r="A222" s="36">
        <v>42311</v>
      </c>
    </row>
    <row r="223" spans="1:1">
      <c r="A223" s="36">
        <v>42315</v>
      </c>
    </row>
    <row r="224" spans="1:1">
      <c r="A224" s="36">
        <v>42316</v>
      </c>
    </row>
    <row r="225" spans="1:1">
      <c r="A225" s="36">
        <v>42322</v>
      </c>
    </row>
    <row r="226" spans="1:1">
      <c r="A226" s="36">
        <v>42323</v>
      </c>
    </row>
    <row r="227" spans="1:1">
      <c r="A227" s="36">
        <v>42329</v>
      </c>
    </row>
    <row r="228" spans="1:1">
      <c r="A228" s="36">
        <v>42330</v>
      </c>
    </row>
    <row r="229" spans="1:1">
      <c r="A229" s="36">
        <v>42331</v>
      </c>
    </row>
    <row r="230" spans="1:1">
      <c r="A230" s="36">
        <v>42336</v>
      </c>
    </row>
    <row r="231" spans="1:1">
      <c r="A231" s="36">
        <v>42337</v>
      </c>
    </row>
    <row r="232" spans="1:1">
      <c r="A232" s="36">
        <v>42343</v>
      </c>
    </row>
    <row r="233" spans="1:1">
      <c r="A233" s="36">
        <v>42344</v>
      </c>
    </row>
    <row r="234" spans="1:1">
      <c r="A234" s="36">
        <v>42350</v>
      </c>
    </row>
    <row r="235" spans="1:1">
      <c r="A235" s="36">
        <v>42351</v>
      </c>
    </row>
    <row r="236" spans="1:1">
      <c r="A236" s="36">
        <v>42357</v>
      </c>
    </row>
    <row r="237" spans="1:1">
      <c r="A237" s="36">
        <v>42358</v>
      </c>
    </row>
    <row r="238" spans="1:1">
      <c r="A238" s="36">
        <v>42361</v>
      </c>
    </row>
    <row r="239" spans="1:1">
      <c r="A239" s="36">
        <v>42364</v>
      </c>
    </row>
    <row r="240" spans="1:1">
      <c r="A240" s="36">
        <v>42365</v>
      </c>
    </row>
    <row r="241" spans="1:1">
      <c r="A241" s="36">
        <v>42369</v>
      </c>
    </row>
    <row r="242" spans="1:1">
      <c r="A242" s="36">
        <v>42370</v>
      </c>
    </row>
    <row r="243" spans="1:1">
      <c r="A243" s="36">
        <v>42371</v>
      </c>
    </row>
    <row r="244" spans="1:1">
      <c r="A244" s="36">
        <v>42372</v>
      </c>
    </row>
    <row r="245" spans="1:1">
      <c r="A245" s="36">
        <v>43101</v>
      </c>
    </row>
    <row r="246" spans="1:1">
      <c r="A246" s="36">
        <v>43102</v>
      </c>
    </row>
    <row r="247" spans="1:1">
      <c r="A247" s="36">
        <v>43103</v>
      </c>
    </row>
    <row r="248" spans="1:1">
      <c r="A248" s="36">
        <v>43104</v>
      </c>
    </row>
    <row r="249" spans="1:1">
      <c r="A249" s="36">
        <v>43105</v>
      </c>
    </row>
    <row r="250" spans="1:1">
      <c r="A250" s="36">
        <v>43108</v>
      </c>
    </row>
    <row r="251" spans="1:1">
      <c r="A251" s="36">
        <v>43143</v>
      </c>
    </row>
    <row r="252" spans="1:1">
      <c r="A252" s="36">
        <v>43180</v>
      </c>
    </row>
    <row r="253" spans="1:1">
      <c r="A253" s="36">
        <v>43220</v>
      </c>
    </row>
    <row r="254" spans="1:1">
      <c r="A254" s="36">
        <v>43223</v>
      </c>
    </row>
    <row r="255" spans="1:1">
      <c r="A255" s="36">
        <v>43224</v>
      </c>
    </row>
    <row r="256" spans="1:1">
      <c r="A256" s="36">
        <v>43297</v>
      </c>
    </row>
    <row r="257" spans="1:1">
      <c r="A257" s="36">
        <v>43360</v>
      </c>
    </row>
    <row r="258" spans="1:1">
      <c r="A258" s="36">
        <v>43367</v>
      </c>
    </row>
    <row r="259" spans="1:1">
      <c r="A259" s="36">
        <v>43381</v>
      </c>
    </row>
    <row r="260" spans="1:1">
      <c r="A260" s="36">
        <v>43427</v>
      </c>
    </row>
    <row r="261" spans="1:1">
      <c r="A261" s="36">
        <v>43458</v>
      </c>
    </row>
    <row r="262" spans="1:1">
      <c r="A262" s="135">
        <v>43479</v>
      </c>
    </row>
    <row r="263" spans="1:1">
      <c r="A263" s="135">
        <v>43507</v>
      </c>
    </row>
    <row r="264" spans="1:1">
      <c r="A264" s="135">
        <v>43545</v>
      </c>
    </row>
    <row r="265" spans="1:1">
      <c r="A265" s="135">
        <v>43584</v>
      </c>
    </row>
    <row r="266" spans="1:1">
      <c r="A266" s="135">
        <v>43585</v>
      </c>
    </row>
    <row r="267" spans="1:1">
      <c r="A267" s="135">
        <v>43586</v>
      </c>
    </row>
    <row r="268" spans="1:1">
      <c r="A268" s="135">
        <v>43587</v>
      </c>
    </row>
    <row r="269" spans="1:1">
      <c r="A269" s="135">
        <v>43588</v>
      </c>
    </row>
    <row r="270" spans="1:1">
      <c r="A270" s="135">
        <v>43591</v>
      </c>
    </row>
    <row r="271" spans="1:1">
      <c r="A271" s="135">
        <v>43661</v>
      </c>
    </row>
    <row r="272" spans="1:1">
      <c r="A272" s="135">
        <v>43689</v>
      </c>
    </row>
    <row r="273" spans="1:1">
      <c r="A273" s="135">
        <v>43724</v>
      </c>
    </row>
    <row r="274" spans="1:1">
      <c r="A274" s="135">
        <v>43731</v>
      </c>
    </row>
    <row r="275" spans="1:1">
      <c r="A275" s="135">
        <v>43752</v>
      </c>
    </row>
    <row r="276" spans="1:1">
      <c r="A276" s="135">
        <v>43760</v>
      </c>
    </row>
    <row r="277" spans="1:1">
      <c r="A277" s="135">
        <v>43773</v>
      </c>
    </row>
  </sheetData>
  <sheetProtection selectLockedCells="1" selectUnlockedCells="1"/>
  <phoneticPr fontId="19"/>
  <pageMargins left="0.78680555555555554" right="0.78680555555555554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Feb 2019</vt:lpstr>
      <vt:lpstr>Jan 2019</vt:lpstr>
      <vt:lpstr>Dec 2018</vt:lpstr>
      <vt:lpstr>Holidays</vt:lpstr>
      <vt:lpstr>'Dec 2018'!__xlnm.Print_Area</vt:lpstr>
      <vt:lpstr>'Feb 2019'!__xlnm.Print_Area</vt:lpstr>
      <vt:lpstr>'Jan 2019'!__xlnm.Print_Area</vt:lpstr>
      <vt:lpstr>Holidays</vt:lpstr>
      <vt:lpstr>'Dec 2018'!Print_Area</vt:lpstr>
      <vt:lpstr>'Feb 2019'!Print_Area</vt:lpstr>
      <vt:lpstr>'Jan 2019'!Print_Area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Katsuyuki Kakuta</dc:creator>
  <cp:lastModifiedBy>megum</cp:lastModifiedBy>
  <cp:lastPrinted>2014-04-22T10:21:00Z</cp:lastPrinted>
  <dcterms:created xsi:type="dcterms:W3CDTF">2014-04-21T04:44:44Z</dcterms:created>
  <dcterms:modified xsi:type="dcterms:W3CDTF">2019-01-16T06:10:54Z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1068325066</vt:i4>
  </property>
  <property fmtid="{D5CDD505-2E9C-101B-9397-08002B2CF9AE}" pid="3" name="_NewReviewCycle">
    <vt:lpwstr/>
  </property>
  <property fmtid="{D5CDD505-2E9C-101B-9397-08002B2CF9AE}" pid="4" name="_EmailSubject">
    <vt:lpwstr>Timesheet 他　3月度</vt:lpwstr>
  </property>
  <property fmtid="{D5CDD505-2E9C-101B-9397-08002B2CF9AE}" pid="5" name="_AuthorEmail">
    <vt:lpwstr>kaori-kurisaka@mail.nissan.co.jp</vt:lpwstr>
  </property>
  <property fmtid="{D5CDD505-2E9C-101B-9397-08002B2CF9AE}" pid="6" name="_AuthorEmailDisplayName">
    <vt:lpwstr>KURISAKA, KAORI</vt:lpwstr>
  </property>
  <property fmtid="{D5CDD505-2E9C-101B-9397-08002B2CF9AE}" pid="7" name="_ReviewingToolsShownOnce">
    <vt:lpwstr/>
  </property>
</Properties>
</file>