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deep\Desktop\Learnbay- Excel Practice Files\000 Assignment\"/>
    </mc:Choice>
  </mc:AlternateContent>
  <xr:revisionPtr revIDLastSave="0" documentId="13_ncr:1_{AA86A34A-B407-4158-A68F-F6D54E8BBB1F}" xr6:coauthVersionLast="45" xr6:coauthVersionMax="45" xr10:uidLastSave="{00000000-0000-0000-0000-000000000000}"/>
  <bookViews>
    <workbookView xWindow="-120" yWindow="-120" windowWidth="20730" windowHeight="11160" tabRatio="702" xr2:uid="{00000000-000D-0000-FFFF-FFFF00000000}"/>
  </bookViews>
  <sheets>
    <sheet name="Validation" sheetId="12" r:id="rId1"/>
    <sheet name="Emp Inf" sheetId="6" r:id="rId2"/>
    <sheet name="Emp_details" sheetId="7" r:id="rId3"/>
    <sheet name="Mixed cell" sheetId="8" r:id="rId4"/>
    <sheet name="Scenarios" sheetId="9" r:id="rId5"/>
    <sheet name="Financial Functions" sheetId="11" r:id="rId6"/>
    <sheet name="Functions" sheetId="10" r:id="rId7"/>
  </sheets>
  <definedNames>
    <definedName name="_xlnm._FilterDatabase" localSheetId="2" hidden="1">Emp_details!$A$1:$H$101</definedName>
    <definedName name="_xlnm.Criteria" localSheetId="2">Emp_details!$D$1:$D$2</definedName>
    <definedName name="import" localSheetId="4">Scenarios!#REF!</definedName>
    <definedName name="table_struc" localSheetId="2">Emp_details!#REF!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9" l="1"/>
  <c r="C6" i="10" l="1"/>
  <c r="C7" i="10"/>
  <c r="C8" i="10"/>
  <c r="C9" i="10"/>
  <c r="C10" i="10"/>
  <c r="C11" i="10"/>
  <c r="C12" i="10"/>
  <c r="C13" i="10"/>
  <c r="C14" i="10"/>
  <c r="C15" i="10"/>
  <c r="C16" i="10" s="1"/>
  <c r="C17" i="10"/>
  <c r="C21" i="10"/>
  <c r="C22" i="10"/>
  <c r="C23" i="10"/>
  <c r="C24" i="10"/>
  <c r="C25" i="10"/>
  <c r="C26" i="10"/>
  <c r="C27" i="10"/>
  <c r="C31" i="10"/>
  <c r="C32" i="10"/>
  <c r="C33" i="10"/>
  <c r="C34" i="10"/>
  <c r="C38" i="10"/>
  <c r="C39" i="10"/>
  <c r="C40" i="10"/>
  <c r="C41" i="10"/>
  <c r="C42" i="10"/>
  <c r="C43" i="10"/>
  <c r="C44" i="10"/>
  <c r="C46" i="10" s="1"/>
  <c r="C45" i="10"/>
  <c r="C48" i="10"/>
  <c r="C52" i="10"/>
  <c r="C53" i="10"/>
  <c r="C54" i="10"/>
  <c r="C55" i="10"/>
  <c r="J3" i="8"/>
  <c r="J4" i="8"/>
  <c r="J5" i="8"/>
  <c r="J6" i="8"/>
  <c r="C2" i="9"/>
  <c r="C4" i="9" s="1"/>
  <c r="C3" i="9"/>
  <c r="C6" i="9"/>
  <c r="C7" i="9"/>
  <c r="C8" i="9"/>
  <c r="B9" i="9"/>
  <c r="C9" i="9" l="1"/>
  <c r="C11" i="9" s="1"/>
  <c r="B11" i="9"/>
  <c r="C47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Pradeep</author>
  </authors>
  <commentList>
    <comment ref="J1" authorId="0" shapeId="0" xr:uid="{EAA0FCE2-4442-4C38-8202-D48A4371D97D}">
      <text>
        <r>
          <rPr>
            <b/>
            <sz val="9"/>
            <color indexed="81"/>
            <rFont val="Tahoma"/>
            <family val="2"/>
          </rPr>
          <t>Pradeep:</t>
        </r>
        <r>
          <rPr>
            <sz val="9"/>
            <color indexed="81"/>
            <rFont val="Tahoma"/>
            <family val="2"/>
          </rPr>
          <t xml:space="preserve">
Task-#01: Create Drop down List to select the employee code
Task #02: Use vlookup with match function to fetch all the data from emp_details sheet</t>
        </r>
      </text>
    </comment>
  </commentList>
</comments>
</file>

<file path=xl/sharedStrings.xml><?xml version="1.0" encoding="utf-8"?>
<sst xmlns="http://schemas.openxmlformats.org/spreadsheetml/2006/main" count="683" uniqueCount="372">
  <si>
    <t>Name</t>
  </si>
  <si>
    <t>Product</t>
  </si>
  <si>
    <t>East</t>
  </si>
  <si>
    <t>West</t>
  </si>
  <si>
    <t>North</t>
  </si>
  <si>
    <t>South</t>
  </si>
  <si>
    <t>Total</t>
  </si>
  <si>
    <t xml:space="preserve">Sales </t>
  </si>
  <si>
    <t>%</t>
  </si>
  <si>
    <t>Thums Up</t>
  </si>
  <si>
    <t>Uncle Chipps</t>
  </si>
  <si>
    <t>Maggi</t>
  </si>
  <si>
    <t>Amul Choc.</t>
  </si>
  <si>
    <t>Sales</t>
  </si>
  <si>
    <t>Other Income</t>
  </si>
  <si>
    <t>Gross Income</t>
  </si>
  <si>
    <t>Expense</t>
  </si>
  <si>
    <t>Tel. Exp</t>
  </si>
  <si>
    <t>Tra. Exp</t>
  </si>
  <si>
    <t>Mis. Exp</t>
  </si>
  <si>
    <t>Total Exp</t>
  </si>
  <si>
    <t>Empcode</t>
  </si>
  <si>
    <t>First Name</t>
  </si>
  <si>
    <t>Last Name</t>
  </si>
  <si>
    <t>Dept</t>
  </si>
  <si>
    <t>Region</t>
  </si>
  <si>
    <t>Hiredate</t>
  </si>
  <si>
    <t>Salary</t>
  </si>
  <si>
    <t>Beena</t>
  </si>
  <si>
    <t>Mavadia</t>
  </si>
  <si>
    <t>Mktg</t>
  </si>
  <si>
    <t>east</t>
  </si>
  <si>
    <t>Sujay</t>
  </si>
  <si>
    <t>Madhrani</t>
  </si>
  <si>
    <t>Finance</t>
  </si>
  <si>
    <t>Sheetal</t>
  </si>
  <si>
    <t>Desai</t>
  </si>
  <si>
    <t>Director</t>
  </si>
  <si>
    <t>Aakash</t>
  </si>
  <si>
    <t>Dixit</t>
  </si>
  <si>
    <t>Admin</t>
  </si>
  <si>
    <t>Suchita</t>
  </si>
  <si>
    <t>Panchal</t>
  </si>
  <si>
    <t>Rishi</t>
  </si>
  <si>
    <t>Malik</t>
  </si>
  <si>
    <t>Giriraj</t>
  </si>
  <si>
    <t>Gupta</t>
  </si>
  <si>
    <t>R&amp;D</t>
  </si>
  <si>
    <t>Pooja</t>
  </si>
  <si>
    <t>Gokhale</t>
  </si>
  <si>
    <t>Piyush</t>
  </si>
  <si>
    <t>Surti</t>
  </si>
  <si>
    <t>Deepak</t>
  </si>
  <si>
    <t>Jain</t>
  </si>
  <si>
    <t>Vishal</t>
  </si>
  <si>
    <t>Virsinghani</t>
  </si>
  <si>
    <t>CCD</t>
  </si>
  <si>
    <t>Lalita</t>
  </si>
  <si>
    <t>Rao</t>
  </si>
  <si>
    <t>Timsi</t>
  </si>
  <si>
    <t>Reeta</t>
  </si>
  <si>
    <t>Naik</t>
  </si>
  <si>
    <t>Nita</t>
  </si>
  <si>
    <t>Pandhya</t>
  </si>
  <si>
    <t>Suraj</t>
  </si>
  <si>
    <t>Saksena</t>
  </si>
  <si>
    <t>Kalpana</t>
  </si>
  <si>
    <t>Shirishkar</t>
  </si>
  <si>
    <t>Pinky</t>
  </si>
  <si>
    <t>Robert</t>
  </si>
  <si>
    <t>Niki</t>
  </si>
  <si>
    <t>Digaria</t>
  </si>
  <si>
    <t>Payal</t>
  </si>
  <si>
    <t>Singhani</t>
  </si>
  <si>
    <t>Raja</t>
  </si>
  <si>
    <t>Raymondekar</t>
  </si>
  <si>
    <t>north</t>
  </si>
  <si>
    <t>Seema</t>
  </si>
  <si>
    <t>Ranganathan</t>
  </si>
  <si>
    <t>Neena</t>
  </si>
  <si>
    <t>Mukherjee</t>
  </si>
  <si>
    <t>Pankaj</t>
  </si>
  <si>
    <t>Sutradhar</t>
  </si>
  <si>
    <t>Andre</t>
  </si>
  <si>
    <t>Fernendes</t>
  </si>
  <si>
    <t>Meera</t>
  </si>
  <si>
    <t>Lalwani</t>
  </si>
  <si>
    <t>Priya</t>
  </si>
  <si>
    <t>Shirodkar</t>
  </si>
  <si>
    <t>Aalok</t>
  </si>
  <si>
    <t>Trivedi</t>
  </si>
  <si>
    <t>Farhan</t>
  </si>
  <si>
    <t>Sadiq</t>
  </si>
  <si>
    <t>Satinder Kaur</t>
  </si>
  <si>
    <t>Sasan</t>
  </si>
  <si>
    <t>Aalam</t>
  </si>
  <si>
    <t>Qureshi</t>
  </si>
  <si>
    <t>Ankur</t>
  </si>
  <si>
    <t>Joshi</t>
  </si>
  <si>
    <t>Zarina</t>
  </si>
  <si>
    <t>Vora</t>
  </si>
  <si>
    <t>Arun</t>
  </si>
  <si>
    <t>Dodhia</t>
  </si>
  <si>
    <t>Richa</t>
  </si>
  <si>
    <t>Raje</t>
  </si>
  <si>
    <t>Kinnari</t>
  </si>
  <si>
    <t>Mehta</t>
  </si>
  <si>
    <t>Jeena</t>
  </si>
  <si>
    <t>Baig</t>
  </si>
  <si>
    <t>Vicky</t>
  </si>
  <si>
    <t>Mario</t>
  </si>
  <si>
    <t>Fernandes</t>
  </si>
  <si>
    <t>Heena</t>
  </si>
  <si>
    <t>Godbole</t>
  </si>
  <si>
    <t>Maya</t>
  </si>
  <si>
    <t>Anuradha</t>
  </si>
  <si>
    <t>Zha</t>
  </si>
  <si>
    <t>Asha</t>
  </si>
  <si>
    <t>Waheda</t>
  </si>
  <si>
    <t>Sheikh</t>
  </si>
  <si>
    <t>Parul</t>
  </si>
  <si>
    <t>Shah</t>
  </si>
  <si>
    <t>Uday</t>
  </si>
  <si>
    <t>Mandakini</t>
  </si>
  <si>
    <t>Pravin</t>
  </si>
  <si>
    <t>Laveena</t>
  </si>
  <si>
    <t>Shenoy</t>
  </si>
  <si>
    <t>Drishti</t>
  </si>
  <si>
    <t>Sagar</t>
  </si>
  <si>
    <t>Bidkar</t>
  </si>
  <si>
    <t>Dayanand</t>
  </si>
  <si>
    <t>Gandhi</t>
  </si>
  <si>
    <t>Kuldeep</t>
  </si>
  <si>
    <t>Sharma</t>
  </si>
  <si>
    <t>Kunal</t>
  </si>
  <si>
    <t>Ruby</t>
  </si>
  <si>
    <t>Joseph</t>
  </si>
  <si>
    <t>Sonia</t>
  </si>
  <si>
    <t>Tejal</t>
  </si>
  <si>
    <t>Patel</t>
  </si>
  <si>
    <t>Priyanka</t>
  </si>
  <si>
    <t>Chetan</t>
  </si>
  <si>
    <t>Dalvi</t>
  </si>
  <si>
    <t>Suman</t>
  </si>
  <si>
    <t>Shinde</t>
  </si>
  <si>
    <t>south</t>
  </si>
  <si>
    <t>K. Sita</t>
  </si>
  <si>
    <t>Narayanan</t>
  </si>
  <si>
    <t>Bharat</t>
  </si>
  <si>
    <t>Shetty</t>
  </si>
  <si>
    <t>Mala</t>
  </si>
  <si>
    <t>Bhaduri</t>
  </si>
  <si>
    <t>Tapan</t>
  </si>
  <si>
    <t>Ghoshal</t>
  </si>
  <si>
    <t>Khetan</t>
  </si>
  <si>
    <t>Chitra</t>
  </si>
  <si>
    <t>Pednekar</t>
  </si>
  <si>
    <t>Kirtikar</t>
  </si>
  <si>
    <t>Sardesai</t>
  </si>
  <si>
    <t>Rakesh</t>
  </si>
  <si>
    <t>Kumar</t>
  </si>
  <si>
    <t>Katti</t>
  </si>
  <si>
    <t>Disha</t>
  </si>
  <si>
    <t>Parmar</t>
  </si>
  <si>
    <t>Geeta</t>
  </si>
  <si>
    <t>Darekar</t>
  </si>
  <si>
    <t>Veena</t>
  </si>
  <si>
    <t>Patil</t>
  </si>
  <si>
    <t>Yamini</t>
  </si>
  <si>
    <t>Tara</t>
  </si>
  <si>
    <t>Phule</t>
  </si>
  <si>
    <t>Jignesh</t>
  </si>
  <si>
    <t>Tripathi</t>
  </si>
  <si>
    <t>Harsha</t>
  </si>
  <si>
    <t>Kabir</t>
  </si>
  <si>
    <t>Pushpa</t>
  </si>
  <si>
    <t>Raut</t>
  </si>
  <si>
    <t>Rupesh</t>
  </si>
  <si>
    <t>Sawant</t>
  </si>
  <si>
    <t>Julie</t>
  </si>
  <si>
    <t>D'Souza</t>
  </si>
  <si>
    <t>west</t>
  </si>
  <si>
    <t>Shilpa</t>
  </si>
  <si>
    <t>Lele</t>
  </si>
  <si>
    <t>Parvati</t>
  </si>
  <si>
    <t>Khanna</t>
  </si>
  <si>
    <t>Shazia</t>
  </si>
  <si>
    <t>Nimkar</t>
  </si>
  <si>
    <t>Jasbinder</t>
  </si>
  <si>
    <t>Khurana</t>
  </si>
  <si>
    <t>Hajra</t>
  </si>
  <si>
    <t>Hoonjan</t>
  </si>
  <si>
    <t>Parikh</t>
  </si>
  <si>
    <t>Shaheen</t>
  </si>
  <si>
    <t>Khan</t>
  </si>
  <si>
    <t>Neha</t>
  </si>
  <si>
    <t>Ruheal</t>
  </si>
  <si>
    <t>Mehul</t>
  </si>
  <si>
    <t>Sheth</t>
  </si>
  <si>
    <t>Kajal</t>
  </si>
  <si>
    <t>Joglekar</t>
  </si>
  <si>
    <t>Surendra</t>
  </si>
  <si>
    <t>Godse</t>
  </si>
  <si>
    <t>Nayeem</t>
  </si>
  <si>
    <t>Deep</t>
  </si>
  <si>
    <t>Chhaya</t>
  </si>
  <si>
    <t>Vinit</t>
  </si>
  <si>
    <t>Shrivastava</t>
  </si>
  <si>
    <t>Radhika</t>
  </si>
  <si>
    <t>Kulkarni</t>
  </si>
  <si>
    <t>Indu</t>
  </si>
  <si>
    <t>Employee Information System</t>
  </si>
  <si>
    <t>Employee Code</t>
  </si>
  <si>
    <t>Department</t>
  </si>
  <si>
    <t>Net Income</t>
  </si>
  <si>
    <t>FUNCTIONS</t>
  </si>
  <si>
    <t>Text Function</t>
  </si>
  <si>
    <t>Description</t>
  </si>
  <si>
    <t>Example</t>
  </si>
  <si>
    <t>Upper</t>
  </si>
  <si>
    <t>Converts a text into uppercase</t>
  </si>
  <si>
    <t>Lower</t>
  </si>
  <si>
    <t>Converts a text into lowercase</t>
  </si>
  <si>
    <t>Proper</t>
  </si>
  <si>
    <t>Converts a text into First character as capital</t>
  </si>
  <si>
    <t>Left</t>
  </si>
  <si>
    <t>Extracts characters from left</t>
  </si>
  <si>
    <t>Right</t>
  </si>
  <si>
    <t>Extracts characters from right</t>
  </si>
  <si>
    <t>Mid</t>
  </si>
  <si>
    <t>Extracts caracters from middle</t>
  </si>
  <si>
    <t>Concatenate</t>
  </si>
  <si>
    <t>Join text</t>
  </si>
  <si>
    <t>Len</t>
  </si>
  <si>
    <t>Find the length of string</t>
  </si>
  <si>
    <t>Exact</t>
  </si>
  <si>
    <t>Checks for two text are same or not</t>
  </si>
  <si>
    <t>Search</t>
  </si>
  <si>
    <t>Search for position of text</t>
  </si>
  <si>
    <t>Replace</t>
  </si>
  <si>
    <t>Changes the text</t>
  </si>
  <si>
    <t>Text</t>
  </si>
  <si>
    <t>Changes value to text format</t>
  </si>
  <si>
    <t>Maths Functions</t>
  </si>
  <si>
    <t>Abs</t>
  </si>
  <si>
    <t>Converts negative number to positive number</t>
  </si>
  <si>
    <t>Int</t>
  </si>
  <si>
    <t xml:space="preserve">Discards decimals </t>
  </si>
  <si>
    <t>Mod</t>
  </si>
  <si>
    <t>Gives the remainder from division</t>
  </si>
  <si>
    <t>Sqrt</t>
  </si>
  <si>
    <t>Gives root value</t>
  </si>
  <si>
    <t>Power</t>
  </si>
  <si>
    <t>Gives the number raised to power of</t>
  </si>
  <si>
    <t>Round</t>
  </si>
  <si>
    <t>Rounds to nearest number</t>
  </si>
  <si>
    <t>Trunc</t>
  </si>
  <si>
    <t>Truncates to lower number</t>
  </si>
  <si>
    <t>Statistical Functions</t>
  </si>
  <si>
    <t>CountA</t>
  </si>
  <si>
    <t>Counts text and numbers</t>
  </si>
  <si>
    <t>Countblank</t>
  </si>
  <si>
    <t>Counts blank cells</t>
  </si>
  <si>
    <t>Good</t>
  </si>
  <si>
    <t>Small</t>
  </si>
  <si>
    <t>Finds the nth small value</t>
  </si>
  <si>
    <t>Bad</t>
  </si>
  <si>
    <t>Large</t>
  </si>
  <si>
    <t>Finsd the nth large value</t>
  </si>
  <si>
    <t>Date Functions</t>
  </si>
  <si>
    <t>Date</t>
  </si>
  <si>
    <t>Adds day, month, year</t>
  </si>
  <si>
    <t>Today</t>
  </si>
  <si>
    <t>Current date</t>
  </si>
  <si>
    <t>Now</t>
  </si>
  <si>
    <t>Current date and time</t>
  </si>
  <si>
    <t>Day</t>
  </si>
  <si>
    <t xml:space="preserve">Extracts day fromCurrent date </t>
  </si>
  <si>
    <t>Month</t>
  </si>
  <si>
    <t xml:space="preserve">Extracts month fromCurrent date </t>
  </si>
  <si>
    <t>Year</t>
  </si>
  <si>
    <t>Extracts year from Curent date</t>
  </si>
  <si>
    <t>Time</t>
  </si>
  <si>
    <t>Adds Hr, min, second</t>
  </si>
  <si>
    <t>Hour</t>
  </si>
  <si>
    <t>Extracts Hours from given time</t>
  </si>
  <si>
    <t>Minute</t>
  </si>
  <si>
    <t>Extracts Minutes from given time</t>
  </si>
  <si>
    <t>Second</t>
  </si>
  <si>
    <t>Extracts Seconds from given time</t>
  </si>
  <si>
    <t>Weekday</t>
  </si>
  <si>
    <t xml:space="preserve">Extracts day from Current date </t>
  </si>
  <si>
    <t>Information Functions</t>
  </si>
  <si>
    <t>IsBlank</t>
  </si>
  <si>
    <t>Returns true if blank cell or false if non blank cell</t>
  </si>
  <si>
    <t>apple</t>
  </si>
  <si>
    <t>IsError</t>
  </si>
  <si>
    <t>Returns error value</t>
  </si>
  <si>
    <t>medicine</t>
  </si>
  <si>
    <t>Isnumber</t>
  </si>
  <si>
    <t>Returns true if data is number</t>
  </si>
  <si>
    <t>#ref1</t>
  </si>
  <si>
    <t>Istext</t>
  </si>
  <si>
    <t>Returns true if data is text</t>
  </si>
  <si>
    <t>#NA</t>
  </si>
  <si>
    <t>Financial functions and what-if anlysis</t>
  </si>
  <si>
    <t>Payment /month</t>
  </si>
  <si>
    <t>Loan Amount</t>
  </si>
  <si>
    <t>Rate of Intrest</t>
  </si>
  <si>
    <t>PMT [EMI]</t>
  </si>
  <si>
    <t>Months</t>
  </si>
  <si>
    <t>PPMT</t>
  </si>
  <si>
    <t>IPMT</t>
  </si>
  <si>
    <t>PMT</t>
  </si>
  <si>
    <t>Using Data Table</t>
  </si>
  <si>
    <t>Current Scenario</t>
  </si>
  <si>
    <t>Best Scenario</t>
  </si>
  <si>
    <t>Worst Scenario</t>
  </si>
  <si>
    <t>Data Validation</t>
  </si>
  <si>
    <t>Emp Code</t>
  </si>
  <si>
    <t>Joining Date</t>
  </si>
  <si>
    <t>Emp Code No Duplicate</t>
  </si>
  <si>
    <t>EmpName only Text</t>
  </si>
  <si>
    <t>Age only Numeric Data</t>
  </si>
  <si>
    <t>Age</t>
  </si>
  <si>
    <t>Salary 5000 to 50000</t>
  </si>
  <si>
    <t>Joining Date should be Less then current Date</t>
  </si>
  <si>
    <t>Ferozepur</t>
  </si>
  <si>
    <t>Hydrabad</t>
  </si>
  <si>
    <t>Cuttack</t>
  </si>
  <si>
    <t>Delhi</t>
  </si>
  <si>
    <t>Kanpur</t>
  </si>
  <si>
    <t>Pune</t>
  </si>
  <si>
    <t>Mathura</t>
  </si>
  <si>
    <t>Agra</t>
  </si>
  <si>
    <t>Ambala</t>
  </si>
  <si>
    <t>Darjeeling</t>
  </si>
  <si>
    <t>Jammu</t>
  </si>
  <si>
    <t>Calcutta</t>
  </si>
  <si>
    <t>cochin</t>
  </si>
  <si>
    <t>Jaipur</t>
  </si>
  <si>
    <t>Nasik</t>
  </si>
  <si>
    <t>Patna</t>
  </si>
  <si>
    <t>Manglore</t>
  </si>
  <si>
    <t>Banglore</t>
  </si>
  <si>
    <t>Mumbai</t>
  </si>
  <si>
    <t>Lucknow</t>
  </si>
  <si>
    <t>Surat</t>
  </si>
  <si>
    <t>Mysore</t>
  </si>
  <si>
    <t>Aligarh</t>
  </si>
  <si>
    <t>delhi</t>
  </si>
  <si>
    <t>Baroda</t>
  </si>
  <si>
    <t>Nagpur</t>
  </si>
  <si>
    <t>Gangtok</t>
  </si>
  <si>
    <t>Guwahati</t>
  </si>
  <si>
    <t>chennai</t>
  </si>
  <si>
    <t>Trivanadrum</t>
  </si>
  <si>
    <t>Panji</t>
  </si>
  <si>
    <t>Branch</t>
  </si>
  <si>
    <t>Personnel</t>
  </si>
  <si>
    <t>Data Validation-Rules</t>
  </si>
  <si>
    <t>Syntax</t>
  </si>
  <si>
    <t>Task-1</t>
  </si>
  <si>
    <t>Task-2</t>
  </si>
  <si>
    <t>Task-3</t>
  </si>
  <si>
    <t>Task-4</t>
  </si>
  <si>
    <t>Task-5</t>
  </si>
  <si>
    <t>100000</t>
  </si>
  <si>
    <t>150000</t>
  </si>
  <si>
    <t>200000</t>
  </si>
  <si>
    <t>MaNoj</t>
  </si>
  <si>
    <t>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</si>
</sst>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b/>
      <i/>
      <sz val="10"/>
      <name val="Times New Roman"/>
      <family val="1"/>
    </font>
    <font>
      <b/>
      <sz val="10"/>
      <color theme="1"/>
      <name val="Arial"/>
      <family val="2"/>
    </font>
    <font>
      <b/>
      <i/>
      <sz val="16"/>
      <color indexed="10"/>
      <name val="Times New Roman"/>
      <family val="1"/>
    </font>
    <font>
      <b/>
      <i/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i/>
      <sz val="10"/>
      <color theme="0"/>
      <name val="Times New Roman"/>
      <family val="1"/>
    </font>
    <font>
      <i/>
      <sz val="14"/>
      <color theme="0"/>
      <name val="Times New Roman"/>
      <family val="1"/>
    </font>
    <font>
      <i/>
      <sz val="10"/>
      <color theme="0"/>
      <name val="Times New Roman"/>
      <family val="1"/>
    </font>
    <font>
      <b/>
      <i/>
      <sz val="10"/>
      <color theme="0"/>
      <name val="Calibri"/>
      <family val="2"/>
      <scheme val="minor"/>
    </font>
    <font>
      <b/>
      <i/>
      <sz val="12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NumberFormat="1"/>
    <xf numFmtId="9" fontId="0" fillId="0" borderId="0" xfId="0" applyNumberFormat="1"/>
    <xf numFmtId="15" fontId="0" fillId="0" borderId="0" xfId="0" applyNumberFormat="1"/>
    <xf numFmtId="4" fontId="0" fillId="0" borderId="0" xfId="0" applyNumberFormat="1" applyProtection="1">
      <protection locked="0"/>
    </xf>
    <xf numFmtId="0" fontId="2" fillId="0" borderId="0" xfId="0" applyFont="1"/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1" xfId="0" applyFont="1" applyFill="1" applyBorder="1"/>
    <xf numFmtId="0" fontId="4" fillId="3" borderId="7" xfId="0" applyFont="1" applyFill="1" applyBorder="1"/>
    <xf numFmtId="0" fontId="0" fillId="4" borderId="8" xfId="0" applyFill="1" applyBorder="1"/>
    <xf numFmtId="0" fontId="0" fillId="4" borderId="9" xfId="0" applyFill="1" applyBorder="1"/>
    <xf numFmtId="15" fontId="0" fillId="4" borderId="9" xfId="0" applyNumberFormat="1" applyFill="1" applyBorder="1"/>
    <xf numFmtId="0" fontId="2" fillId="4" borderId="9" xfId="0" applyFont="1" applyFill="1" applyBorder="1"/>
    <xf numFmtId="15" fontId="2" fillId="4" borderId="9" xfId="0" applyNumberFormat="1" applyFont="1" applyFill="1" applyBorder="1"/>
    <xf numFmtId="0" fontId="0" fillId="4" borderId="9" xfId="0" applyFill="1" applyBorder="1" applyProtection="1"/>
    <xf numFmtId="0" fontId="2" fillId="4" borderId="9" xfId="0" applyFont="1" applyFill="1" applyBorder="1" applyProtection="1"/>
    <xf numFmtId="0" fontId="6" fillId="0" borderId="0" xfId="0" applyNumberFormat="1" applyFont="1"/>
    <xf numFmtId="0" fontId="6" fillId="0" borderId="0" xfId="0" applyFont="1"/>
    <xf numFmtId="0" fontId="3" fillId="5" borderId="0" xfId="0" applyFont="1" applyFill="1" applyBorder="1"/>
    <xf numFmtId="0" fontId="3" fillId="7" borderId="0" xfId="0" applyFont="1" applyFill="1" applyBorder="1"/>
    <xf numFmtId="0" fontId="0" fillId="8" borderId="0" xfId="0" applyFill="1" applyBorder="1"/>
    <xf numFmtId="0" fontId="0" fillId="2" borderId="0" xfId="0" applyFill="1"/>
    <xf numFmtId="14" fontId="0" fillId="8" borderId="0" xfId="0" applyNumberFormat="1" applyFill="1" applyBorder="1"/>
    <xf numFmtId="22" fontId="0" fillId="8" borderId="0" xfId="0" applyNumberFormat="1" applyFill="1" applyBorder="1"/>
    <xf numFmtId="18" fontId="0" fillId="8" borderId="0" xfId="0" applyNumberFormat="1" applyFill="1" applyBorder="1"/>
    <xf numFmtId="0" fontId="3" fillId="0" borderId="0" xfId="0" applyFont="1"/>
    <xf numFmtId="0" fontId="0" fillId="9" borderId="10" xfId="0" applyFill="1" applyBorder="1"/>
    <xf numFmtId="0" fontId="0" fillId="9" borderId="10" xfId="0" applyNumberFormat="1" applyFill="1" applyBorder="1"/>
    <xf numFmtId="10" fontId="0" fillId="9" borderId="10" xfId="0" applyNumberFormat="1" applyFill="1" applyBorder="1"/>
    <xf numFmtId="0" fontId="3" fillId="10" borderId="10" xfId="0" applyFont="1" applyFill="1" applyBorder="1"/>
    <xf numFmtId="0" fontId="3" fillId="10" borderId="12" xfId="0" applyFont="1" applyFill="1" applyBorder="1"/>
    <xf numFmtId="0" fontId="0" fillId="0" borderId="10" xfId="0" applyFill="1" applyBorder="1"/>
    <xf numFmtId="0" fontId="3" fillId="0" borderId="10" xfId="0" applyFont="1" applyFill="1" applyBorder="1"/>
    <xf numFmtId="9" fontId="0" fillId="0" borderId="10" xfId="0" applyNumberFormat="1" applyFill="1" applyBorder="1"/>
    <xf numFmtId="10" fontId="0" fillId="0" borderId="10" xfId="0" applyNumberFormat="1" applyFill="1" applyBorder="1"/>
    <xf numFmtId="0" fontId="7" fillId="11" borderId="20" xfId="0" applyFont="1" applyFill="1" applyBorder="1"/>
    <xf numFmtId="0" fontId="7" fillId="11" borderId="21" xfId="0" applyFont="1" applyFill="1" applyBorder="1"/>
    <xf numFmtId="0" fontId="1" fillId="0" borderId="10" xfId="0" applyFont="1" applyFill="1" applyBorder="1"/>
    <xf numFmtId="0" fontId="2" fillId="0" borderId="10" xfId="0" applyFont="1" applyFill="1" applyBorder="1"/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0" fontId="7" fillId="15" borderId="10" xfId="0" applyFont="1" applyFill="1" applyBorder="1" applyAlignment="1">
      <alignment horizontal="center"/>
    </xf>
    <xf numFmtId="0" fontId="3" fillId="16" borderId="0" xfId="0" applyFont="1" applyFill="1"/>
    <xf numFmtId="0" fontId="0" fillId="16" borderId="0" xfId="0" applyFill="1"/>
    <xf numFmtId="10" fontId="1" fillId="16" borderId="0" xfId="1" applyNumberFormat="1" applyFill="1"/>
    <xf numFmtId="10" fontId="0" fillId="16" borderId="0" xfId="0" applyNumberFormat="1" applyFill="1"/>
    <xf numFmtId="0" fontId="13" fillId="16" borderId="0" xfId="0" applyFont="1" applyFill="1"/>
    <xf numFmtId="10" fontId="13" fillId="16" borderId="0" xfId="1" applyNumberFormat="1" applyFont="1" applyFill="1"/>
    <xf numFmtId="10" fontId="13" fillId="16" borderId="0" xfId="0" applyNumberFormat="1" applyFont="1" applyFill="1"/>
    <xf numFmtId="0" fontId="13" fillId="0" borderId="0" xfId="0" applyFont="1" applyFill="1"/>
    <xf numFmtId="10" fontId="13" fillId="0" borderId="0" xfId="1" applyNumberFormat="1" applyFont="1" applyFill="1"/>
    <xf numFmtId="10" fontId="13" fillId="0" borderId="0" xfId="0" applyNumberFormat="1" applyFont="1" applyFill="1"/>
    <xf numFmtId="0" fontId="13" fillId="17" borderId="0" xfId="0" applyFont="1" applyFill="1"/>
    <xf numFmtId="10" fontId="13" fillId="17" borderId="0" xfId="1" applyNumberFormat="1" applyFont="1" applyFill="1"/>
    <xf numFmtId="10" fontId="13" fillId="17" borderId="0" xfId="0" applyNumberFormat="1" applyFont="1" applyFill="1"/>
    <xf numFmtId="0" fontId="14" fillId="18" borderId="0" xfId="0" applyFont="1" applyFill="1" applyBorder="1"/>
    <xf numFmtId="0" fontId="15" fillId="18" borderId="0" xfId="0" applyFont="1" applyFill="1" applyBorder="1"/>
    <xf numFmtId="0" fontId="14" fillId="18" borderId="22" xfId="0" applyFont="1" applyFill="1" applyBorder="1"/>
    <xf numFmtId="0" fontId="16" fillId="18" borderId="10" xfId="0" applyFont="1" applyFill="1" applyBorder="1"/>
    <xf numFmtId="0" fontId="17" fillId="18" borderId="10" xfId="0" applyFont="1" applyFill="1" applyBorder="1"/>
    <xf numFmtId="0" fontId="0" fillId="0" borderId="0" xfId="0" applyAlignment="1">
      <alignment vertical="center"/>
    </xf>
    <xf numFmtId="0" fontId="18" fillId="18" borderId="1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9" fillId="18" borderId="0" xfId="0" applyFont="1" applyFill="1" applyAlignment="1">
      <alignment vertical="center"/>
    </xf>
    <xf numFmtId="0" fontId="20" fillId="18" borderId="0" xfId="0" applyFont="1" applyFill="1" applyAlignment="1">
      <alignment vertical="center"/>
    </xf>
    <xf numFmtId="0" fontId="8" fillId="12" borderId="23" xfId="0" applyFont="1" applyFill="1" applyBorder="1" applyAlignment="1">
      <alignment horizontal="center" vertical="center"/>
    </xf>
    <xf numFmtId="0" fontId="8" fillId="12" borderId="11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9" fontId="21" fillId="19" borderId="23" xfId="0" applyNumberFormat="1" applyFont="1" applyFill="1" applyBorder="1" applyAlignment="1">
      <alignment horizontal="center" vertical="center"/>
    </xf>
    <xf numFmtId="9" fontId="21" fillId="19" borderId="11" xfId="0" applyNumberFormat="1" applyFont="1" applyFill="1" applyBorder="1" applyAlignment="1">
      <alignment horizontal="center" vertical="center"/>
    </xf>
    <xf numFmtId="164" fontId="3" fillId="13" borderId="23" xfId="0" applyNumberFormat="1" applyFont="1" applyFill="1" applyBorder="1"/>
    <xf numFmtId="0" fontId="1" fillId="12" borderId="23" xfId="0" applyFont="1" applyFill="1" applyBorder="1"/>
    <xf numFmtId="0" fontId="1" fillId="12" borderId="11" xfId="0" applyFont="1" applyFill="1" applyBorder="1"/>
    <xf numFmtId="0" fontId="1" fillId="0" borderId="23" xfId="0" applyFont="1" applyBorder="1"/>
    <xf numFmtId="0" fontId="1" fillId="0" borderId="11" xfId="0" applyFont="1" applyBorder="1"/>
    <xf numFmtId="0" fontId="1" fillId="12" borderId="24" xfId="0" applyFont="1" applyFill="1" applyBorder="1"/>
    <xf numFmtId="0" fontId="1" fillId="12" borderId="12" xfId="0" applyFont="1" applyFill="1" applyBorder="1"/>
    <xf numFmtId="0" fontId="1" fillId="12" borderId="23" xfId="0" applyNumberFormat="1" applyFont="1" applyFill="1" applyBorder="1"/>
    <xf numFmtId="0" fontId="1" fillId="0" borderId="23" xfId="0" applyNumberFormat="1" applyFont="1" applyBorder="1"/>
    <xf numFmtId="0" fontId="1" fillId="12" borderId="24" xfId="0" applyNumberFormat="1" applyFont="1" applyFill="1" applyBorder="1"/>
    <xf numFmtId="0" fontId="3" fillId="13" borderId="23" xfId="0" applyNumberFormat="1" applyFont="1" applyFill="1" applyBorder="1"/>
    <xf numFmtId="0" fontId="3" fillId="13" borderId="11" xfId="0" applyNumberFormat="1" applyFont="1" applyFill="1" applyBorder="1"/>
    <xf numFmtId="0" fontId="22" fillId="3" borderId="0" xfId="0" applyFont="1" applyFill="1"/>
    <xf numFmtId="0" fontId="10" fillId="13" borderId="10" xfId="0" applyFont="1" applyFill="1" applyBorder="1"/>
    <xf numFmtId="0" fontId="10" fillId="13" borderId="9" xfId="0" applyFont="1" applyFill="1" applyBorder="1"/>
    <xf numFmtId="0" fontId="23" fillId="12" borderId="10" xfId="0" applyFont="1" applyFill="1" applyBorder="1"/>
    <xf numFmtId="0" fontId="24" fillId="12" borderId="10" xfId="0" applyFont="1" applyFill="1" applyBorder="1"/>
    <xf numFmtId="0" fontId="23" fillId="0" borderId="10" xfId="0" applyFont="1" applyBorder="1"/>
    <xf numFmtId="0" fontId="24" fillId="0" borderId="10" xfId="0" applyFont="1" applyBorder="1"/>
    <xf numFmtId="0" fontId="7" fillId="15" borderId="13" xfId="0" applyFont="1" applyFill="1" applyBorder="1" applyAlignment="1">
      <alignment horizontal="left"/>
    </xf>
    <xf numFmtId="0" fontId="7" fillId="15" borderId="14" xfId="0" applyFont="1" applyFill="1" applyBorder="1" applyAlignment="1">
      <alignment horizontal="left"/>
    </xf>
    <xf numFmtId="0" fontId="7" fillId="15" borderId="15" xfId="0" applyFont="1" applyFill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10" fillId="14" borderId="7" xfId="0" applyFont="1" applyFill="1" applyBorder="1" applyAlignment="1">
      <alignment horizontal="center"/>
    </xf>
    <xf numFmtId="0" fontId="10" fillId="18" borderId="1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 textRotation="46"/>
    </xf>
    <xf numFmtId="0" fontId="3" fillId="10" borderId="19" xfId="0" applyFont="1" applyFill="1" applyBorder="1" applyAlignment="1">
      <alignment horizontal="center" vertical="center" textRotation="46"/>
    </xf>
    <xf numFmtId="0" fontId="9" fillId="6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L10"/>
  <sheetViews>
    <sheetView showGridLines="0" tabSelected="1" topLeftCell="B1" zoomScale="150" zoomScaleNormal="150" workbookViewId="0">
      <selection activeCell="I12" sqref="I12"/>
    </sheetView>
  </sheetViews>
  <sheetFormatPr defaultRowHeight="12.75" x14ac:dyDescent="0.2"/>
  <cols>
    <col min="1" max="1" width="12" customWidth="1"/>
    <col min="2" max="2" width="12.28515625" customWidth="1"/>
    <col min="3" max="3" width="12.42578125" customWidth="1"/>
    <col min="4" max="4" width="10.7109375" bestFit="1" customWidth="1"/>
    <col min="5" max="5" width="13.85546875" customWidth="1"/>
    <col min="6" max="6" width="6.7109375" customWidth="1"/>
    <col min="7" max="7" width="3.5703125" customWidth="1"/>
    <col min="8" max="8" width="7.42578125" customWidth="1"/>
    <col min="11" max="11" width="11.85546875" customWidth="1"/>
    <col min="12" max="12" width="17.42578125" customWidth="1"/>
  </cols>
  <sheetData>
    <row r="1" spans="1:12" ht="15.75" thickBot="1" x14ac:dyDescent="0.3">
      <c r="A1" s="103" t="s">
        <v>318</v>
      </c>
      <c r="B1" s="103"/>
      <c r="C1" s="103"/>
      <c r="D1" s="103"/>
      <c r="E1" s="103"/>
      <c r="H1" s="104" t="s">
        <v>360</v>
      </c>
      <c r="I1" s="104"/>
      <c r="J1" s="104"/>
      <c r="K1" s="104"/>
      <c r="L1" s="104"/>
    </row>
    <row r="2" spans="1:12" ht="13.5" x14ac:dyDescent="0.25">
      <c r="A2" s="40" t="s">
        <v>319</v>
      </c>
      <c r="B2" s="41" t="s">
        <v>0</v>
      </c>
      <c r="C2" s="41" t="s">
        <v>324</v>
      </c>
      <c r="D2" s="41" t="s">
        <v>27</v>
      </c>
      <c r="E2" s="41" t="s">
        <v>320</v>
      </c>
      <c r="H2" s="46" t="s">
        <v>362</v>
      </c>
      <c r="I2" s="97" t="s">
        <v>321</v>
      </c>
      <c r="J2" s="98"/>
      <c r="K2" s="98"/>
      <c r="L2" s="99"/>
    </row>
    <row r="3" spans="1:12" ht="13.5" x14ac:dyDescent="0.25">
      <c r="A3" s="36"/>
      <c r="B3" s="42"/>
      <c r="C3" s="36"/>
      <c r="D3" s="36"/>
      <c r="E3" s="36"/>
      <c r="H3" s="44" t="s">
        <v>363</v>
      </c>
      <c r="I3" s="100" t="s">
        <v>322</v>
      </c>
      <c r="J3" s="101"/>
      <c r="K3" s="101"/>
      <c r="L3" s="102"/>
    </row>
    <row r="4" spans="1:12" ht="13.5" x14ac:dyDescent="0.25">
      <c r="A4" s="36"/>
      <c r="B4" s="42"/>
      <c r="C4" s="36"/>
      <c r="D4" s="36"/>
      <c r="E4" s="36"/>
      <c r="H4" s="46" t="s">
        <v>364</v>
      </c>
      <c r="I4" s="97" t="s">
        <v>323</v>
      </c>
      <c r="J4" s="98"/>
      <c r="K4" s="98"/>
      <c r="L4" s="99"/>
    </row>
    <row r="5" spans="1:12" ht="13.5" x14ac:dyDescent="0.25">
      <c r="A5" s="36"/>
      <c r="B5" s="42"/>
      <c r="C5" s="36"/>
      <c r="D5" s="36"/>
      <c r="E5" s="36"/>
      <c r="H5" s="44" t="s">
        <v>365</v>
      </c>
      <c r="I5" s="100" t="s">
        <v>325</v>
      </c>
      <c r="J5" s="101"/>
      <c r="K5" s="101"/>
      <c r="L5" s="102"/>
    </row>
    <row r="6" spans="1:12" ht="13.5" x14ac:dyDescent="0.25">
      <c r="A6" s="36"/>
      <c r="B6" s="42"/>
      <c r="C6" s="36"/>
      <c r="D6" s="36"/>
      <c r="E6" s="36"/>
      <c r="H6" s="46" t="s">
        <v>366</v>
      </c>
      <c r="I6" s="97" t="s">
        <v>326</v>
      </c>
      <c r="J6" s="98"/>
      <c r="K6" s="98"/>
      <c r="L6" s="99"/>
    </row>
    <row r="7" spans="1:12" ht="13.5" x14ac:dyDescent="0.25">
      <c r="A7" s="36"/>
      <c r="B7" s="42"/>
      <c r="C7" s="43"/>
      <c r="D7" s="43"/>
      <c r="E7" s="36"/>
      <c r="H7" s="45"/>
      <c r="I7" s="100"/>
      <c r="J7" s="101"/>
      <c r="K7" s="101"/>
      <c r="L7" s="102"/>
    </row>
    <row r="8" spans="1:12" x14ac:dyDescent="0.2">
      <c r="A8" s="36"/>
      <c r="B8" s="42"/>
      <c r="C8" s="36"/>
      <c r="D8" s="36"/>
      <c r="E8" s="36"/>
    </row>
    <row r="9" spans="1:12" x14ac:dyDescent="0.2">
      <c r="A9" s="36"/>
      <c r="B9" s="42"/>
      <c r="C9" s="36"/>
      <c r="D9" s="36"/>
      <c r="E9" s="36"/>
    </row>
    <row r="10" spans="1:12" x14ac:dyDescent="0.2">
      <c r="A10" s="36"/>
      <c r="B10" s="42"/>
      <c r="C10" s="36"/>
      <c r="D10" s="36"/>
      <c r="E10" s="36"/>
    </row>
  </sheetData>
  <mergeCells count="8">
    <mergeCell ref="I4:L4"/>
    <mergeCell ref="I5:L5"/>
    <mergeCell ref="I6:L6"/>
    <mergeCell ref="I7:L7"/>
    <mergeCell ref="A1:E1"/>
    <mergeCell ref="H1:L1"/>
    <mergeCell ref="I2:L2"/>
    <mergeCell ref="I3:L3"/>
  </mergeCells>
  <phoneticPr fontId="0" type="noConversion"/>
  <dataValidations count="2">
    <dataValidation type="custom" allowBlank="1" showInputMessage="1" showErrorMessage="1" sqref="A3:A10" xr:uid="{00000000-0002-0000-0000-000000000000}">
      <formula1>COUNTIF($A$3:$A$10,A3)&lt;2</formula1>
    </dataValidation>
    <dataValidation type="custom" allowBlank="1" showInputMessage="1" showErrorMessage="1" sqref="B3:B10" xr:uid="{00000000-0002-0000-0000-000001000000}">
      <formula1>ISTEXT(B3)</formula1>
    </dataValidation>
  </dataValidation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B1:J13"/>
  <sheetViews>
    <sheetView showGridLines="0" zoomScale="150" zoomScaleNormal="150" workbookViewId="0">
      <selection activeCell="E5" sqref="E5"/>
    </sheetView>
  </sheetViews>
  <sheetFormatPr defaultRowHeight="12.75" x14ac:dyDescent="0.2"/>
  <cols>
    <col min="1" max="1" width="2.7109375" customWidth="1"/>
    <col min="2" max="2" width="15" customWidth="1"/>
    <col min="6" max="6" width="4.140625" customWidth="1"/>
    <col min="7" max="7" width="2" customWidth="1"/>
    <col min="8" max="8" width="3.5703125" customWidth="1"/>
    <col min="9" max="9" width="5.85546875" customWidth="1"/>
    <col min="10" max="10" width="4.28515625" customWidth="1"/>
  </cols>
  <sheetData>
    <row r="1" spans="2:10" ht="24" thickBot="1" x14ac:dyDescent="0.4">
      <c r="B1" s="106" t="s">
        <v>211</v>
      </c>
      <c r="C1" s="107"/>
      <c r="D1" s="107"/>
      <c r="E1" s="107"/>
      <c r="F1" s="107"/>
      <c r="G1" s="107"/>
      <c r="H1" s="108"/>
    </row>
    <row r="2" spans="2:10" ht="13.5" thickTop="1" x14ac:dyDescent="0.2">
      <c r="B2" s="6"/>
      <c r="C2" s="7"/>
      <c r="D2" s="7"/>
      <c r="E2" s="7"/>
      <c r="F2" s="7"/>
      <c r="G2" s="7"/>
      <c r="H2" s="8"/>
    </row>
    <row r="3" spans="2:10" ht="13.5" thickBot="1" x14ac:dyDescent="0.25">
      <c r="B3" s="12" t="s">
        <v>212</v>
      </c>
      <c r="C3" s="105">
        <v>1</v>
      </c>
      <c r="D3" s="105"/>
      <c r="E3" s="7"/>
      <c r="F3" s="7"/>
      <c r="G3" s="7"/>
      <c r="H3" s="8"/>
    </row>
    <row r="4" spans="2:10" ht="13.5" thickTop="1" x14ac:dyDescent="0.2">
      <c r="B4" s="12"/>
      <c r="C4" s="7"/>
      <c r="D4" s="7"/>
      <c r="E4" s="7"/>
      <c r="F4" s="7"/>
      <c r="G4" s="7"/>
      <c r="H4" s="8"/>
    </row>
    <row r="5" spans="2:10" ht="13.5" thickBot="1" x14ac:dyDescent="0.25">
      <c r="B5" s="12" t="s">
        <v>0</v>
      </c>
      <c r="C5" s="105"/>
      <c r="D5" s="105"/>
      <c r="E5" s="7"/>
      <c r="F5" s="7"/>
      <c r="G5" s="7"/>
      <c r="H5" s="8"/>
    </row>
    <row r="6" spans="2:10" ht="13.5" thickTop="1" x14ac:dyDescent="0.2">
      <c r="B6" s="12"/>
      <c r="C6" s="7"/>
      <c r="D6" s="7"/>
      <c r="E6" s="7"/>
      <c r="F6" s="7"/>
      <c r="G6" s="7"/>
      <c r="H6" s="8"/>
    </row>
    <row r="7" spans="2:10" ht="13.5" thickBot="1" x14ac:dyDescent="0.25">
      <c r="B7" s="12" t="s">
        <v>25</v>
      </c>
      <c r="C7" s="105"/>
      <c r="D7" s="105"/>
      <c r="E7" s="7"/>
      <c r="F7" s="7"/>
      <c r="G7" s="7"/>
      <c r="H7" s="8"/>
    </row>
    <row r="8" spans="2:10" ht="13.5" thickTop="1" x14ac:dyDescent="0.2">
      <c r="B8" s="12"/>
      <c r="C8" s="7"/>
      <c r="D8" s="7"/>
      <c r="E8" s="7"/>
      <c r="F8" s="7"/>
      <c r="G8" s="7"/>
      <c r="H8" s="8"/>
    </row>
    <row r="9" spans="2:10" ht="13.5" thickBot="1" x14ac:dyDescent="0.25">
      <c r="B9" s="12" t="s">
        <v>213</v>
      </c>
      <c r="C9" s="105"/>
      <c r="D9" s="105"/>
      <c r="E9" s="7"/>
      <c r="F9" s="7"/>
      <c r="G9" s="7"/>
      <c r="H9" s="8"/>
    </row>
    <row r="10" spans="2:10" ht="13.5" thickTop="1" x14ac:dyDescent="0.2">
      <c r="B10" s="12"/>
      <c r="C10" s="7"/>
      <c r="D10" s="7"/>
      <c r="E10" s="7"/>
      <c r="F10" s="7"/>
      <c r="G10" s="7"/>
      <c r="H10" s="8"/>
    </row>
    <row r="11" spans="2:10" ht="13.5" thickBot="1" x14ac:dyDescent="0.25">
      <c r="B11" s="12" t="s">
        <v>27</v>
      </c>
      <c r="C11" s="105"/>
      <c r="D11" s="105"/>
      <c r="E11" s="7"/>
      <c r="F11" s="7"/>
      <c r="G11" s="7"/>
      <c r="H11" s="8"/>
    </row>
    <row r="12" spans="2:10" ht="13.5" thickTop="1" x14ac:dyDescent="0.2">
      <c r="B12" s="6"/>
      <c r="C12" s="7"/>
      <c r="D12" s="7"/>
      <c r="E12" s="7"/>
      <c r="F12" s="7"/>
      <c r="G12" s="7"/>
      <c r="H12" s="8"/>
    </row>
    <row r="13" spans="2:10" ht="13.5" thickBot="1" x14ac:dyDescent="0.25">
      <c r="B13" s="9"/>
      <c r="C13" s="10"/>
      <c r="D13" s="10"/>
      <c r="E13" s="10"/>
      <c r="F13" s="10"/>
      <c r="G13" s="10"/>
      <c r="H13" s="11"/>
    </row>
  </sheetData>
  <mergeCells count="6">
    <mergeCell ref="C11:D11"/>
    <mergeCell ref="B1:H1"/>
    <mergeCell ref="C3:D3"/>
    <mergeCell ref="C5:D5"/>
    <mergeCell ref="C7:D7"/>
    <mergeCell ref="C9:D9"/>
  </mergeCells>
  <phoneticPr fontId="0" type="noConversion"/>
  <pageMargins left="0.75" right="0.75" top="1" bottom="1" header="0.5" footer="0.5"/>
  <pageSetup orientation="portrait" horizontalDpi="0" verticalDpi="180" copies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92D050"/>
  </sheetPr>
  <dimension ref="A1:H119"/>
  <sheetViews>
    <sheetView showGridLines="0" workbookViewId="0">
      <selection activeCell="H17" sqref="H17"/>
    </sheetView>
  </sheetViews>
  <sheetFormatPr defaultRowHeight="12.75" x14ac:dyDescent="0.2"/>
  <cols>
    <col min="1" max="1" width="12" customWidth="1"/>
    <col min="2" max="2" width="12.28515625" customWidth="1"/>
    <col min="3" max="3" width="12.42578125" customWidth="1"/>
    <col min="4" max="4" width="9.28515625" bestFit="1" customWidth="1"/>
    <col min="5" max="5" width="9.7109375" customWidth="1"/>
    <col min="6" max="6" width="11" customWidth="1"/>
    <col min="7" max="7" width="11.28515625" customWidth="1"/>
    <col min="8" max="8" width="10.85546875" customWidth="1"/>
  </cols>
  <sheetData>
    <row r="1" spans="1:8" ht="15.75" thickBot="1" x14ac:dyDescent="0.3">
      <c r="A1" s="13" t="s">
        <v>21</v>
      </c>
      <c r="B1" s="13" t="s">
        <v>22</v>
      </c>
      <c r="C1" s="13" t="s">
        <v>23</v>
      </c>
      <c r="D1" s="13" t="s">
        <v>24</v>
      </c>
      <c r="E1" s="13" t="s">
        <v>25</v>
      </c>
      <c r="F1" s="13" t="s">
        <v>358</v>
      </c>
      <c r="G1" s="13" t="s">
        <v>26</v>
      </c>
      <c r="H1" s="13" t="s">
        <v>27</v>
      </c>
    </row>
    <row r="2" spans="1:8" x14ac:dyDescent="0.2">
      <c r="A2" s="14">
        <v>1</v>
      </c>
      <c r="B2" s="15" t="s">
        <v>74</v>
      </c>
      <c r="C2" s="15" t="s">
        <v>75</v>
      </c>
      <c r="D2" s="15" t="s">
        <v>13</v>
      </c>
      <c r="E2" s="15" t="s">
        <v>76</v>
      </c>
      <c r="F2" s="15" t="s">
        <v>327</v>
      </c>
      <c r="G2" s="16">
        <v>28126</v>
      </c>
      <c r="H2">
        <v>21875</v>
      </c>
    </row>
    <row r="3" spans="1:8" x14ac:dyDescent="0.2">
      <c r="A3" s="14">
        <v>2</v>
      </c>
      <c r="B3" s="15" t="s">
        <v>143</v>
      </c>
      <c r="C3" s="15" t="s">
        <v>144</v>
      </c>
      <c r="D3" s="15" t="s">
        <v>13</v>
      </c>
      <c r="E3" s="15" t="s">
        <v>31</v>
      </c>
      <c r="F3" s="15" t="s">
        <v>329</v>
      </c>
      <c r="G3" s="16">
        <v>28126</v>
      </c>
      <c r="H3">
        <v>17500</v>
      </c>
    </row>
    <row r="4" spans="1:8" x14ac:dyDescent="0.2">
      <c r="A4" s="14">
        <v>3</v>
      </c>
      <c r="B4" s="15" t="s">
        <v>132</v>
      </c>
      <c r="C4" s="15" t="s">
        <v>133</v>
      </c>
      <c r="D4" s="15" t="s">
        <v>40</v>
      </c>
      <c r="E4" s="15" t="s">
        <v>145</v>
      </c>
      <c r="F4" s="15" t="s">
        <v>328</v>
      </c>
      <c r="G4" s="16">
        <v>36220</v>
      </c>
      <c r="H4">
        <v>7000</v>
      </c>
    </row>
    <row r="5" spans="1:8" x14ac:dyDescent="0.2">
      <c r="A5" s="14">
        <v>4</v>
      </c>
      <c r="B5" s="15" t="s">
        <v>28</v>
      </c>
      <c r="C5" s="15" t="s">
        <v>29</v>
      </c>
      <c r="D5" s="15" t="s">
        <v>30</v>
      </c>
      <c r="E5" s="15" t="s">
        <v>76</v>
      </c>
      <c r="F5" s="15" t="s">
        <v>330</v>
      </c>
      <c r="G5" s="16">
        <v>29183</v>
      </c>
      <c r="H5">
        <v>12250</v>
      </c>
    </row>
    <row r="6" spans="1:8" x14ac:dyDescent="0.2">
      <c r="A6" s="14">
        <v>5</v>
      </c>
      <c r="B6" s="15" t="s">
        <v>77</v>
      </c>
      <c r="C6" s="15" t="s">
        <v>78</v>
      </c>
      <c r="D6" s="15" t="s">
        <v>47</v>
      </c>
      <c r="E6" s="15" t="s">
        <v>76</v>
      </c>
      <c r="F6" s="15" t="s">
        <v>331</v>
      </c>
      <c r="G6" s="16">
        <v>32755</v>
      </c>
      <c r="H6">
        <v>21000</v>
      </c>
    </row>
    <row r="7" spans="1:8" x14ac:dyDescent="0.2">
      <c r="A7" s="14">
        <v>6</v>
      </c>
      <c r="B7" s="15" t="s">
        <v>179</v>
      </c>
      <c r="C7" s="15" t="s">
        <v>180</v>
      </c>
      <c r="D7" s="15" t="s">
        <v>47</v>
      </c>
      <c r="E7" s="15" t="s">
        <v>76</v>
      </c>
      <c r="F7" s="15" t="s">
        <v>333</v>
      </c>
      <c r="G7" s="16">
        <v>32390</v>
      </c>
      <c r="H7">
        <v>12425</v>
      </c>
    </row>
    <row r="8" spans="1:8" x14ac:dyDescent="0.2">
      <c r="A8" s="14">
        <v>7</v>
      </c>
      <c r="B8" s="15" t="s">
        <v>52</v>
      </c>
      <c r="C8" s="15" t="s">
        <v>53</v>
      </c>
      <c r="D8" s="15" t="s">
        <v>359</v>
      </c>
      <c r="E8" s="15" t="s">
        <v>181</v>
      </c>
      <c r="F8" s="15" t="s">
        <v>332</v>
      </c>
      <c r="G8" s="16">
        <v>33102</v>
      </c>
      <c r="H8">
        <v>13825</v>
      </c>
    </row>
    <row r="9" spans="1:8" x14ac:dyDescent="0.2">
      <c r="A9" s="14">
        <v>8</v>
      </c>
      <c r="B9" s="15" t="s">
        <v>79</v>
      </c>
      <c r="C9" s="15" t="s">
        <v>80</v>
      </c>
      <c r="D9" s="15" t="s">
        <v>47</v>
      </c>
      <c r="E9" s="15" t="s">
        <v>76</v>
      </c>
      <c r="F9" s="15" t="s">
        <v>334</v>
      </c>
      <c r="G9" s="16">
        <v>32755</v>
      </c>
      <c r="H9">
        <v>12425</v>
      </c>
    </row>
    <row r="10" spans="1:8" x14ac:dyDescent="0.2">
      <c r="A10" s="14">
        <v>9</v>
      </c>
      <c r="B10" s="15" t="s">
        <v>81</v>
      </c>
      <c r="C10" s="15" t="s">
        <v>82</v>
      </c>
      <c r="D10" s="15" t="s">
        <v>13</v>
      </c>
      <c r="E10" s="15" t="s">
        <v>76</v>
      </c>
      <c r="F10" s="15" t="s">
        <v>335</v>
      </c>
      <c r="G10" s="16">
        <v>36506</v>
      </c>
      <c r="H10">
        <v>14875</v>
      </c>
    </row>
    <row r="11" spans="1:8" x14ac:dyDescent="0.2">
      <c r="A11" s="14">
        <v>10</v>
      </c>
      <c r="B11" s="17" t="s">
        <v>83</v>
      </c>
      <c r="C11" s="17" t="s">
        <v>84</v>
      </c>
      <c r="D11" s="17" t="s">
        <v>30</v>
      </c>
      <c r="E11" s="15" t="s">
        <v>31</v>
      </c>
      <c r="F11" s="17" t="s">
        <v>336</v>
      </c>
      <c r="G11" s="18">
        <v>28326</v>
      </c>
      <c r="H11">
        <v>15750</v>
      </c>
    </row>
    <row r="12" spans="1:8" x14ac:dyDescent="0.2">
      <c r="A12" s="14">
        <v>11</v>
      </c>
      <c r="B12" s="15" t="s">
        <v>32</v>
      </c>
      <c r="C12" s="15" t="s">
        <v>33</v>
      </c>
      <c r="D12" s="15" t="s">
        <v>34</v>
      </c>
      <c r="E12" s="15" t="s">
        <v>181</v>
      </c>
      <c r="F12" s="15" t="s">
        <v>332</v>
      </c>
      <c r="G12" s="16">
        <v>31402</v>
      </c>
      <c r="H12">
        <v>14875</v>
      </c>
    </row>
    <row r="13" spans="1:8" x14ac:dyDescent="0.2">
      <c r="A13" s="14">
        <v>12</v>
      </c>
      <c r="B13" s="15" t="s">
        <v>182</v>
      </c>
      <c r="C13" s="15" t="s">
        <v>183</v>
      </c>
      <c r="D13" s="15" t="s">
        <v>40</v>
      </c>
      <c r="E13" s="15" t="s">
        <v>76</v>
      </c>
      <c r="F13" s="15" t="s">
        <v>337</v>
      </c>
      <c r="G13" s="16">
        <v>30376</v>
      </c>
      <c r="H13">
        <v>21000</v>
      </c>
    </row>
    <row r="14" spans="1:8" x14ac:dyDescent="0.2">
      <c r="A14" s="14">
        <v>13</v>
      </c>
      <c r="B14" s="15" t="s">
        <v>85</v>
      </c>
      <c r="C14" s="15" t="s">
        <v>86</v>
      </c>
      <c r="D14" s="15" t="s">
        <v>34</v>
      </c>
      <c r="E14" s="15" t="s">
        <v>31</v>
      </c>
      <c r="F14" s="15" t="s">
        <v>338</v>
      </c>
      <c r="G14" s="16">
        <v>31027</v>
      </c>
      <c r="H14">
        <v>19250</v>
      </c>
    </row>
    <row r="15" spans="1:8" x14ac:dyDescent="0.2">
      <c r="A15" s="14">
        <v>14</v>
      </c>
      <c r="B15" s="17" t="s">
        <v>35</v>
      </c>
      <c r="C15" s="17" t="s">
        <v>36</v>
      </c>
      <c r="D15" s="17" t="s">
        <v>37</v>
      </c>
      <c r="E15" s="15" t="s">
        <v>145</v>
      </c>
      <c r="F15" s="17" t="s">
        <v>339</v>
      </c>
      <c r="G15" s="18">
        <v>31028</v>
      </c>
      <c r="H15">
        <v>49000</v>
      </c>
    </row>
    <row r="16" spans="1:8" x14ac:dyDescent="0.2">
      <c r="A16" s="14">
        <v>15</v>
      </c>
      <c r="B16" s="15" t="s">
        <v>146</v>
      </c>
      <c r="C16" s="15" t="s">
        <v>147</v>
      </c>
      <c r="D16" s="15" t="s">
        <v>359</v>
      </c>
      <c r="E16" s="15" t="s">
        <v>76</v>
      </c>
      <c r="F16" s="15" t="s">
        <v>337</v>
      </c>
      <c r="G16" s="16">
        <v>31029</v>
      </c>
      <c r="H16">
        <v>14875</v>
      </c>
    </row>
    <row r="17" spans="1:8" x14ac:dyDescent="0.2">
      <c r="A17" s="14">
        <v>16</v>
      </c>
      <c r="B17" s="15" t="s">
        <v>87</v>
      </c>
      <c r="C17" s="15" t="s">
        <v>88</v>
      </c>
      <c r="D17" s="15" t="s">
        <v>359</v>
      </c>
      <c r="E17" s="15" t="s">
        <v>76</v>
      </c>
      <c r="F17" s="15" t="s">
        <v>340</v>
      </c>
      <c r="G17" s="16">
        <v>31030</v>
      </c>
      <c r="H17">
        <v>14875</v>
      </c>
    </row>
    <row r="18" spans="1:8" x14ac:dyDescent="0.2">
      <c r="A18" s="14">
        <v>17</v>
      </c>
      <c r="B18" s="15" t="s">
        <v>89</v>
      </c>
      <c r="C18" s="15" t="s">
        <v>90</v>
      </c>
      <c r="D18" s="15" t="s">
        <v>40</v>
      </c>
      <c r="E18" s="15" t="s">
        <v>31</v>
      </c>
      <c r="F18" s="15" t="s">
        <v>329</v>
      </c>
      <c r="G18" s="16">
        <v>30376</v>
      </c>
      <c r="H18">
        <v>15750</v>
      </c>
    </row>
    <row r="19" spans="1:8" s="5" customFormat="1" x14ac:dyDescent="0.2">
      <c r="A19" s="14">
        <v>18</v>
      </c>
      <c r="B19" s="15" t="s">
        <v>38</v>
      </c>
      <c r="C19" s="15" t="s">
        <v>39</v>
      </c>
      <c r="D19" s="15" t="s">
        <v>40</v>
      </c>
      <c r="E19" s="15" t="s">
        <v>181</v>
      </c>
      <c r="F19" s="15" t="s">
        <v>341</v>
      </c>
      <c r="G19" s="16">
        <v>30376</v>
      </c>
      <c r="H19">
        <v>15750</v>
      </c>
    </row>
    <row r="20" spans="1:8" x14ac:dyDescent="0.2">
      <c r="A20" s="14">
        <v>19</v>
      </c>
      <c r="B20" s="15" t="s">
        <v>184</v>
      </c>
      <c r="C20" s="15" t="s">
        <v>185</v>
      </c>
      <c r="D20" s="15" t="s">
        <v>30</v>
      </c>
      <c r="E20" s="15" t="s">
        <v>76</v>
      </c>
      <c r="F20" s="15" t="s">
        <v>333</v>
      </c>
      <c r="G20" s="16">
        <v>31637</v>
      </c>
      <c r="H20">
        <v>10500</v>
      </c>
    </row>
    <row r="21" spans="1:8" x14ac:dyDescent="0.2">
      <c r="A21" s="14">
        <v>20</v>
      </c>
      <c r="B21" s="15" t="s">
        <v>91</v>
      </c>
      <c r="C21" s="15" t="s">
        <v>92</v>
      </c>
      <c r="D21" s="15" t="s">
        <v>30</v>
      </c>
      <c r="E21" s="15" t="s">
        <v>76</v>
      </c>
      <c r="F21" s="15" t="s">
        <v>340</v>
      </c>
      <c r="G21" s="16">
        <v>36316</v>
      </c>
      <c r="H21">
        <v>5950</v>
      </c>
    </row>
    <row r="22" spans="1:8" x14ac:dyDescent="0.2">
      <c r="A22" s="14">
        <v>21</v>
      </c>
      <c r="B22" s="15" t="s">
        <v>93</v>
      </c>
      <c r="C22" s="15" t="s">
        <v>94</v>
      </c>
      <c r="D22" s="15" t="s">
        <v>30</v>
      </c>
      <c r="E22" s="15" t="s">
        <v>31</v>
      </c>
      <c r="F22" s="15" t="s">
        <v>342</v>
      </c>
      <c r="G22" s="16">
        <v>36317</v>
      </c>
      <c r="H22">
        <v>7875</v>
      </c>
    </row>
    <row r="23" spans="1:8" x14ac:dyDescent="0.2">
      <c r="A23" s="14">
        <v>22</v>
      </c>
      <c r="B23" s="15" t="s">
        <v>41</v>
      </c>
      <c r="C23" s="15" t="s">
        <v>42</v>
      </c>
      <c r="D23" s="15" t="s">
        <v>30</v>
      </c>
      <c r="E23" s="15" t="s">
        <v>181</v>
      </c>
      <c r="F23" s="15" t="s">
        <v>341</v>
      </c>
      <c r="G23" s="16">
        <v>36318</v>
      </c>
      <c r="H23">
        <v>7875</v>
      </c>
    </row>
    <row r="24" spans="1:8" x14ac:dyDescent="0.2">
      <c r="A24" s="14">
        <v>23</v>
      </c>
      <c r="B24" s="15" t="s">
        <v>186</v>
      </c>
      <c r="C24" s="15" t="s">
        <v>119</v>
      </c>
      <c r="D24" s="15" t="s">
        <v>30</v>
      </c>
      <c r="E24" s="15" t="s">
        <v>181</v>
      </c>
      <c r="F24" s="15" t="s">
        <v>332</v>
      </c>
      <c r="G24" s="16">
        <v>36319</v>
      </c>
      <c r="H24">
        <v>7875</v>
      </c>
    </row>
    <row r="25" spans="1:8" x14ac:dyDescent="0.2">
      <c r="A25" s="14">
        <v>24</v>
      </c>
      <c r="B25" s="15" t="s">
        <v>48</v>
      </c>
      <c r="C25" s="15" t="s">
        <v>187</v>
      </c>
      <c r="D25" s="15" t="s">
        <v>13</v>
      </c>
      <c r="E25" s="15" t="s">
        <v>181</v>
      </c>
      <c r="F25" s="15" t="s">
        <v>341</v>
      </c>
      <c r="G25" s="16">
        <v>29362</v>
      </c>
      <c r="H25">
        <v>14875</v>
      </c>
    </row>
    <row r="26" spans="1:8" x14ac:dyDescent="0.2">
      <c r="A26" s="14">
        <v>25</v>
      </c>
      <c r="B26" s="15" t="s">
        <v>188</v>
      </c>
      <c r="C26" s="15" t="s">
        <v>189</v>
      </c>
      <c r="D26" s="15" t="s">
        <v>47</v>
      </c>
      <c r="E26" s="15" t="s">
        <v>145</v>
      </c>
      <c r="F26" s="15" t="s">
        <v>343</v>
      </c>
      <c r="G26" s="16">
        <v>36274</v>
      </c>
      <c r="H26">
        <v>7875</v>
      </c>
    </row>
    <row r="27" spans="1:8" x14ac:dyDescent="0.2">
      <c r="A27" s="14">
        <v>26</v>
      </c>
      <c r="B27" s="15" t="s">
        <v>148</v>
      </c>
      <c r="C27" s="15" t="s">
        <v>149</v>
      </c>
      <c r="D27" s="15" t="s">
        <v>13</v>
      </c>
      <c r="E27" s="15" t="s">
        <v>31</v>
      </c>
      <c r="F27" s="15" t="s">
        <v>329</v>
      </c>
      <c r="G27" s="16">
        <v>30225</v>
      </c>
      <c r="H27">
        <v>19250</v>
      </c>
    </row>
    <row r="28" spans="1:8" x14ac:dyDescent="0.2">
      <c r="A28" s="14">
        <v>27</v>
      </c>
      <c r="B28" s="15" t="s">
        <v>43</v>
      </c>
      <c r="C28" s="15" t="s">
        <v>44</v>
      </c>
      <c r="D28" s="15" t="s">
        <v>13</v>
      </c>
      <c r="E28" s="15" t="s">
        <v>145</v>
      </c>
      <c r="F28" s="15" t="s">
        <v>344</v>
      </c>
      <c r="G28" s="16">
        <v>33787</v>
      </c>
      <c r="H28">
        <v>13125</v>
      </c>
    </row>
    <row r="29" spans="1:8" x14ac:dyDescent="0.2">
      <c r="A29" s="14">
        <v>28</v>
      </c>
      <c r="B29" s="15" t="s">
        <v>150</v>
      </c>
      <c r="C29" s="15" t="s">
        <v>151</v>
      </c>
      <c r="D29" s="15" t="s">
        <v>47</v>
      </c>
      <c r="E29" s="15" t="s">
        <v>181</v>
      </c>
      <c r="F29" s="15" t="s">
        <v>345</v>
      </c>
      <c r="G29" s="16">
        <v>34777</v>
      </c>
      <c r="H29">
        <v>10500</v>
      </c>
    </row>
    <row r="30" spans="1:8" x14ac:dyDescent="0.2">
      <c r="A30" s="14">
        <v>29</v>
      </c>
      <c r="B30" s="15" t="s">
        <v>190</v>
      </c>
      <c r="C30" s="15" t="s">
        <v>191</v>
      </c>
      <c r="D30" s="15" t="s">
        <v>40</v>
      </c>
      <c r="E30" s="15" t="s">
        <v>76</v>
      </c>
      <c r="F30" s="15" t="s">
        <v>340</v>
      </c>
      <c r="G30" s="16">
        <v>35189</v>
      </c>
      <c r="H30">
        <v>9625</v>
      </c>
    </row>
    <row r="31" spans="1:8" x14ac:dyDescent="0.2">
      <c r="A31" s="14">
        <v>30</v>
      </c>
      <c r="B31" s="17" t="s">
        <v>95</v>
      </c>
      <c r="C31" s="17" t="s">
        <v>96</v>
      </c>
      <c r="D31" s="15" t="s">
        <v>359</v>
      </c>
      <c r="E31" s="15" t="s">
        <v>31</v>
      </c>
      <c r="F31" s="17" t="s">
        <v>342</v>
      </c>
      <c r="G31" s="18">
        <v>32435</v>
      </c>
      <c r="H31">
        <v>14175</v>
      </c>
    </row>
    <row r="32" spans="1:8" x14ac:dyDescent="0.2">
      <c r="A32" s="14">
        <v>31</v>
      </c>
      <c r="B32" s="15" t="s">
        <v>45</v>
      </c>
      <c r="C32" s="15" t="s">
        <v>46</v>
      </c>
      <c r="D32" s="15" t="s">
        <v>47</v>
      </c>
      <c r="E32" s="15" t="s">
        <v>76</v>
      </c>
      <c r="F32" s="15" t="s">
        <v>334</v>
      </c>
      <c r="G32" s="16">
        <v>30225</v>
      </c>
      <c r="H32">
        <v>15750</v>
      </c>
    </row>
    <row r="33" spans="1:8" x14ac:dyDescent="0.2">
      <c r="A33" s="14">
        <v>32</v>
      </c>
      <c r="B33" s="17" t="s">
        <v>97</v>
      </c>
      <c r="C33" s="17" t="s">
        <v>98</v>
      </c>
      <c r="D33" s="17" t="s">
        <v>56</v>
      </c>
      <c r="E33" s="15" t="s">
        <v>145</v>
      </c>
      <c r="F33" s="17" t="s">
        <v>343</v>
      </c>
      <c r="G33" s="18">
        <v>30225</v>
      </c>
      <c r="H33">
        <v>15750</v>
      </c>
    </row>
    <row r="34" spans="1:8" x14ac:dyDescent="0.2">
      <c r="A34" s="14">
        <v>33</v>
      </c>
      <c r="B34" s="15" t="s">
        <v>152</v>
      </c>
      <c r="C34" s="15" t="s">
        <v>153</v>
      </c>
      <c r="D34" s="15" t="s">
        <v>56</v>
      </c>
      <c r="E34" s="15" t="s">
        <v>76</v>
      </c>
      <c r="F34" s="15" t="s">
        <v>335</v>
      </c>
      <c r="G34" s="16">
        <v>35618</v>
      </c>
      <c r="H34">
        <v>7000</v>
      </c>
    </row>
    <row r="35" spans="1:8" s="5" customFormat="1" x14ac:dyDescent="0.2">
      <c r="A35" s="14">
        <v>34</v>
      </c>
      <c r="B35" s="15" t="s">
        <v>99</v>
      </c>
      <c r="C35" s="15" t="s">
        <v>100</v>
      </c>
      <c r="D35" s="15" t="s">
        <v>56</v>
      </c>
      <c r="E35" s="15" t="s">
        <v>76</v>
      </c>
      <c r="F35" s="15" t="s">
        <v>346</v>
      </c>
      <c r="G35" s="16">
        <v>33510</v>
      </c>
      <c r="H35">
        <v>8750</v>
      </c>
    </row>
    <row r="36" spans="1:8" s="5" customFormat="1" x14ac:dyDescent="0.2">
      <c r="A36" s="14">
        <v>35</v>
      </c>
      <c r="B36" s="15" t="s">
        <v>101</v>
      </c>
      <c r="C36" s="15" t="s">
        <v>98</v>
      </c>
      <c r="D36" s="15" t="s">
        <v>30</v>
      </c>
      <c r="E36" s="15" t="s">
        <v>145</v>
      </c>
      <c r="F36" s="15" t="s">
        <v>343</v>
      </c>
      <c r="G36" s="16">
        <v>33729</v>
      </c>
      <c r="H36">
        <v>9275</v>
      </c>
    </row>
    <row r="37" spans="1:8" x14ac:dyDescent="0.2">
      <c r="A37" s="14">
        <v>36</v>
      </c>
      <c r="B37" s="15" t="s">
        <v>48</v>
      </c>
      <c r="C37" s="15" t="s">
        <v>154</v>
      </c>
      <c r="D37" s="15" t="s">
        <v>359</v>
      </c>
      <c r="E37" s="15" t="s">
        <v>181</v>
      </c>
      <c r="F37" s="15" t="s">
        <v>347</v>
      </c>
      <c r="G37" s="16">
        <v>34580</v>
      </c>
      <c r="H37">
        <v>11725</v>
      </c>
    </row>
    <row r="38" spans="1:8" x14ac:dyDescent="0.2">
      <c r="A38" s="14">
        <v>37</v>
      </c>
      <c r="B38" s="15" t="s">
        <v>182</v>
      </c>
      <c r="C38" s="15" t="s">
        <v>192</v>
      </c>
      <c r="D38" s="15" t="s">
        <v>34</v>
      </c>
      <c r="E38" s="15" t="s">
        <v>145</v>
      </c>
      <c r="F38" s="15" t="s">
        <v>348</v>
      </c>
      <c r="G38" s="16">
        <v>30225</v>
      </c>
      <c r="H38">
        <v>24500</v>
      </c>
    </row>
    <row r="39" spans="1:8" x14ac:dyDescent="0.2">
      <c r="A39" s="14">
        <v>38</v>
      </c>
      <c r="B39" s="17" t="s">
        <v>155</v>
      </c>
      <c r="C39" s="17" t="s">
        <v>156</v>
      </c>
      <c r="D39" s="17" t="s">
        <v>34</v>
      </c>
      <c r="E39" s="15" t="s">
        <v>76</v>
      </c>
      <c r="F39" s="17" t="s">
        <v>349</v>
      </c>
      <c r="G39" s="18">
        <v>30225</v>
      </c>
      <c r="H39">
        <v>24500</v>
      </c>
    </row>
    <row r="40" spans="1:8" x14ac:dyDescent="0.2">
      <c r="A40" s="14">
        <v>39</v>
      </c>
      <c r="B40" s="15" t="s">
        <v>35</v>
      </c>
      <c r="C40" s="15" t="s">
        <v>102</v>
      </c>
      <c r="D40" s="15" t="s">
        <v>34</v>
      </c>
      <c r="E40" s="15" t="s">
        <v>76</v>
      </c>
      <c r="F40" s="15" t="s">
        <v>350</v>
      </c>
      <c r="G40" s="16">
        <v>30225</v>
      </c>
      <c r="H40">
        <v>24500</v>
      </c>
    </row>
    <row r="41" spans="1:8" x14ac:dyDescent="0.2">
      <c r="A41" s="14">
        <v>40</v>
      </c>
      <c r="B41" s="15" t="s">
        <v>103</v>
      </c>
      <c r="C41" s="15" t="s">
        <v>104</v>
      </c>
      <c r="D41" s="15" t="s">
        <v>13</v>
      </c>
      <c r="E41" s="15" t="s">
        <v>145</v>
      </c>
      <c r="F41" s="15" t="s">
        <v>343</v>
      </c>
      <c r="G41" s="16">
        <v>33510</v>
      </c>
      <c r="H41">
        <v>10500</v>
      </c>
    </row>
    <row r="42" spans="1:8" x14ac:dyDescent="0.2">
      <c r="A42" s="14">
        <v>41</v>
      </c>
      <c r="B42" s="15" t="s">
        <v>157</v>
      </c>
      <c r="C42" s="15" t="s">
        <v>158</v>
      </c>
      <c r="D42" s="15" t="s">
        <v>40</v>
      </c>
      <c r="E42" s="15" t="s">
        <v>31</v>
      </c>
      <c r="F42" s="15" t="s">
        <v>336</v>
      </c>
      <c r="G42" s="16">
        <v>35595</v>
      </c>
      <c r="H42">
        <v>7875</v>
      </c>
    </row>
    <row r="43" spans="1:8" x14ac:dyDescent="0.2">
      <c r="A43" s="14">
        <v>42</v>
      </c>
      <c r="B43" s="15" t="s">
        <v>48</v>
      </c>
      <c r="C43" s="15" t="s">
        <v>49</v>
      </c>
      <c r="D43" s="15" t="s">
        <v>47</v>
      </c>
      <c r="E43" s="15" t="s">
        <v>31</v>
      </c>
      <c r="F43" s="15" t="s">
        <v>338</v>
      </c>
      <c r="G43" s="16">
        <v>33510</v>
      </c>
      <c r="H43">
        <v>13300</v>
      </c>
    </row>
    <row r="44" spans="1:8" s="5" customFormat="1" x14ac:dyDescent="0.2">
      <c r="A44" s="14">
        <v>43</v>
      </c>
      <c r="B44" s="15" t="s">
        <v>50</v>
      </c>
      <c r="C44" s="15" t="s">
        <v>51</v>
      </c>
      <c r="D44" s="15" t="s">
        <v>359</v>
      </c>
      <c r="E44" s="15" t="s">
        <v>181</v>
      </c>
      <c r="F44" s="15" t="s">
        <v>345</v>
      </c>
      <c r="G44" s="16">
        <v>32435</v>
      </c>
      <c r="H44">
        <v>15750</v>
      </c>
    </row>
    <row r="45" spans="1:8" x14ac:dyDescent="0.2">
      <c r="A45" s="14">
        <v>44</v>
      </c>
      <c r="B45" s="15" t="s">
        <v>193</v>
      </c>
      <c r="C45" s="15" t="s">
        <v>194</v>
      </c>
      <c r="D45" s="15" t="s">
        <v>359</v>
      </c>
      <c r="E45" s="15" t="s">
        <v>31</v>
      </c>
      <c r="F45" s="15" t="s">
        <v>329</v>
      </c>
      <c r="G45" s="16">
        <v>33194</v>
      </c>
      <c r="H45">
        <v>13825</v>
      </c>
    </row>
    <row r="46" spans="1:8" x14ac:dyDescent="0.2">
      <c r="A46" s="14">
        <v>45</v>
      </c>
      <c r="B46" s="15" t="s">
        <v>105</v>
      </c>
      <c r="C46" s="15" t="s">
        <v>106</v>
      </c>
      <c r="D46" s="15" t="s">
        <v>47</v>
      </c>
      <c r="E46" s="15" t="s">
        <v>76</v>
      </c>
      <c r="F46" s="15" t="s">
        <v>327</v>
      </c>
      <c r="G46" s="16">
        <v>35618</v>
      </c>
      <c r="H46">
        <v>11375</v>
      </c>
    </row>
    <row r="47" spans="1:8" x14ac:dyDescent="0.2">
      <c r="A47" s="14">
        <v>46</v>
      </c>
      <c r="B47" s="15" t="s">
        <v>107</v>
      </c>
      <c r="C47" s="15" t="s">
        <v>108</v>
      </c>
      <c r="D47" s="15" t="s">
        <v>13</v>
      </c>
      <c r="E47" s="15" t="s">
        <v>76</v>
      </c>
      <c r="F47" s="15" t="s">
        <v>346</v>
      </c>
      <c r="G47" s="16">
        <v>33510</v>
      </c>
      <c r="H47">
        <v>15750</v>
      </c>
    </row>
    <row r="48" spans="1:8" x14ac:dyDescent="0.2">
      <c r="A48" s="14">
        <v>47</v>
      </c>
      <c r="B48" s="15" t="s">
        <v>109</v>
      </c>
      <c r="C48" s="15" t="s">
        <v>98</v>
      </c>
      <c r="D48" s="15" t="s">
        <v>40</v>
      </c>
      <c r="E48" s="15" t="s">
        <v>76</v>
      </c>
      <c r="F48" s="15" t="s">
        <v>331</v>
      </c>
      <c r="G48" s="16">
        <v>32180</v>
      </c>
      <c r="H48">
        <v>15750</v>
      </c>
    </row>
    <row r="49" spans="1:8" x14ac:dyDescent="0.2">
      <c r="A49" s="14">
        <v>48</v>
      </c>
      <c r="B49" s="15" t="s">
        <v>195</v>
      </c>
      <c r="C49" s="15" t="s">
        <v>98</v>
      </c>
      <c r="D49" s="15" t="s">
        <v>56</v>
      </c>
      <c r="E49" s="15" t="s">
        <v>181</v>
      </c>
      <c r="F49" s="15" t="s">
        <v>351</v>
      </c>
      <c r="G49" s="16">
        <v>32435</v>
      </c>
      <c r="H49">
        <v>15750</v>
      </c>
    </row>
    <row r="50" spans="1:8" x14ac:dyDescent="0.2">
      <c r="A50" s="14">
        <v>49</v>
      </c>
      <c r="B50" s="15" t="s">
        <v>159</v>
      </c>
      <c r="C50" s="15" t="s">
        <v>160</v>
      </c>
      <c r="D50" s="15" t="s">
        <v>56</v>
      </c>
      <c r="E50" s="15" t="s">
        <v>145</v>
      </c>
      <c r="F50" s="15" t="s">
        <v>339</v>
      </c>
      <c r="G50" s="16">
        <v>32435</v>
      </c>
      <c r="H50">
        <v>15750</v>
      </c>
    </row>
    <row r="51" spans="1:8" x14ac:dyDescent="0.2">
      <c r="A51" s="14">
        <v>50</v>
      </c>
      <c r="B51" s="15" t="s">
        <v>196</v>
      </c>
      <c r="C51" s="15" t="s">
        <v>108</v>
      </c>
      <c r="D51" s="15" t="s">
        <v>359</v>
      </c>
      <c r="E51" s="15" t="s">
        <v>181</v>
      </c>
      <c r="F51" s="15" t="s">
        <v>351</v>
      </c>
      <c r="G51" s="16">
        <v>32435</v>
      </c>
      <c r="H51">
        <v>15750</v>
      </c>
    </row>
    <row r="52" spans="1:8" x14ac:dyDescent="0.2">
      <c r="A52" s="14">
        <v>51</v>
      </c>
      <c r="B52" s="15" t="s">
        <v>110</v>
      </c>
      <c r="C52" s="15" t="s">
        <v>111</v>
      </c>
      <c r="D52" s="15" t="s">
        <v>13</v>
      </c>
      <c r="E52" s="15" t="s">
        <v>76</v>
      </c>
      <c r="F52" s="15" t="s">
        <v>337</v>
      </c>
      <c r="G52" s="16">
        <v>32436</v>
      </c>
      <c r="H52">
        <v>15750</v>
      </c>
    </row>
    <row r="53" spans="1:8" x14ac:dyDescent="0.2">
      <c r="A53" s="14">
        <v>52</v>
      </c>
      <c r="B53" s="15" t="s">
        <v>112</v>
      </c>
      <c r="C53" s="15" t="s">
        <v>113</v>
      </c>
      <c r="D53" s="15" t="s">
        <v>56</v>
      </c>
      <c r="E53" s="15" t="s">
        <v>76</v>
      </c>
      <c r="F53" s="15" t="s">
        <v>346</v>
      </c>
      <c r="G53" s="16">
        <v>32437</v>
      </c>
      <c r="H53">
        <v>19250</v>
      </c>
    </row>
    <row r="54" spans="1:8" x14ac:dyDescent="0.2">
      <c r="A54" s="14">
        <v>53</v>
      </c>
      <c r="B54" s="15" t="s">
        <v>197</v>
      </c>
      <c r="C54" s="15" t="s">
        <v>198</v>
      </c>
      <c r="D54" s="15" t="s">
        <v>56</v>
      </c>
      <c r="E54" s="15" t="s">
        <v>181</v>
      </c>
      <c r="F54" s="15" t="s">
        <v>352</v>
      </c>
      <c r="G54" s="16">
        <v>35034</v>
      </c>
      <c r="H54">
        <v>15750</v>
      </c>
    </row>
    <row r="55" spans="1:8" x14ac:dyDescent="0.2">
      <c r="A55" s="14">
        <v>54</v>
      </c>
      <c r="B55" s="15" t="s">
        <v>54</v>
      </c>
      <c r="C55" s="15" t="s">
        <v>55</v>
      </c>
      <c r="D55" s="15" t="s">
        <v>56</v>
      </c>
      <c r="E55" s="15" t="s">
        <v>31</v>
      </c>
      <c r="F55" s="15" t="s">
        <v>353</v>
      </c>
      <c r="G55" s="16">
        <v>34761</v>
      </c>
      <c r="H55">
        <v>15750</v>
      </c>
    </row>
    <row r="56" spans="1:8" x14ac:dyDescent="0.2">
      <c r="A56" s="14">
        <v>55</v>
      </c>
      <c r="B56" s="15" t="s">
        <v>57</v>
      </c>
      <c r="C56" s="15" t="s">
        <v>58</v>
      </c>
      <c r="D56" s="15" t="s">
        <v>56</v>
      </c>
      <c r="E56" s="15" t="s">
        <v>31</v>
      </c>
      <c r="F56" s="15" t="s">
        <v>354</v>
      </c>
      <c r="G56" s="16">
        <v>31717</v>
      </c>
      <c r="H56">
        <v>15750</v>
      </c>
    </row>
    <row r="57" spans="1:8" x14ac:dyDescent="0.2">
      <c r="A57" s="14">
        <v>56</v>
      </c>
      <c r="B57" s="19" t="s">
        <v>199</v>
      </c>
      <c r="C57" s="19" t="s">
        <v>200</v>
      </c>
      <c r="D57" s="15" t="s">
        <v>13</v>
      </c>
      <c r="E57" s="15" t="s">
        <v>181</v>
      </c>
      <c r="F57" s="15" t="s">
        <v>352</v>
      </c>
      <c r="G57" s="16">
        <v>33878</v>
      </c>
      <c r="H57">
        <v>14875</v>
      </c>
    </row>
    <row r="58" spans="1:8" x14ac:dyDescent="0.2">
      <c r="A58" s="14">
        <v>57</v>
      </c>
      <c r="B58" s="19" t="s">
        <v>161</v>
      </c>
      <c r="C58" s="19" t="s">
        <v>51</v>
      </c>
      <c r="D58" s="15" t="s">
        <v>13</v>
      </c>
      <c r="E58" s="15" t="s">
        <v>145</v>
      </c>
      <c r="F58" s="15" t="s">
        <v>355</v>
      </c>
      <c r="G58" s="16">
        <v>34098</v>
      </c>
      <c r="H58">
        <v>14875</v>
      </c>
    </row>
    <row r="59" spans="1:8" x14ac:dyDescent="0.2">
      <c r="A59" s="14">
        <v>58</v>
      </c>
      <c r="B59" s="15" t="s">
        <v>114</v>
      </c>
      <c r="C59" s="15" t="s">
        <v>42</v>
      </c>
      <c r="D59" s="15" t="s">
        <v>30</v>
      </c>
      <c r="E59" s="15" t="s">
        <v>76</v>
      </c>
      <c r="F59" s="15" t="s">
        <v>334</v>
      </c>
      <c r="G59" s="16">
        <v>33182</v>
      </c>
      <c r="H59">
        <v>17500</v>
      </c>
    </row>
    <row r="60" spans="1:8" x14ac:dyDescent="0.2">
      <c r="A60" s="14">
        <v>59</v>
      </c>
      <c r="B60" s="15" t="s">
        <v>162</v>
      </c>
      <c r="C60" s="15" t="s">
        <v>163</v>
      </c>
      <c r="D60" s="15" t="s">
        <v>40</v>
      </c>
      <c r="E60" s="15" t="s">
        <v>145</v>
      </c>
      <c r="F60" s="15" t="s">
        <v>344</v>
      </c>
      <c r="G60" s="16">
        <v>31791</v>
      </c>
      <c r="H60">
        <v>19250</v>
      </c>
    </row>
    <row r="61" spans="1:8" x14ac:dyDescent="0.2">
      <c r="A61" s="14">
        <v>60</v>
      </c>
      <c r="B61" s="15" t="s">
        <v>164</v>
      </c>
      <c r="C61" s="15" t="s">
        <v>165</v>
      </c>
      <c r="D61" s="15" t="s">
        <v>30</v>
      </c>
      <c r="E61" s="15" t="s">
        <v>145</v>
      </c>
      <c r="F61" s="15" t="s">
        <v>356</v>
      </c>
      <c r="G61" s="16">
        <v>32105</v>
      </c>
      <c r="H61">
        <v>19250</v>
      </c>
    </row>
    <row r="62" spans="1:8" s="5" customFormat="1" x14ac:dyDescent="0.2">
      <c r="A62" s="14">
        <v>61</v>
      </c>
      <c r="B62" s="15" t="s">
        <v>115</v>
      </c>
      <c r="C62" s="15" t="s">
        <v>116</v>
      </c>
      <c r="D62" s="15" t="s">
        <v>40</v>
      </c>
      <c r="E62" s="15" t="s">
        <v>76</v>
      </c>
      <c r="F62" s="15" t="s">
        <v>334</v>
      </c>
      <c r="G62" s="16">
        <v>32106</v>
      </c>
      <c r="H62">
        <v>19250</v>
      </c>
    </row>
    <row r="63" spans="1:8" x14ac:dyDescent="0.2">
      <c r="A63" s="14">
        <v>62</v>
      </c>
      <c r="B63" s="20" t="s">
        <v>117</v>
      </c>
      <c r="C63" s="20" t="s">
        <v>90</v>
      </c>
      <c r="D63" s="17" t="s">
        <v>13</v>
      </c>
      <c r="E63" s="15" t="s">
        <v>76</v>
      </c>
      <c r="F63" s="17" t="s">
        <v>331</v>
      </c>
      <c r="G63" s="18">
        <v>32107</v>
      </c>
      <c r="H63">
        <v>19250</v>
      </c>
    </row>
    <row r="64" spans="1:8" x14ac:dyDescent="0.2">
      <c r="A64" s="14">
        <v>63</v>
      </c>
      <c r="B64" s="15" t="s">
        <v>118</v>
      </c>
      <c r="C64" s="15" t="s">
        <v>119</v>
      </c>
      <c r="D64" s="15" t="s">
        <v>47</v>
      </c>
      <c r="E64" s="15" t="s">
        <v>76</v>
      </c>
      <c r="F64" s="15" t="s">
        <v>337</v>
      </c>
      <c r="G64" s="16">
        <v>32440</v>
      </c>
      <c r="H64">
        <v>17500</v>
      </c>
    </row>
    <row r="65" spans="1:8" x14ac:dyDescent="0.2">
      <c r="A65" s="14">
        <v>64</v>
      </c>
      <c r="B65" s="15" t="s">
        <v>166</v>
      </c>
      <c r="C65" s="15" t="s">
        <v>167</v>
      </c>
      <c r="D65" s="15" t="s">
        <v>359</v>
      </c>
      <c r="E65" s="15" t="s">
        <v>145</v>
      </c>
      <c r="F65" s="15" t="s">
        <v>328</v>
      </c>
      <c r="G65" s="16">
        <v>32441</v>
      </c>
      <c r="H65">
        <v>17500</v>
      </c>
    </row>
    <row r="66" spans="1:8" x14ac:dyDescent="0.2">
      <c r="A66" s="14">
        <v>65</v>
      </c>
      <c r="B66" s="15" t="s">
        <v>59</v>
      </c>
      <c r="C66" s="15" t="s">
        <v>36</v>
      </c>
      <c r="D66" s="15" t="s">
        <v>56</v>
      </c>
      <c r="E66" s="15" t="s">
        <v>31</v>
      </c>
      <c r="F66" s="15" t="s">
        <v>338</v>
      </c>
      <c r="G66" s="16">
        <v>32442</v>
      </c>
      <c r="H66">
        <v>17500</v>
      </c>
    </row>
    <row r="67" spans="1:8" x14ac:dyDescent="0.2">
      <c r="A67" s="14">
        <v>66</v>
      </c>
      <c r="B67" s="15" t="s">
        <v>120</v>
      </c>
      <c r="C67" s="15" t="s">
        <v>121</v>
      </c>
      <c r="D67" s="15" t="s">
        <v>359</v>
      </c>
      <c r="E67" s="15" t="s">
        <v>76</v>
      </c>
      <c r="F67" s="15" t="s">
        <v>334</v>
      </c>
      <c r="G67" s="16">
        <v>32443</v>
      </c>
      <c r="H67">
        <v>17500</v>
      </c>
    </row>
    <row r="68" spans="1:8" x14ac:dyDescent="0.2">
      <c r="A68" s="14">
        <v>67</v>
      </c>
      <c r="B68" s="15" t="s">
        <v>122</v>
      </c>
      <c r="C68" s="15" t="s">
        <v>61</v>
      </c>
      <c r="D68" s="15" t="s">
        <v>359</v>
      </c>
      <c r="E68" s="15" t="s">
        <v>76</v>
      </c>
      <c r="F68" s="15" t="s">
        <v>346</v>
      </c>
      <c r="G68" s="16">
        <v>32444</v>
      </c>
      <c r="H68">
        <v>20125</v>
      </c>
    </row>
    <row r="69" spans="1:8" x14ac:dyDescent="0.2">
      <c r="A69" s="14">
        <v>68</v>
      </c>
      <c r="B69" s="19" t="s">
        <v>123</v>
      </c>
      <c r="C69" s="19" t="s">
        <v>36</v>
      </c>
      <c r="D69" s="15" t="s">
        <v>13</v>
      </c>
      <c r="E69" s="15" t="s">
        <v>76</v>
      </c>
      <c r="F69" s="15" t="s">
        <v>350</v>
      </c>
      <c r="G69" s="16">
        <v>35034</v>
      </c>
      <c r="H69">
        <v>14000</v>
      </c>
    </row>
    <row r="70" spans="1:8" x14ac:dyDescent="0.2">
      <c r="A70" s="14">
        <v>69</v>
      </c>
      <c r="B70" s="15" t="s">
        <v>124</v>
      </c>
      <c r="C70" s="15" t="s">
        <v>98</v>
      </c>
      <c r="D70" s="15" t="s">
        <v>359</v>
      </c>
      <c r="E70" s="15" t="s">
        <v>76</v>
      </c>
      <c r="F70" s="15" t="s">
        <v>350</v>
      </c>
      <c r="G70" s="16">
        <v>34761</v>
      </c>
      <c r="H70">
        <v>14000</v>
      </c>
    </row>
    <row r="71" spans="1:8" x14ac:dyDescent="0.2">
      <c r="A71" s="14">
        <v>70</v>
      </c>
      <c r="B71" s="15" t="s">
        <v>60</v>
      </c>
      <c r="C71" s="15" t="s">
        <v>61</v>
      </c>
      <c r="D71" s="15" t="s">
        <v>30</v>
      </c>
      <c r="E71" s="15" t="s">
        <v>31</v>
      </c>
      <c r="F71" s="15" t="s">
        <v>338</v>
      </c>
      <c r="G71" s="16">
        <v>34762</v>
      </c>
      <c r="H71">
        <v>14000</v>
      </c>
    </row>
    <row r="72" spans="1:8" x14ac:dyDescent="0.2">
      <c r="A72" s="14">
        <v>71</v>
      </c>
      <c r="B72" s="15" t="s">
        <v>201</v>
      </c>
      <c r="C72" s="15" t="s">
        <v>202</v>
      </c>
      <c r="D72" s="15" t="s">
        <v>47</v>
      </c>
      <c r="E72" s="15" t="s">
        <v>181</v>
      </c>
      <c r="F72" s="15" t="s">
        <v>357</v>
      </c>
      <c r="G72" s="16">
        <v>34763</v>
      </c>
      <c r="H72">
        <v>14000</v>
      </c>
    </row>
    <row r="73" spans="1:8" x14ac:dyDescent="0.2">
      <c r="A73" s="14">
        <v>72</v>
      </c>
      <c r="B73" s="15" t="s">
        <v>168</v>
      </c>
      <c r="C73" s="15" t="s">
        <v>46</v>
      </c>
      <c r="D73" s="15" t="s">
        <v>47</v>
      </c>
      <c r="E73" s="15" t="s">
        <v>145</v>
      </c>
      <c r="F73" s="15" t="s">
        <v>348</v>
      </c>
      <c r="G73" s="16">
        <v>32438</v>
      </c>
      <c r="H73">
        <v>17500</v>
      </c>
    </row>
    <row r="74" spans="1:8" s="5" customFormat="1" x14ac:dyDescent="0.2">
      <c r="A74" s="14">
        <v>73</v>
      </c>
      <c r="B74" s="15" t="s">
        <v>125</v>
      </c>
      <c r="C74" s="15" t="s">
        <v>126</v>
      </c>
      <c r="D74" s="15" t="s">
        <v>56</v>
      </c>
      <c r="E74" s="15" t="s">
        <v>76</v>
      </c>
      <c r="F74" s="15" t="s">
        <v>340</v>
      </c>
      <c r="G74" s="16">
        <v>32439</v>
      </c>
      <c r="H74">
        <v>17500</v>
      </c>
    </row>
    <row r="75" spans="1:8" x14ac:dyDescent="0.2">
      <c r="A75" s="14">
        <v>74</v>
      </c>
      <c r="B75" s="19" t="s">
        <v>62</v>
      </c>
      <c r="C75" s="19" t="s">
        <v>63</v>
      </c>
      <c r="D75" s="15" t="s">
        <v>13</v>
      </c>
      <c r="E75" s="15" t="s">
        <v>31</v>
      </c>
      <c r="F75" s="15" t="s">
        <v>336</v>
      </c>
      <c r="G75" s="16">
        <v>32440</v>
      </c>
      <c r="H75">
        <v>17500</v>
      </c>
    </row>
    <row r="76" spans="1:8" x14ac:dyDescent="0.2">
      <c r="A76" s="14">
        <v>75</v>
      </c>
      <c r="B76" s="15" t="s">
        <v>64</v>
      </c>
      <c r="C76" s="15" t="s">
        <v>65</v>
      </c>
      <c r="D76" s="15" t="s">
        <v>40</v>
      </c>
      <c r="E76" s="15" t="s">
        <v>31</v>
      </c>
      <c r="F76" s="15" t="s">
        <v>338</v>
      </c>
      <c r="G76" s="16">
        <v>32441</v>
      </c>
      <c r="H76">
        <v>17500</v>
      </c>
    </row>
    <row r="77" spans="1:8" x14ac:dyDescent="0.2">
      <c r="A77" s="14">
        <v>76</v>
      </c>
      <c r="B77" s="15" t="s">
        <v>203</v>
      </c>
      <c r="C77" s="15" t="s">
        <v>194</v>
      </c>
      <c r="D77" s="15" t="s">
        <v>56</v>
      </c>
      <c r="E77" s="15" t="s">
        <v>181</v>
      </c>
      <c r="F77" s="15" t="s">
        <v>357</v>
      </c>
      <c r="G77" s="16">
        <v>32442</v>
      </c>
      <c r="H77">
        <v>17500</v>
      </c>
    </row>
    <row r="78" spans="1:8" x14ac:dyDescent="0.2">
      <c r="A78" s="14">
        <v>77</v>
      </c>
      <c r="B78" s="15" t="s">
        <v>127</v>
      </c>
      <c r="C78" s="15" t="s">
        <v>121</v>
      </c>
      <c r="D78" s="15" t="s">
        <v>47</v>
      </c>
      <c r="E78" s="15" t="s">
        <v>76</v>
      </c>
      <c r="F78" s="15" t="s">
        <v>330</v>
      </c>
      <c r="G78" s="16">
        <v>32443</v>
      </c>
      <c r="H78">
        <v>17500</v>
      </c>
    </row>
    <row r="79" spans="1:8" x14ac:dyDescent="0.2">
      <c r="A79" s="14">
        <v>78</v>
      </c>
      <c r="B79" s="19" t="s">
        <v>204</v>
      </c>
      <c r="C79" s="19" t="s">
        <v>205</v>
      </c>
      <c r="D79" s="15" t="s">
        <v>13</v>
      </c>
      <c r="E79" s="15" t="s">
        <v>181</v>
      </c>
      <c r="F79" s="15" t="s">
        <v>345</v>
      </c>
      <c r="G79" s="16">
        <v>32444</v>
      </c>
      <c r="H79">
        <v>17500</v>
      </c>
    </row>
    <row r="80" spans="1:8" x14ac:dyDescent="0.2">
      <c r="A80" s="14">
        <v>79</v>
      </c>
      <c r="B80" s="15" t="s">
        <v>128</v>
      </c>
      <c r="C80" s="15" t="s">
        <v>129</v>
      </c>
      <c r="D80" s="15" t="s">
        <v>30</v>
      </c>
      <c r="E80" s="15" t="s">
        <v>76</v>
      </c>
      <c r="F80" s="15" t="s">
        <v>330</v>
      </c>
      <c r="G80" s="16">
        <v>32445</v>
      </c>
      <c r="H80">
        <v>17500</v>
      </c>
    </row>
    <row r="81" spans="1:8" x14ac:dyDescent="0.2">
      <c r="A81" s="14">
        <v>80</v>
      </c>
      <c r="B81" s="15" t="s">
        <v>130</v>
      </c>
      <c r="C81" s="15" t="s">
        <v>131</v>
      </c>
      <c r="D81" s="15" t="s">
        <v>30</v>
      </c>
      <c r="E81" s="15" t="s">
        <v>76</v>
      </c>
      <c r="F81" s="15" t="s">
        <v>327</v>
      </c>
      <c r="G81" s="16">
        <v>32446</v>
      </c>
      <c r="H81">
        <v>17500</v>
      </c>
    </row>
    <row r="82" spans="1:8" x14ac:dyDescent="0.2">
      <c r="A82" s="14">
        <v>81</v>
      </c>
      <c r="B82" s="15" t="s">
        <v>169</v>
      </c>
      <c r="C82" s="15" t="s">
        <v>170</v>
      </c>
      <c r="D82" s="15" t="s">
        <v>56</v>
      </c>
      <c r="E82" s="15" t="s">
        <v>145</v>
      </c>
      <c r="F82" s="15" t="s">
        <v>355</v>
      </c>
      <c r="G82" s="16">
        <v>32447</v>
      </c>
      <c r="H82">
        <v>17500</v>
      </c>
    </row>
    <row r="83" spans="1:8" x14ac:dyDescent="0.2">
      <c r="A83" s="14">
        <v>82</v>
      </c>
      <c r="B83" s="15" t="s">
        <v>66</v>
      </c>
      <c r="C83" s="15" t="s">
        <v>67</v>
      </c>
      <c r="D83" s="15" t="s">
        <v>47</v>
      </c>
      <c r="E83" s="15" t="s">
        <v>31</v>
      </c>
      <c r="F83" s="15" t="s">
        <v>329</v>
      </c>
      <c r="G83" s="16">
        <v>32448</v>
      </c>
      <c r="H83">
        <v>17500</v>
      </c>
    </row>
    <row r="84" spans="1:8" x14ac:dyDescent="0.2">
      <c r="A84" s="14">
        <v>83</v>
      </c>
      <c r="B84" s="15" t="s">
        <v>134</v>
      </c>
      <c r="C84" s="15" t="s">
        <v>121</v>
      </c>
      <c r="D84" s="15" t="s">
        <v>56</v>
      </c>
      <c r="E84" s="15" t="s">
        <v>76</v>
      </c>
      <c r="F84" s="15" t="s">
        <v>349</v>
      </c>
      <c r="G84" s="16">
        <v>36221</v>
      </c>
      <c r="H84">
        <v>7000</v>
      </c>
    </row>
    <row r="85" spans="1:8" x14ac:dyDescent="0.2">
      <c r="A85" s="14">
        <v>84</v>
      </c>
      <c r="B85" s="15" t="s">
        <v>68</v>
      </c>
      <c r="C85" s="15" t="s">
        <v>69</v>
      </c>
      <c r="D85" s="15" t="s">
        <v>47</v>
      </c>
      <c r="E85" s="15" t="s">
        <v>31</v>
      </c>
      <c r="F85" s="15" t="s">
        <v>338</v>
      </c>
      <c r="G85" s="16">
        <v>36222</v>
      </c>
      <c r="H85">
        <v>7000</v>
      </c>
    </row>
    <row r="86" spans="1:8" x14ac:dyDescent="0.2">
      <c r="A86" s="14">
        <v>85</v>
      </c>
      <c r="B86" s="15" t="s">
        <v>135</v>
      </c>
      <c r="C86" s="15" t="s">
        <v>136</v>
      </c>
      <c r="D86" s="15" t="s">
        <v>47</v>
      </c>
      <c r="E86" s="15" t="s">
        <v>76</v>
      </c>
      <c r="F86" s="15" t="s">
        <v>334</v>
      </c>
      <c r="G86" s="16">
        <v>35809</v>
      </c>
      <c r="H86">
        <v>7000</v>
      </c>
    </row>
    <row r="87" spans="1:8" x14ac:dyDescent="0.2">
      <c r="A87" s="14">
        <v>86</v>
      </c>
      <c r="B87" s="15" t="s">
        <v>137</v>
      </c>
      <c r="C87" s="15" t="s">
        <v>94</v>
      </c>
      <c r="D87" s="15" t="s">
        <v>56</v>
      </c>
      <c r="E87" s="15" t="s">
        <v>76</v>
      </c>
      <c r="F87" s="15" t="s">
        <v>337</v>
      </c>
      <c r="G87" s="16">
        <v>35810</v>
      </c>
      <c r="H87">
        <v>17500</v>
      </c>
    </row>
    <row r="88" spans="1:8" x14ac:dyDescent="0.2">
      <c r="A88" s="14">
        <v>87</v>
      </c>
      <c r="B88" s="15" t="s">
        <v>171</v>
      </c>
      <c r="C88" s="15" t="s">
        <v>172</v>
      </c>
      <c r="D88" s="15" t="s">
        <v>30</v>
      </c>
      <c r="E88" s="15" t="s">
        <v>145</v>
      </c>
      <c r="F88" s="15" t="s">
        <v>328</v>
      </c>
      <c r="G88" s="16">
        <v>35811</v>
      </c>
      <c r="H88">
        <v>17500</v>
      </c>
    </row>
    <row r="89" spans="1:8" x14ac:dyDescent="0.2">
      <c r="A89" s="14">
        <v>88</v>
      </c>
      <c r="B89" s="15" t="s">
        <v>206</v>
      </c>
      <c r="C89" s="15" t="s">
        <v>207</v>
      </c>
      <c r="D89" s="15" t="s">
        <v>30</v>
      </c>
      <c r="E89" s="15" t="s">
        <v>181</v>
      </c>
      <c r="F89" s="15" t="s">
        <v>332</v>
      </c>
      <c r="G89" s="16">
        <v>35794</v>
      </c>
      <c r="H89">
        <v>7875</v>
      </c>
    </row>
    <row r="90" spans="1:8" x14ac:dyDescent="0.2">
      <c r="A90" s="14">
        <v>89</v>
      </c>
      <c r="B90" s="19" t="s">
        <v>138</v>
      </c>
      <c r="C90" s="19" t="s">
        <v>139</v>
      </c>
      <c r="D90" s="15" t="s">
        <v>13</v>
      </c>
      <c r="E90" s="15" t="s">
        <v>76</v>
      </c>
      <c r="F90" s="15" t="s">
        <v>349</v>
      </c>
      <c r="G90" s="16">
        <v>28907</v>
      </c>
      <c r="H90">
        <v>22750</v>
      </c>
    </row>
    <row r="91" spans="1:8" x14ac:dyDescent="0.2">
      <c r="A91" s="14">
        <v>90</v>
      </c>
      <c r="B91" s="15" t="s">
        <v>140</v>
      </c>
      <c r="C91" s="15" t="s">
        <v>106</v>
      </c>
      <c r="D91" s="15" t="s">
        <v>47</v>
      </c>
      <c r="E91" s="15" t="s">
        <v>76</v>
      </c>
      <c r="F91" s="15" t="s">
        <v>340</v>
      </c>
      <c r="G91" s="16">
        <v>29226</v>
      </c>
      <c r="H91">
        <v>22750</v>
      </c>
    </row>
    <row r="92" spans="1:8" s="5" customFormat="1" x14ac:dyDescent="0.2">
      <c r="A92" s="14">
        <v>91</v>
      </c>
      <c r="B92" s="19" t="s">
        <v>70</v>
      </c>
      <c r="C92" s="19" t="s">
        <v>71</v>
      </c>
      <c r="D92" s="15" t="s">
        <v>13</v>
      </c>
      <c r="E92" s="15" t="s">
        <v>31</v>
      </c>
      <c r="F92" s="15" t="s">
        <v>338</v>
      </c>
      <c r="G92" s="16">
        <v>29172</v>
      </c>
      <c r="H92">
        <v>22750</v>
      </c>
    </row>
    <row r="93" spans="1:8" x14ac:dyDescent="0.2">
      <c r="A93" s="14">
        <v>92</v>
      </c>
      <c r="B93" s="15" t="s">
        <v>72</v>
      </c>
      <c r="C93" s="15" t="s">
        <v>73</v>
      </c>
      <c r="D93" s="15" t="s">
        <v>30</v>
      </c>
      <c r="E93" s="15" t="s">
        <v>31</v>
      </c>
      <c r="F93" s="15" t="s">
        <v>353</v>
      </c>
      <c r="G93" s="16">
        <v>32603</v>
      </c>
      <c r="H93">
        <v>17325</v>
      </c>
    </row>
    <row r="94" spans="1:8" x14ac:dyDescent="0.2">
      <c r="A94" s="14">
        <v>93</v>
      </c>
      <c r="B94" s="19" t="s">
        <v>173</v>
      </c>
      <c r="C94" s="19" t="s">
        <v>90</v>
      </c>
      <c r="D94" s="15" t="s">
        <v>13</v>
      </c>
      <c r="E94" s="15" t="s">
        <v>145</v>
      </c>
      <c r="F94" s="15" t="s">
        <v>344</v>
      </c>
      <c r="G94" s="16">
        <v>32604</v>
      </c>
      <c r="H94">
        <v>17325</v>
      </c>
    </row>
    <row r="95" spans="1:8" x14ac:dyDescent="0.2">
      <c r="A95" s="14">
        <v>94</v>
      </c>
      <c r="B95" s="15" t="s">
        <v>208</v>
      </c>
      <c r="C95" s="15" t="s">
        <v>209</v>
      </c>
      <c r="D95" s="15" t="s">
        <v>30</v>
      </c>
      <c r="E95" s="15" t="s">
        <v>181</v>
      </c>
      <c r="F95" s="15" t="s">
        <v>347</v>
      </c>
      <c r="G95" s="16">
        <v>32605</v>
      </c>
      <c r="H95">
        <v>17325</v>
      </c>
    </row>
    <row r="96" spans="1:8" x14ac:dyDescent="0.2">
      <c r="A96" s="14">
        <v>95</v>
      </c>
      <c r="B96" s="15" t="s">
        <v>174</v>
      </c>
      <c r="C96" s="15" t="s">
        <v>100</v>
      </c>
      <c r="D96" s="15" t="s">
        <v>30</v>
      </c>
      <c r="E96" s="15" t="s">
        <v>145</v>
      </c>
      <c r="F96" s="15" t="s">
        <v>344</v>
      </c>
      <c r="G96" s="16">
        <v>32606</v>
      </c>
      <c r="H96">
        <v>17325</v>
      </c>
    </row>
    <row r="97" spans="1:8" x14ac:dyDescent="0.2">
      <c r="A97" s="14">
        <v>96</v>
      </c>
      <c r="B97" s="17" t="s">
        <v>28</v>
      </c>
      <c r="C97" s="17" t="s">
        <v>133</v>
      </c>
      <c r="D97" s="17" t="s">
        <v>47</v>
      </c>
      <c r="E97" s="15" t="s">
        <v>181</v>
      </c>
      <c r="F97" s="17" t="s">
        <v>352</v>
      </c>
      <c r="G97" s="18">
        <v>32607</v>
      </c>
      <c r="H97">
        <v>17325</v>
      </c>
    </row>
    <row r="98" spans="1:8" x14ac:dyDescent="0.2">
      <c r="A98" s="14">
        <v>97</v>
      </c>
      <c r="B98" s="15" t="s">
        <v>175</v>
      </c>
      <c r="C98" s="15" t="s">
        <v>176</v>
      </c>
      <c r="D98" s="15" t="s">
        <v>47</v>
      </c>
      <c r="E98" s="15" t="s">
        <v>145</v>
      </c>
      <c r="F98" s="15" t="s">
        <v>356</v>
      </c>
      <c r="G98" s="16">
        <v>32608</v>
      </c>
      <c r="H98">
        <v>17325</v>
      </c>
    </row>
    <row r="99" spans="1:8" x14ac:dyDescent="0.2">
      <c r="A99" s="14">
        <v>98</v>
      </c>
      <c r="B99" s="15" t="s">
        <v>141</v>
      </c>
      <c r="C99" s="15" t="s">
        <v>142</v>
      </c>
      <c r="D99" s="15" t="s">
        <v>56</v>
      </c>
      <c r="E99" s="15" t="s">
        <v>76</v>
      </c>
      <c r="F99" s="15" t="s">
        <v>330</v>
      </c>
      <c r="G99" s="16">
        <v>32609</v>
      </c>
      <c r="H99">
        <v>17325</v>
      </c>
    </row>
    <row r="100" spans="1:8" x14ac:dyDescent="0.2">
      <c r="A100" s="14">
        <v>99</v>
      </c>
      <c r="B100" s="15" t="s">
        <v>210</v>
      </c>
      <c r="C100" s="15" t="s">
        <v>121</v>
      </c>
      <c r="D100" s="15" t="s">
        <v>34</v>
      </c>
      <c r="E100" s="15" t="s">
        <v>181</v>
      </c>
      <c r="F100" s="15" t="s">
        <v>345</v>
      </c>
      <c r="G100" s="16">
        <v>35794</v>
      </c>
      <c r="H100">
        <v>10500</v>
      </c>
    </row>
    <row r="101" spans="1:8" x14ac:dyDescent="0.2">
      <c r="A101" s="14">
        <v>100</v>
      </c>
      <c r="B101" s="15" t="s">
        <v>177</v>
      </c>
      <c r="C101" s="15" t="s">
        <v>178</v>
      </c>
      <c r="D101" s="15" t="s">
        <v>34</v>
      </c>
      <c r="E101" s="15" t="s">
        <v>145</v>
      </c>
      <c r="F101" s="15" t="s">
        <v>328</v>
      </c>
      <c r="G101" s="16">
        <v>36193</v>
      </c>
      <c r="H101">
        <v>7875</v>
      </c>
    </row>
    <row r="109" spans="1:8" x14ac:dyDescent="0.2">
      <c r="G109" s="3"/>
      <c r="H109" s="4"/>
    </row>
    <row r="110" spans="1:8" x14ac:dyDescent="0.2">
      <c r="G110" s="3"/>
      <c r="H110" s="4"/>
    </row>
    <row r="111" spans="1:8" x14ac:dyDescent="0.2">
      <c r="G111" s="3"/>
      <c r="H111" s="4"/>
    </row>
    <row r="115" spans="5:8" x14ac:dyDescent="0.2">
      <c r="E115" s="21"/>
      <c r="G115" s="3"/>
      <c r="H115" s="4"/>
    </row>
    <row r="116" spans="5:8" x14ac:dyDescent="0.2">
      <c r="E116" s="22"/>
      <c r="G116" s="3"/>
      <c r="H116" s="4"/>
    </row>
    <row r="117" spans="5:8" x14ac:dyDescent="0.2">
      <c r="E117" s="22"/>
      <c r="G117" s="3"/>
      <c r="H117" s="4"/>
    </row>
    <row r="118" spans="5:8" x14ac:dyDescent="0.2">
      <c r="E118" s="22"/>
      <c r="G118" s="3"/>
      <c r="H118" s="4"/>
    </row>
    <row r="119" spans="5:8" x14ac:dyDescent="0.2">
      <c r="E119" s="22"/>
      <c r="G119" s="3"/>
      <c r="H119" s="4"/>
    </row>
  </sheetData>
  <phoneticPr fontId="0" type="noConversion"/>
  <printOptions headings="1" gridLines="1"/>
  <pageMargins left="0.75" right="0.75" top="1" bottom="1" header="0.5" footer="0.5"/>
  <pageSetup scale="90" orientation="landscape" horizontalDpi="300" verticalDpi="300" r:id="rId1"/>
  <headerFooter alignWithMargins="0">
    <oddFooter>&amp;L&amp;A&amp;C&amp;BPragati Software Pvt. Ltd. Confidential&amp;B&amp;RPage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rgb="FFFFC000"/>
  </sheetPr>
  <dimension ref="A1:K15"/>
  <sheetViews>
    <sheetView showGridLines="0" zoomScale="220" zoomScaleNormal="220" workbookViewId="0">
      <selection activeCell="B7" sqref="B7"/>
    </sheetView>
  </sheetViews>
  <sheetFormatPr defaultRowHeight="12.75" x14ac:dyDescent="0.2"/>
  <cols>
    <col min="1" max="1" width="11.5703125" customWidth="1"/>
  </cols>
  <sheetData>
    <row r="1" spans="1:11" x14ac:dyDescent="0.2">
      <c r="A1" s="60" t="s">
        <v>1</v>
      </c>
      <c r="B1" s="60" t="s">
        <v>2</v>
      </c>
      <c r="C1" s="60"/>
      <c r="D1" s="60" t="s">
        <v>3</v>
      </c>
      <c r="E1" s="60"/>
      <c r="F1" s="60" t="s">
        <v>4</v>
      </c>
      <c r="G1" s="60"/>
      <c r="H1" s="60" t="s">
        <v>5</v>
      </c>
      <c r="I1" s="60"/>
      <c r="J1" s="60" t="s">
        <v>6</v>
      </c>
      <c r="K1" s="61"/>
    </row>
    <row r="2" spans="1:11" x14ac:dyDescent="0.2">
      <c r="A2" s="62"/>
      <c r="B2" s="62" t="s">
        <v>7</v>
      </c>
      <c r="C2" s="62" t="s">
        <v>8</v>
      </c>
      <c r="D2" s="62" t="s">
        <v>7</v>
      </c>
      <c r="E2" s="62" t="s">
        <v>8</v>
      </c>
      <c r="F2" s="62" t="s">
        <v>7</v>
      </c>
      <c r="G2" s="62" t="s">
        <v>8</v>
      </c>
      <c r="H2" s="62" t="s">
        <v>7</v>
      </c>
      <c r="I2" s="62" t="s">
        <v>8</v>
      </c>
      <c r="J2" s="62" t="s">
        <v>7</v>
      </c>
      <c r="K2" s="62" t="s">
        <v>8</v>
      </c>
    </row>
    <row r="3" spans="1:11" x14ac:dyDescent="0.2">
      <c r="A3" s="51" t="s">
        <v>9</v>
      </c>
      <c r="B3" s="51">
        <v>2.66</v>
      </c>
      <c r="C3" s="52"/>
      <c r="D3" s="51">
        <v>1.24</v>
      </c>
      <c r="E3" s="52"/>
      <c r="F3" s="51">
        <v>1.1200000000000001</v>
      </c>
      <c r="G3" s="52"/>
      <c r="H3" s="51">
        <v>1.69</v>
      </c>
      <c r="I3" s="52"/>
      <c r="J3" s="51">
        <f>SUM(B3,D3,F3,H3)</f>
        <v>6.7100000000000009</v>
      </c>
      <c r="K3" s="53"/>
    </row>
    <row r="4" spans="1:11" x14ac:dyDescent="0.2">
      <c r="A4" s="54" t="s">
        <v>10</v>
      </c>
      <c r="B4" s="54">
        <v>13.11</v>
      </c>
      <c r="C4" s="55"/>
      <c r="D4" s="54">
        <v>9.74</v>
      </c>
      <c r="E4" s="55"/>
      <c r="F4" s="54">
        <v>13.28</v>
      </c>
      <c r="G4" s="55"/>
      <c r="H4" s="54">
        <v>19.23</v>
      </c>
      <c r="I4" s="55"/>
      <c r="J4" s="54">
        <f>SUM(B4,D4,F4,H4)</f>
        <v>55.36</v>
      </c>
      <c r="K4" s="56"/>
    </row>
    <row r="5" spans="1:11" x14ac:dyDescent="0.2">
      <c r="A5" s="51" t="s">
        <v>11</v>
      </c>
      <c r="B5" s="51">
        <v>10.4</v>
      </c>
      <c r="C5" s="52"/>
      <c r="D5" s="51">
        <v>11.13</v>
      </c>
      <c r="E5" s="52"/>
      <c r="F5" s="51">
        <v>12.44</v>
      </c>
      <c r="G5" s="52"/>
      <c r="H5" s="51">
        <v>14.92</v>
      </c>
      <c r="I5" s="52"/>
      <c r="J5" s="51">
        <f>SUM(B5,D5,F5,H5)</f>
        <v>48.89</v>
      </c>
      <c r="K5" s="53"/>
    </row>
    <row r="6" spans="1:11" x14ac:dyDescent="0.2">
      <c r="A6" s="57" t="s">
        <v>12</v>
      </c>
      <c r="B6" s="57">
        <v>171.68</v>
      </c>
      <c r="C6" s="58"/>
      <c r="D6" s="57">
        <v>115.89</v>
      </c>
      <c r="E6" s="58"/>
      <c r="F6" s="57">
        <v>187.29</v>
      </c>
      <c r="G6" s="58"/>
      <c r="H6" s="57">
        <v>135.05000000000001</v>
      </c>
      <c r="I6" s="58"/>
      <c r="J6" s="57">
        <f>SUM(B6,D6,F6,H6)</f>
        <v>609.91000000000008</v>
      </c>
      <c r="K6" s="59"/>
    </row>
    <row r="7" spans="1:11" x14ac:dyDescent="0.2">
      <c r="A7" s="47" t="s">
        <v>6</v>
      </c>
      <c r="B7" s="48"/>
      <c r="C7" s="48"/>
      <c r="D7" s="48"/>
      <c r="E7" s="49"/>
      <c r="F7" s="48"/>
      <c r="G7" s="49"/>
      <c r="H7" s="48"/>
      <c r="I7" s="49"/>
      <c r="J7" s="48"/>
      <c r="K7" s="50"/>
    </row>
    <row r="8" spans="1:11" x14ac:dyDescent="0.2">
      <c r="C8" s="1"/>
    </row>
    <row r="12" spans="1:11" x14ac:dyDescent="0.2">
      <c r="D12" s="2"/>
    </row>
    <row r="13" spans="1:11" x14ac:dyDescent="0.2">
      <c r="D13" s="2"/>
    </row>
    <row r="14" spans="1:11" x14ac:dyDescent="0.2">
      <c r="D14" s="2"/>
    </row>
    <row r="15" spans="1:11" x14ac:dyDescent="0.2">
      <c r="D15" s="2"/>
    </row>
  </sheetData>
  <phoneticPr fontId="0" type="noConversion"/>
  <printOptions headings="1" gridLines="1"/>
  <pageMargins left="0.75" right="0.75" top="1" bottom="1" header="0.5" footer="0.5"/>
  <pageSetup orientation="landscape" horizontalDpi="300" verticalDpi="300" r:id="rId1"/>
  <headerFooter alignWithMargins="0">
    <oddFooter>&amp;L&amp;A&amp;C&amp;"Arial,Bold"Pragati Software Pvt. Ltd. 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rgb="FF002060"/>
  </sheetPr>
  <dimension ref="A1:J15"/>
  <sheetViews>
    <sheetView showGridLines="0" zoomScale="120" zoomScaleNormal="120" workbookViewId="0">
      <selection activeCell="C6" sqref="C6"/>
    </sheetView>
  </sheetViews>
  <sheetFormatPr defaultRowHeight="12.75" x14ac:dyDescent="0.2"/>
  <cols>
    <col min="1" max="1" width="14.42578125" customWidth="1"/>
    <col min="2" max="2" width="6.42578125" bestFit="1" customWidth="1"/>
    <col min="3" max="3" width="13.42578125" bestFit="1" customWidth="1"/>
    <col min="4" max="4" width="15" bestFit="1" customWidth="1"/>
    <col min="5" max="5" width="12.7109375" bestFit="1" customWidth="1"/>
    <col min="6" max="6" width="14" bestFit="1" customWidth="1"/>
    <col min="7" max="7" width="15.5703125" bestFit="1" customWidth="1"/>
    <col min="8" max="8" width="12.5703125" bestFit="1" customWidth="1"/>
    <col min="9" max="9" width="13.85546875" bestFit="1" customWidth="1"/>
  </cols>
  <sheetData>
    <row r="1" spans="1:10" ht="13.5" x14ac:dyDescent="0.2">
      <c r="A1" s="36"/>
      <c r="B1" s="37">
        <v>1999</v>
      </c>
      <c r="C1" s="37">
        <v>1999</v>
      </c>
      <c r="G1" s="66"/>
      <c r="H1" s="66" t="s">
        <v>315</v>
      </c>
      <c r="I1" s="66" t="s">
        <v>316</v>
      </c>
      <c r="J1" s="66" t="s">
        <v>317</v>
      </c>
    </row>
    <row r="2" spans="1:10" x14ac:dyDescent="0.2">
      <c r="A2" s="36" t="s">
        <v>13</v>
      </c>
      <c r="B2" s="36">
        <v>50000</v>
      </c>
      <c r="C2" s="36">
        <f>B2+(B2*$H2)</f>
        <v>54500</v>
      </c>
      <c r="G2" s="37" t="s">
        <v>13</v>
      </c>
      <c r="H2" s="38">
        <v>0.09</v>
      </c>
      <c r="I2" s="38">
        <v>0.13</v>
      </c>
      <c r="J2" s="38">
        <v>0.05</v>
      </c>
    </row>
    <row r="3" spans="1:10" ht="15" customHeight="1" x14ac:dyDescent="0.2">
      <c r="A3" s="63" t="s">
        <v>14</v>
      </c>
      <c r="B3" s="63">
        <v>25000</v>
      </c>
      <c r="C3" s="63">
        <f>B3+(B3*$H3)</f>
        <v>28000</v>
      </c>
      <c r="G3" s="37" t="s">
        <v>14</v>
      </c>
      <c r="H3" s="38">
        <v>0.12</v>
      </c>
      <c r="I3" s="38">
        <v>0.18</v>
      </c>
      <c r="J3" s="38">
        <v>0.08</v>
      </c>
    </row>
    <row r="4" spans="1:10" ht="17.25" customHeight="1" x14ac:dyDescent="0.2">
      <c r="A4" s="63" t="s">
        <v>15</v>
      </c>
      <c r="B4" s="64">
        <f>SUM(B2:B3)</f>
        <v>75000</v>
      </c>
      <c r="C4" s="64">
        <f>SUM(C2:C3)</f>
        <v>82500</v>
      </c>
      <c r="G4" s="37" t="s">
        <v>17</v>
      </c>
      <c r="H4" s="38">
        <v>0.02</v>
      </c>
      <c r="I4" s="38">
        <v>0.03</v>
      </c>
      <c r="J4" s="38">
        <v>0.05</v>
      </c>
    </row>
    <row r="5" spans="1:10" x14ac:dyDescent="0.2">
      <c r="A5" s="37" t="s">
        <v>16</v>
      </c>
      <c r="B5" s="36"/>
      <c r="C5" s="36"/>
      <c r="G5" s="37" t="s">
        <v>18</v>
      </c>
      <c r="H5" s="38">
        <v>0.02</v>
      </c>
      <c r="I5" s="38">
        <v>0.04</v>
      </c>
      <c r="J5" s="38">
        <v>0.05</v>
      </c>
    </row>
    <row r="6" spans="1:10" x14ac:dyDescent="0.2">
      <c r="A6" s="36" t="s">
        <v>17</v>
      </c>
      <c r="B6" s="36">
        <v>3200</v>
      </c>
      <c r="C6" s="36">
        <f>B6+(B6*$H4)</f>
        <v>3264</v>
      </c>
      <c r="G6" s="37" t="s">
        <v>19</v>
      </c>
      <c r="H6" s="39">
        <v>1.4999999999999999E-2</v>
      </c>
      <c r="I6" s="39">
        <v>1.4999999999999999E-2</v>
      </c>
      <c r="J6" s="39">
        <v>1.4999999999999999E-2</v>
      </c>
    </row>
    <row r="7" spans="1:10" x14ac:dyDescent="0.2">
      <c r="A7" s="36" t="s">
        <v>18</v>
      </c>
      <c r="B7" s="36">
        <v>3500</v>
      </c>
      <c r="C7" s="36">
        <f>B7+(B7*$H5)</f>
        <v>3570</v>
      </c>
    </row>
    <row r="8" spans="1:10" x14ac:dyDescent="0.2">
      <c r="A8" s="36" t="s">
        <v>19</v>
      </c>
      <c r="B8" s="36">
        <v>2500</v>
      </c>
      <c r="C8" s="36">
        <f>B8+(B8*$H6)</f>
        <v>2537.5</v>
      </c>
    </row>
    <row r="9" spans="1:10" ht="15" customHeight="1" x14ac:dyDescent="0.2">
      <c r="A9" s="64" t="s">
        <v>20</v>
      </c>
      <c r="B9" s="64">
        <f>SUM(B6:B8)</f>
        <v>9200</v>
      </c>
      <c r="C9" s="64">
        <f>SUM(C6:C8)</f>
        <v>9371.5</v>
      </c>
    </row>
    <row r="10" spans="1:10" x14ac:dyDescent="0.2">
      <c r="A10" s="36"/>
      <c r="B10" s="36"/>
      <c r="C10" s="36"/>
    </row>
    <row r="11" spans="1:10" ht="15.75" customHeight="1" x14ac:dyDescent="0.2">
      <c r="A11" s="64" t="s">
        <v>214</v>
      </c>
      <c r="B11" s="64">
        <f>B4-B9</f>
        <v>65800</v>
      </c>
      <c r="C11" s="64">
        <f>C4-C9</f>
        <v>73128.5</v>
      </c>
    </row>
    <row r="12" spans="1:10" ht="6.75" customHeight="1" x14ac:dyDescent="0.2"/>
    <row r="13" spans="1:10" hidden="1" x14ac:dyDescent="0.2"/>
    <row r="14" spans="1:10" ht="3" customHeight="1" x14ac:dyDescent="0.2"/>
    <row r="15" spans="1:10" s="65" customFormat="1" ht="21.75" customHeight="1" x14ac:dyDescent="0.2">
      <c r="G15" s="67"/>
      <c r="H15" s="67"/>
    </row>
  </sheetData>
  <scenarios current="0" sqref="C11">
    <scenario name="aa" locked="1" count="5" user="pragati" comment="Created by pragati on 11/16/2003">
      <inputCells r="H2" val="0.13" numFmtId="9"/>
      <inputCells r="H3" val="0.18" numFmtId="9"/>
      <inputCells r="H4" val="0.03" numFmtId="9"/>
      <inputCells r="H5" val="0.04" numFmtId="9"/>
      <inputCells r="H6" val="0.015" numFmtId="10"/>
    </scenario>
  </scenarios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&amp;L&amp;A&amp;C&amp;"Arial,Bold"Pragati Software Pvt. Ltd. &amp;RPage &amp;P</oddFooter>
  </headerFooter>
  <ignoredErrors>
    <ignoredError sqref="B4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>
    <tabColor rgb="FF00B0F0"/>
  </sheetPr>
  <dimension ref="A1:J38"/>
  <sheetViews>
    <sheetView showGridLines="0" zoomScale="130" zoomScaleNormal="130" workbookViewId="0">
      <selection activeCell="F15" sqref="F15"/>
    </sheetView>
  </sheetViews>
  <sheetFormatPr defaultRowHeight="12.75" x14ac:dyDescent="0.2"/>
  <cols>
    <col min="1" max="1" width="19.85546875" customWidth="1"/>
    <col min="2" max="2" width="12.28515625" bestFit="1" customWidth="1"/>
    <col min="7" max="7" width="10.42578125" customWidth="1"/>
    <col min="8" max="8" width="10.85546875" customWidth="1"/>
    <col min="9" max="9" width="10.5703125" customWidth="1"/>
    <col min="10" max="10" width="11.140625" customWidth="1"/>
  </cols>
  <sheetData>
    <row r="1" spans="1:10" ht="28.5" customHeight="1" x14ac:dyDescent="0.2">
      <c r="A1" s="68" t="s">
        <v>305</v>
      </c>
      <c r="B1" s="69"/>
      <c r="C1" s="69"/>
      <c r="D1" s="69"/>
    </row>
    <row r="2" spans="1:10" ht="18.75" customHeight="1" x14ac:dyDescent="0.2">
      <c r="G2" s="76" t="s">
        <v>310</v>
      </c>
      <c r="H2" s="76" t="s">
        <v>311</v>
      </c>
      <c r="I2" s="76" t="s">
        <v>312</v>
      </c>
      <c r="J2" s="77" t="s">
        <v>313</v>
      </c>
    </row>
    <row r="3" spans="1:10" x14ac:dyDescent="0.2">
      <c r="G3" s="70">
        <v>1</v>
      </c>
      <c r="H3" s="70"/>
      <c r="I3" s="70"/>
      <c r="J3" s="71"/>
    </row>
    <row r="4" spans="1:10" x14ac:dyDescent="0.2">
      <c r="A4" s="34" t="s">
        <v>307</v>
      </c>
      <c r="B4" s="32">
        <v>100000</v>
      </c>
      <c r="G4" s="72"/>
      <c r="H4" s="72"/>
      <c r="I4" s="72"/>
      <c r="J4" s="73"/>
    </row>
    <row r="5" spans="1:10" x14ac:dyDescent="0.2">
      <c r="A5" s="34" t="s">
        <v>308</v>
      </c>
      <c r="B5" s="33">
        <v>0.105</v>
      </c>
      <c r="G5" s="70"/>
      <c r="H5" s="70"/>
      <c r="I5" s="70"/>
      <c r="J5" s="71"/>
    </row>
    <row r="6" spans="1:10" x14ac:dyDescent="0.2">
      <c r="A6" s="34" t="s">
        <v>306</v>
      </c>
      <c r="B6" s="31">
        <v>36</v>
      </c>
      <c r="G6" s="72"/>
      <c r="H6" s="72"/>
      <c r="I6" s="72"/>
      <c r="J6" s="73"/>
    </row>
    <row r="7" spans="1:10" ht="13.5" thickBot="1" x14ac:dyDescent="0.25">
      <c r="A7" s="35" t="s">
        <v>309</v>
      </c>
      <c r="B7" s="78"/>
      <c r="C7" s="88" t="s">
        <v>367</v>
      </c>
      <c r="D7" s="88" t="s">
        <v>368</v>
      </c>
      <c r="E7" s="89" t="s">
        <v>369</v>
      </c>
      <c r="G7" s="70"/>
      <c r="H7" s="70"/>
      <c r="I7" s="70"/>
      <c r="J7" s="71"/>
    </row>
    <row r="8" spans="1:10" ht="13.5" thickTop="1" x14ac:dyDescent="0.2">
      <c r="A8" s="109" t="s">
        <v>314</v>
      </c>
      <c r="B8" s="85">
        <v>12</v>
      </c>
      <c r="C8" s="79"/>
      <c r="D8" s="79"/>
      <c r="E8" s="80"/>
      <c r="G8" s="72"/>
      <c r="H8" s="72"/>
      <c r="I8" s="72"/>
      <c r="J8" s="73"/>
    </row>
    <row r="9" spans="1:10" x14ac:dyDescent="0.2">
      <c r="A9" s="109"/>
      <c r="B9" s="86">
        <v>24</v>
      </c>
      <c r="C9" s="81"/>
      <c r="D9" s="81"/>
      <c r="E9" s="82"/>
      <c r="G9" s="70"/>
      <c r="H9" s="70"/>
      <c r="I9" s="70"/>
      <c r="J9" s="71"/>
    </row>
    <row r="10" spans="1:10" x14ac:dyDescent="0.2">
      <c r="A10" s="109"/>
      <c r="B10" s="85">
        <v>36</v>
      </c>
      <c r="C10" s="79"/>
      <c r="D10" s="79"/>
      <c r="E10" s="80"/>
      <c r="G10" s="72"/>
      <c r="H10" s="72"/>
      <c r="I10" s="72"/>
      <c r="J10" s="73"/>
    </row>
    <row r="11" spans="1:10" x14ac:dyDescent="0.2">
      <c r="A11" s="109"/>
      <c r="B11" s="86">
        <v>48</v>
      </c>
      <c r="C11" s="81"/>
      <c r="D11" s="81"/>
      <c r="E11" s="82"/>
      <c r="G11" s="70"/>
      <c r="H11" s="70"/>
      <c r="I11" s="70"/>
      <c r="J11" s="71"/>
    </row>
    <row r="12" spans="1:10" ht="13.5" thickBot="1" x14ac:dyDescent="0.25">
      <c r="A12" s="110"/>
      <c r="B12" s="87">
        <v>60</v>
      </c>
      <c r="C12" s="83"/>
      <c r="D12" s="83"/>
      <c r="E12" s="84"/>
      <c r="G12" s="72"/>
      <c r="H12" s="72"/>
      <c r="I12" s="72"/>
      <c r="J12" s="73"/>
    </row>
    <row r="13" spans="1:10" ht="13.5" thickTop="1" x14ac:dyDescent="0.2">
      <c r="G13" s="70"/>
      <c r="H13" s="70"/>
      <c r="I13" s="70"/>
      <c r="J13" s="71"/>
    </row>
    <row r="14" spans="1:10" x14ac:dyDescent="0.2">
      <c r="G14" s="72"/>
      <c r="H14" s="72"/>
      <c r="I14" s="72"/>
      <c r="J14" s="73"/>
    </row>
    <row r="15" spans="1:10" x14ac:dyDescent="0.2">
      <c r="G15" s="70"/>
      <c r="H15" s="70"/>
      <c r="I15" s="70"/>
      <c r="J15" s="71"/>
    </row>
    <row r="16" spans="1:10" x14ac:dyDescent="0.2">
      <c r="G16" s="72"/>
      <c r="H16" s="72"/>
      <c r="I16" s="72"/>
      <c r="J16" s="73"/>
    </row>
    <row r="17" spans="7:10" x14ac:dyDescent="0.2">
      <c r="G17" s="70"/>
      <c r="H17" s="70"/>
      <c r="I17" s="70"/>
      <c r="J17" s="71"/>
    </row>
    <row r="18" spans="7:10" x14ac:dyDescent="0.2">
      <c r="G18" s="72"/>
      <c r="H18" s="72"/>
      <c r="I18" s="72"/>
      <c r="J18" s="73"/>
    </row>
    <row r="19" spans="7:10" x14ac:dyDescent="0.2">
      <c r="G19" s="70"/>
      <c r="H19" s="70"/>
      <c r="I19" s="70"/>
      <c r="J19" s="71"/>
    </row>
    <row r="20" spans="7:10" x14ac:dyDescent="0.2">
      <c r="G20" s="72"/>
      <c r="H20" s="72"/>
      <c r="I20" s="72"/>
      <c r="J20" s="73"/>
    </row>
    <row r="21" spans="7:10" x14ac:dyDescent="0.2">
      <c r="G21" s="70"/>
      <c r="H21" s="70"/>
      <c r="I21" s="70"/>
      <c r="J21" s="71"/>
    </row>
    <row r="22" spans="7:10" x14ac:dyDescent="0.2">
      <c r="G22" s="72"/>
      <c r="H22" s="72"/>
      <c r="I22" s="72"/>
      <c r="J22" s="73"/>
    </row>
    <row r="23" spans="7:10" x14ac:dyDescent="0.2">
      <c r="G23" s="70"/>
      <c r="H23" s="70"/>
      <c r="I23" s="70"/>
      <c r="J23" s="71"/>
    </row>
    <row r="24" spans="7:10" x14ac:dyDescent="0.2">
      <c r="G24" s="72"/>
      <c r="H24" s="72"/>
      <c r="I24" s="72"/>
      <c r="J24" s="73"/>
    </row>
    <row r="25" spans="7:10" x14ac:dyDescent="0.2">
      <c r="G25" s="70"/>
      <c r="H25" s="70"/>
      <c r="I25" s="70"/>
      <c r="J25" s="71"/>
    </row>
    <row r="26" spans="7:10" x14ac:dyDescent="0.2">
      <c r="G26" s="72"/>
      <c r="H26" s="72"/>
      <c r="I26" s="72"/>
      <c r="J26" s="73"/>
    </row>
    <row r="27" spans="7:10" x14ac:dyDescent="0.2">
      <c r="G27" s="70"/>
      <c r="H27" s="70"/>
      <c r="I27" s="70"/>
      <c r="J27" s="71"/>
    </row>
    <row r="28" spans="7:10" x14ac:dyDescent="0.2">
      <c r="G28" s="72"/>
      <c r="H28" s="72"/>
      <c r="I28" s="72"/>
      <c r="J28" s="73"/>
    </row>
    <row r="29" spans="7:10" x14ac:dyDescent="0.2">
      <c r="G29" s="70"/>
      <c r="H29" s="70"/>
      <c r="I29" s="70"/>
      <c r="J29" s="71"/>
    </row>
    <row r="30" spans="7:10" x14ac:dyDescent="0.2">
      <c r="G30" s="72"/>
      <c r="H30" s="72"/>
      <c r="I30" s="72"/>
      <c r="J30" s="73"/>
    </row>
    <row r="31" spans="7:10" x14ac:dyDescent="0.2">
      <c r="G31" s="70"/>
      <c r="H31" s="70"/>
      <c r="I31" s="70"/>
      <c r="J31" s="71"/>
    </row>
    <row r="32" spans="7:10" x14ac:dyDescent="0.2">
      <c r="G32" s="72"/>
      <c r="H32" s="72"/>
      <c r="I32" s="72"/>
      <c r="J32" s="73"/>
    </row>
    <row r="33" spans="7:10" x14ac:dyDescent="0.2">
      <c r="G33" s="70"/>
      <c r="H33" s="70"/>
      <c r="I33" s="70"/>
      <c r="J33" s="71"/>
    </row>
    <row r="34" spans="7:10" x14ac:dyDescent="0.2">
      <c r="G34" s="72"/>
      <c r="H34" s="72"/>
      <c r="I34" s="72"/>
      <c r="J34" s="73"/>
    </row>
    <row r="35" spans="7:10" x14ac:dyDescent="0.2">
      <c r="G35" s="70"/>
      <c r="H35" s="70"/>
      <c r="I35" s="70"/>
      <c r="J35" s="71"/>
    </row>
    <row r="36" spans="7:10" x14ac:dyDescent="0.2">
      <c r="G36" s="72"/>
      <c r="H36" s="72"/>
      <c r="I36" s="72"/>
      <c r="J36" s="73"/>
    </row>
    <row r="37" spans="7:10" x14ac:dyDescent="0.2">
      <c r="G37" s="70"/>
      <c r="H37" s="70"/>
      <c r="I37" s="70"/>
      <c r="J37" s="71"/>
    </row>
    <row r="38" spans="7:10" x14ac:dyDescent="0.2">
      <c r="G38" s="74"/>
      <c r="H38" s="74"/>
      <c r="I38" s="74"/>
      <c r="J38" s="75"/>
    </row>
  </sheetData>
  <dataConsolidate/>
  <mergeCells count="1">
    <mergeCell ref="A8:A12"/>
  </mergeCells>
  <phoneticPr fontId="0" type="noConversion"/>
  <pageMargins left="0.75" right="0.75" top="1" bottom="1" header="0.5" footer="0.5"/>
  <pageSetup orientation="portrait" horizontalDpi="180" verticalDpi="18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C00000"/>
  </sheetPr>
  <dimension ref="A1:F56"/>
  <sheetViews>
    <sheetView showGridLines="0" topLeftCell="A49" zoomScale="120" zoomScaleNormal="120" workbookViewId="0">
      <selection activeCell="C13" sqref="C13"/>
    </sheetView>
  </sheetViews>
  <sheetFormatPr defaultRowHeight="12.75" x14ac:dyDescent="0.2"/>
  <cols>
    <col min="1" max="1" width="21" customWidth="1"/>
    <col min="2" max="2" width="49.28515625" customWidth="1"/>
    <col min="3" max="3" width="30.42578125" customWidth="1"/>
    <col min="4" max="4" width="11.5703125" customWidth="1"/>
    <col min="5" max="5" width="8.5703125" customWidth="1"/>
    <col min="6" max="6" width="6.140625" customWidth="1"/>
  </cols>
  <sheetData>
    <row r="1" spans="1:4" ht="20.25" customHeight="1" x14ac:dyDescent="0.25">
      <c r="A1" s="90" t="s">
        <v>370</v>
      </c>
      <c r="B1" s="90" t="s">
        <v>371</v>
      </c>
      <c r="C1" s="90">
        <v>101</v>
      </c>
    </row>
    <row r="3" spans="1:4" ht="20.25" x14ac:dyDescent="0.3">
      <c r="A3" s="111" t="s">
        <v>215</v>
      </c>
      <c r="B3" s="111"/>
      <c r="C3" s="111"/>
    </row>
    <row r="5" spans="1:4" ht="15" x14ac:dyDescent="0.25">
      <c r="A5" s="91" t="s">
        <v>216</v>
      </c>
      <c r="B5" s="91" t="s">
        <v>217</v>
      </c>
      <c r="C5" s="91" t="s">
        <v>218</v>
      </c>
      <c r="D5" s="92" t="s">
        <v>361</v>
      </c>
    </row>
    <row r="6" spans="1:4" ht="15" x14ac:dyDescent="0.25">
      <c r="A6" s="93" t="s">
        <v>219</v>
      </c>
      <c r="B6" s="94" t="s">
        <v>220</v>
      </c>
      <c r="C6" s="94" t="str">
        <f>UPPER(A1)</f>
        <v>MANOJ</v>
      </c>
    </row>
    <row r="7" spans="1:4" ht="15" x14ac:dyDescent="0.25">
      <c r="A7" s="95" t="s">
        <v>221</v>
      </c>
      <c r="B7" s="96" t="s">
        <v>222</v>
      </c>
      <c r="C7" s="96" t="str">
        <f>LOWER(A1)</f>
        <v>manoj</v>
      </c>
    </row>
    <row r="8" spans="1:4" ht="15" x14ac:dyDescent="0.25">
      <c r="A8" s="93" t="s">
        <v>223</v>
      </c>
      <c r="B8" s="94" t="s">
        <v>224</v>
      </c>
      <c r="C8" s="94" t="str">
        <f>PROPER(A1)</f>
        <v>Manoj</v>
      </c>
    </row>
    <row r="9" spans="1:4" ht="15" x14ac:dyDescent="0.25">
      <c r="A9" s="95" t="s">
        <v>225</v>
      </c>
      <c r="B9" s="96" t="s">
        <v>226</v>
      </c>
      <c r="C9" s="96" t="str">
        <f>LEFT(A1,3)</f>
        <v>MaN</v>
      </c>
    </row>
    <row r="10" spans="1:4" ht="15" x14ac:dyDescent="0.25">
      <c r="A10" s="93" t="s">
        <v>227</v>
      </c>
      <c r="B10" s="94" t="s">
        <v>228</v>
      </c>
      <c r="C10" s="94" t="str">
        <f>RIGHT(A1,3)</f>
        <v>Noj</v>
      </c>
    </row>
    <row r="11" spans="1:4" ht="15" x14ac:dyDescent="0.25">
      <c r="A11" s="95" t="s">
        <v>229</v>
      </c>
      <c r="B11" s="96" t="s">
        <v>230</v>
      </c>
      <c r="C11" s="96" t="str">
        <f>MID(A1,3,3)</f>
        <v>Noj</v>
      </c>
    </row>
    <row r="12" spans="1:4" ht="15" x14ac:dyDescent="0.25">
      <c r="A12" s="93" t="s">
        <v>231</v>
      </c>
      <c r="B12" s="94" t="s">
        <v>232</v>
      </c>
      <c r="C12" s="94" t="str">
        <f>CONCATENATE("Hello ",A1,B1)</f>
        <v>Hello MaNojKuMaR</v>
      </c>
    </row>
    <row r="13" spans="1:4" ht="15" x14ac:dyDescent="0.25">
      <c r="A13" s="95" t="s">
        <v>233</v>
      </c>
      <c r="B13" s="96" t="s">
        <v>234</v>
      </c>
      <c r="C13" s="96">
        <f>LEN(A1)</f>
        <v>5</v>
      </c>
    </row>
    <row r="14" spans="1:4" ht="15" x14ac:dyDescent="0.25">
      <c r="A14" s="93" t="s">
        <v>235</v>
      </c>
      <c r="B14" s="94" t="s">
        <v>236</v>
      </c>
      <c r="C14" s="94" t="b">
        <f>EXACT(A1,A1)</f>
        <v>1</v>
      </c>
    </row>
    <row r="15" spans="1:4" ht="15" x14ac:dyDescent="0.25">
      <c r="A15" s="95" t="s">
        <v>237</v>
      </c>
      <c r="B15" s="96" t="s">
        <v>238</v>
      </c>
      <c r="C15" s="96">
        <f>SEARCH("is","India is my country",1)</f>
        <v>7</v>
      </c>
    </row>
    <row r="16" spans="1:4" ht="15" x14ac:dyDescent="0.25">
      <c r="A16" s="93" t="s">
        <v>239</v>
      </c>
      <c r="B16" s="94" t="s">
        <v>240</v>
      </c>
      <c r="C16" s="94" t="str">
        <f>REPLACE("India is my country",C15,2,"was")</f>
        <v>India was my country</v>
      </c>
    </row>
    <row r="17" spans="1:6" ht="15" x14ac:dyDescent="0.25">
      <c r="A17" s="95" t="s">
        <v>241</v>
      </c>
      <c r="B17" s="96" t="s">
        <v>242</v>
      </c>
      <c r="C17" s="96" t="str">
        <f>TEXT(C1,"$###.00")</f>
        <v>$101.00</v>
      </c>
    </row>
    <row r="20" spans="1:6" x14ac:dyDescent="0.2">
      <c r="A20" s="23" t="s">
        <v>243</v>
      </c>
      <c r="B20" s="23" t="s">
        <v>217</v>
      </c>
      <c r="C20" s="23" t="s">
        <v>218</v>
      </c>
    </row>
    <row r="21" spans="1:6" x14ac:dyDescent="0.2">
      <c r="A21" s="24" t="s">
        <v>244</v>
      </c>
      <c r="B21" s="7" t="s">
        <v>245</v>
      </c>
      <c r="C21" s="25">
        <f>ABS(-25)</f>
        <v>25</v>
      </c>
    </row>
    <row r="22" spans="1:6" x14ac:dyDescent="0.2">
      <c r="A22" s="24" t="s">
        <v>246</v>
      </c>
      <c r="B22" s="7" t="s">
        <v>247</v>
      </c>
      <c r="C22" s="25">
        <f>INT(1236.76)</f>
        <v>1236</v>
      </c>
    </row>
    <row r="23" spans="1:6" x14ac:dyDescent="0.2">
      <c r="A23" s="24" t="s">
        <v>248</v>
      </c>
      <c r="B23" s="7" t="s">
        <v>249</v>
      </c>
      <c r="C23" s="25">
        <f>MOD(15,4)</f>
        <v>3</v>
      </c>
    </row>
    <row r="24" spans="1:6" x14ac:dyDescent="0.2">
      <c r="A24" s="24" t="s">
        <v>250</v>
      </c>
      <c r="B24" s="7" t="s">
        <v>251</v>
      </c>
      <c r="C24" s="25">
        <f>SQRT(81)</f>
        <v>9</v>
      </c>
    </row>
    <row r="25" spans="1:6" x14ac:dyDescent="0.2">
      <c r="A25" s="24" t="s">
        <v>252</v>
      </c>
      <c r="B25" s="7" t="s">
        <v>253</v>
      </c>
      <c r="C25" s="25">
        <f>POWER(2,3)</f>
        <v>8</v>
      </c>
    </row>
    <row r="26" spans="1:6" x14ac:dyDescent="0.2">
      <c r="A26" s="24" t="s">
        <v>254</v>
      </c>
      <c r="B26" s="7" t="s">
        <v>255</v>
      </c>
      <c r="C26" s="25">
        <f>ROUND(1236.5678,2)</f>
        <v>1236.57</v>
      </c>
    </row>
    <row r="27" spans="1:6" x14ac:dyDescent="0.2">
      <c r="A27" s="24" t="s">
        <v>256</v>
      </c>
      <c r="B27" s="7" t="s">
        <v>257</v>
      </c>
      <c r="C27" s="25">
        <f>TRUNC(1236.5678,2)</f>
        <v>1236.56</v>
      </c>
    </row>
    <row r="30" spans="1:6" x14ac:dyDescent="0.2">
      <c r="A30" s="23" t="s">
        <v>258</v>
      </c>
      <c r="B30" s="23" t="s">
        <v>217</v>
      </c>
      <c r="C30" s="23" t="s">
        <v>218</v>
      </c>
    </row>
    <row r="31" spans="1:6" x14ac:dyDescent="0.2">
      <c r="A31" s="24" t="s">
        <v>259</v>
      </c>
      <c r="B31" s="7" t="s">
        <v>260</v>
      </c>
      <c r="C31" s="25">
        <f>COUNTA(E31:E34)</f>
        <v>3</v>
      </c>
      <c r="E31" s="26">
        <v>12</v>
      </c>
      <c r="F31" s="26">
        <v>10</v>
      </c>
    </row>
    <row r="32" spans="1:6" x14ac:dyDescent="0.2">
      <c r="A32" s="24" t="s">
        <v>261</v>
      </c>
      <c r="B32" s="7" t="s">
        <v>262</v>
      </c>
      <c r="C32" s="25">
        <f>COUNTBLANK(E31:E34)</f>
        <v>1</v>
      </c>
      <c r="E32" s="26" t="s">
        <v>263</v>
      </c>
      <c r="F32" s="26">
        <v>20</v>
      </c>
    </row>
    <row r="33" spans="1:6" x14ac:dyDescent="0.2">
      <c r="A33" s="24" t="s">
        <v>264</v>
      </c>
      <c r="B33" s="7" t="s">
        <v>265</v>
      </c>
      <c r="C33" s="25">
        <f>SMALL(F31:F35,2)</f>
        <v>20</v>
      </c>
      <c r="E33" s="26" t="s">
        <v>266</v>
      </c>
      <c r="F33" s="26">
        <v>30</v>
      </c>
    </row>
    <row r="34" spans="1:6" x14ac:dyDescent="0.2">
      <c r="A34" s="24" t="s">
        <v>267</v>
      </c>
      <c r="B34" s="7" t="s">
        <v>268</v>
      </c>
      <c r="C34" s="25">
        <f>LARGE(F31:F35,2)</f>
        <v>40</v>
      </c>
      <c r="E34" s="26"/>
      <c r="F34" s="26">
        <v>40</v>
      </c>
    </row>
    <row r="35" spans="1:6" x14ac:dyDescent="0.2">
      <c r="E35" s="26"/>
      <c r="F35" s="26">
        <v>50</v>
      </c>
    </row>
    <row r="37" spans="1:6" x14ac:dyDescent="0.2">
      <c r="A37" s="23" t="s">
        <v>269</v>
      </c>
      <c r="B37" s="23" t="s">
        <v>217</v>
      </c>
      <c r="C37" s="23" t="s">
        <v>218</v>
      </c>
    </row>
    <row r="38" spans="1:6" x14ac:dyDescent="0.2">
      <c r="A38" s="24" t="s">
        <v>270</v>
      </c>
      <c r="B38" s="7" t="s">
        <v>271</v>
      </c>
      <c r="C38" s="27">
        <f>DATE(2004,1,14)</f>
        <v>38000</v>
      </c>
    </row>
    <row r="39" spans="1:6" x14ac:dyDescent="0.2">
      <c r="A39" s="24" t="s">
        <v>272</v>
      </c>
      <c r="B39" s="7" t="s">
        <v>273</v>
      </c>
      <c r="C39" s="27">
        <f ca="1">TODAY()</f>
        <v>44597</v>
      </c>
    </row>
    <row r="40" spans="1:6" x14ac:dyDescent="0.2">
      <c r="A40" s="24" t="s">
        <v>274</v>
      </c>
      <c r="B40" s="7" t="s">
        <v>275</v>
      </c>
      <c r="C40" s="28">
        <f ca="1">NOW()</f>
        <v>44597.73112152778</v>
      </c>
    </row>
    <row r="41" spans="1:6" x14ac:dyDescent="0.2">
      <c r="A41" s="24" t="s">
        <v>276</v>
      </c>
      <c r="B41" s="7" t="s">
        <v>277</v>
      </c>
      <c r="C41" s="25">
        <f ca="1">DAY(TODAY())</f>
        <v>5</v>
      </c>
    </row>
    <row r="42" spans="1:6" x14ac:dyDescent="0.2">
      <c r="A42" s="24" t="s">
        <v>278</v>
      </c>
      <c r="B42" s="7" t="s">
        <v>279</v>
      </c>
      <c r="C42" s="25">
        <f ca="1">MONTH(TODAY())</f>
        <v>2</v>
      </c>
    </row>
    <row r="43" spans="1:6" x14ac:dyDescent="0.2">
      <c r="A43" s="24" t="s">
        <v>280</v>
      </c>
      <c r="B43" s="7" t="s">
        <v>281</v>
      </c>
      <c r="C43" s="25">
        <f ca="1">YEAR(TODAY())</f>
        <v>2022</v>
      </c>
    </row>
    <row r="44" spans="1:6" x14ac:dyDescent="0.2">
      <c r="A44" s="24" t="s">
        <v>282</v>
      </c>
      <c r="B44" s="7" t="s">
        <v>283</v>
      </c>
      <c r="C44" s="29">
        <f>TIME(12,30,45)</f>
        <v>0.52135416666666667</v>
      </c>
    </row>
    <row r="45" spans="1:6" x14ac:dyDescent="0.2">
      <c r="A45" s="24" t="s">
        <v>284</v>
      </c>
      <c r="B45" s="7" t="s">
        <v>285</v>
      </c>
      <c r="C45" s="25">
        <f>HOUR(C44)</f>
        <v>12</v>
      </c>
    </row>
    <row r="46" spans="1:6" x14ac:dyDescent="0.2">
      <c r="A46" s="24" t="s">
        <v>286</v>
      </c>
      <c r="B46" s="7" t="s">
        <v>287</v>
      </c>
      <c r="C46" s="25">
        <f>MINUTE(C44)</f>
        <v>30</v>
      </c>
    </row>
    <row r="47" spans="1:6" x14ac:dyDescent="0.2">
      <c r="A47" s="24" t="s">
        <v>288</v>
      </c>
      <c r="B47" s="7" t="s">
        <v>289</v>
      </c>
      <c r="C47" s="25">
        <f>SECOND(C44)</f>
        <v>45</v>
      </c>
    </row>
    <row r="48" spans="1:6" x14ac:dyDescent="0.2">
      <c r="A48" s="24" t="s">
        <v>290</v>
      </c>
      <c r="B48" s="7" t="s">
        <v>291</v>
      </c>
      <c r="C48" s="25" t="str">
        <f ca="1">TEXT(WEEKDAY(TODAY()),"dddd")</f>
        <v>Saturday</v>
      </c>
    </row>
    <row r="51" spans="1:5" x14ac:dyDescent="0.2">
      <c r="A51" s="23" t="s">
        <v>292</v>
      </c>
      <c r="B51" s="23" t="s">
        <v>217</v>
      </c>
      <c r="C51" s="23" t="s">
        <v>218</v>
      </c>
      <c r="E51" s="30"/>
    </row>
    <row r="52" spans="1:5" x14ac:dyDescent="0.2">
      <c r="A52" s="24" t="s">
        <v>293</v>
      </c>
      <c r="B52" s="7" t="s">
        <v>294</v>
      </c>
      <c r="C52" s="25" t="str">
        <f>IF(ISBLANK(D52),"Blank cell", D52)</f>
        <v>Blank cell</v>
      </c>
      <c r="E52" s="26" t="s">
        <v>295</v>
      </c>
    </row>
    <row r="53" spans="1:5" x14ac:dyDescent="0.2">
      <c r="A53" s="24" t="s">
        <v>296</v>
      </c>
      <c r="B53" s="7" t="s">
        <v>297</v>
      </c>
      <c r="C53" s="25" t="str">
        <f>IF(ISERROR(E55),"Error data",E55)</f>
        <v>#NA</v>
      </c>
      <c r="E53" s="26" t="s">
        <v>298</v>
      </c>
    </row>
    <row r="54" spans="1:5" x14ac:dyDescent="0.2">
      <c r="A54" s="24" t="s">
        <v>299</v>
      </c>
      <c r="B54" s="7" t="s">
        <v>300</v>
      </c>
      <c r="C54" s="25">
        <f>IF(ISNUMBER(E56),E56,"Not a number")</f>
        <v>450.75</v>
      </c>
      <c r="E54" s="26" t="s">
        <v>301</v>
      </c>
    </row>
    <row r="55" spans="1:5" x14ac:dyDescent="0.2">
      <c r="A55" s="24" t="s">
        <v>302</v>
      </c>
      <c r="B55" s="7" t="s">
        <v>303</v>
      </c>
      <c r="C55" s="25" t="str">
        <f>IF(ISTEXT(E52),E52,"Not text data")</f>
        <v>apple</v>
      </c>
      <c r="E55" s="26" t="s">
        <v>304</v>
      </c>
    </row>
    <row r="56" spans="1:5" x14ac:dyDescent="0.2">
      <c r="E56" s="26">
        <v>450.75</v>
      </c>
    </row>
  </sheetData>
  <mergeCells count="1">
    <mergeCell ref="A3:C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Validation</vt:lpstr>
      <vt:lpstr>Emp Inf</vt:lpstr>
      <vt:lpstr>Emp_details</vt:lpstr>
      <vt:lpstr>Mixed cell</vt:lpstr>
      <vt:lpstr>Scenarios</vt:lpstr>
      <vt:lpstr>Financial Functions</vt:lpstr>
      <vt:lpstr>Functions</vt:lpstr>
      <vt:lpstr>Emp_details!Criteria</vt:lpstr>
    </vt:vector>
  </TitlesOfParts>
  <Company>Abc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</dc:creator>
  <cp:lastModifiedBy>Pradeep</cp:lastModifiedBy>
  <cp:lastPrinted>2002-02-04T07:08:23Z</cp:lastPrinted>
  <dcterms:created xsi:type="dcterms:W3CDTF">2000-10-14T00:24:35Z</dcterms:created>
  <dcterms:modified xsi:type="dcterms:W3CDTF">2022-02-05T12:03:21Z</dcterms:modified>
</cp:coreProperties>
</file>