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.setia\OneDrive - Xceedance Consulting India Private Ltd\Rajat System\Projects\Blue Lepord\Renewals\Home\"/>
    </mc:Choice>
  </mc:AlternateContent>
  <xr:revisionPtr revIDLastSave="0" documentId="13_ncr:1_{68918D45-A034-468F-BDC2-02B6AFCB472A}" xr6:coauthVersionLast="44" xr6:coauthVersionMax="44" xr10:uidLastSave="{00000000-0000-0000-0000-000000000000}"/>
  <bookViews>
    <workbookView xWindow="-120" yWindow="-120" windowWidth="20730" windowHeight="11160" activeTab="4" xr2:uid="{97B2E64E-9FCA-4397-9C9C-5307D7432CCD}"/>
  </bookViews>
  <sheets>
    <sheet name="Master" sheetId="1" r:id="rId1"/>
    <sheet name="Home" sheetId="2" r:id="rId2"/>
    <sheet name="Motor" sheetId="3" r:id="rId3"/>
    <sheet name="Landlord ADLE" sheetId="4" r:id="rId4"/>
    <sheet name="UA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 s="1"/>
  <c r="E3" i="2"/>
  <c r="C10" i="2" s="1"/>
  <c r="C11" i="2" s="1"/>
  <c r="C12" i="2" s="1"/>
  <c r="D3" i="2"/>
  <c r="D3" i="3" l="1"/>
  <c r="C6" i="3" s="1"/>
  <c r="C5" i="3" l="1"/>
  <c r="E3" i="5" l="1"/>
  <c r="C9" i="5" s="1"/>
  <c r="D3" i="5"/>
  <c r="C5" i="5" s="1"/>
  <c r="C14" i="5" s="1"/>
  <c r="C6" i="5" l="1"/>
  <c r="C7" i="5" s="1"/>
  <c r="D27" i="5"/>
  <c r="D29" i="5" s="1"/>
  <c r="D20" i="5"/>
  <c r="C16" i="5"/>
  <c r="H11" i="5"/>
  <c r="H10" i="5"/>
  <c r="H9" i="5"/>
  <c r="H8" i="5"/>
  <c r="E8" i="5"/>
  <c r="E9" i="5" s="1"/>
  <c r="H7" i="5"/>
  <c r="E7" i="5"/>
  <c r="E6" i="5" s="1"/>
  <c r="H6" i="5"/>
  <c r="C10" i="5" l="1"/>
  <c r="C11" i="5" s="1"/>
  <c r="C12" i="5" s="1"/>
  <c r="E10" i="5"/>
  <c r="E11" i="5"/>
  <c r="E7" i="3"/>
  <c r="E11" i="3" s="1"/>
  <c r="C20" i="3"/>
  <c r="C19" i="3"/>
  <c r="B21" i="3" l="1"/>
  <c r="D20" i="4"/>
  <c r="D27" i="4"/>
  <c r="D29" i="4" s="1"/>
  <c r="E8" i="4"/>
  <c r="E10" i="4" s="1"/>
  <c r="E3" i="1"/>
  <c r="E3" i="4"/>
  <c r="C16" i="1"/>
  <c r="C16" i="2"/>
  <c r="C16" i="3"/>
  <c r="C16" i="4"/>
  <c r="H11" i="4" l="1"/>
  <c r="H10" i="4"/>
  <c r="H9" i="4"/>
  <c r="H8" i="4"/>
  <c r="E9" i="4"/>
  <c r="H7" i="4"/>
  <c r="E7" i="4"/>
  <c r="H6" i="4"/>
  <c r="C10" i="4"/>
  <c r="C11" i="4" s="1"/>
  <c r="C12" i="4" s="1"/>
  <c r="D3" i="4"/>
  <c r="C6" i="4" s="1"/>
  <c r="C7" i="4" s="1"/>
  <c r="E8" i="3"/>
  <c r="E10" i="3" s="1"/>
  <c r="E6" i="4" l="1"/>
  <c r="E11" i="4"/>
  <c r="C5" i="4"/>
  <c r="C9" i="4"/>
  <c r="C14" i="4" l="1"/>
  <c r="H11" i="3" l="1"/>
  <c r="H10" i="3"/>
  <c r="H9" i="3"/>
  <c r="H8" i="3"/>
  <c r="E9" i="3"/>
  <c r="H7" i="3"/>
  <c r="E6" i="3"/>
  <c r="H6" i="3"/>
  <c r="E3" i="3"/>
  <c r="C7" i="3"/>
  <c r="C9" i="3" l="1"/>
  <c r="C14" i="3" s="1"/>
  <c r="C10" i="3"/>
  <c r="C11" i="3" s="1"/>
  <c r="C12" i="3" s="1"/>
  <c r="E10" i="2" l="1"/>
  <c r="E17" i="2"/>
  <c r="C9" i="2" l="1"/>
  <c r="E9" i="2"/>
  <c r="E8" i="1" l="1"/>
  <c r="E10" i="1" s="1"/>
  <c r="E7" i="1"/>
  <c r="E11" i="1" s="1"/>
  <c r="E11" i="2"/>
  <c r="C6" i="2"/>
  <c r="C7" i="2" s="1"/>
  <c r="H11" i="2"/>
  <c r="H10" i="2"/>
  <c r="H9" i="2"/>
  <c r="H8" i="2"/>
  <c r="H7" i="2"/>
  <c r="H6" i="2"/>
  <c r="H9" i="1"/>
  <c r="H8" i="1"/>
  <c r="H11" i="1"/>
  <c r="H10" i="1"/>
  <c r="H7" i="1"/>
  <c r="H6" i="1"/>
  <c r="C10" i="1"/>
  <c r="C11" i="1" s="1"/>
  <c r="C12" i="1" s="1"/>
  <c r="D3" i="1"/>
  <c r="C6" i="1" s="1"/>
  <c r="C7" i="1" s="1"/>
  <c r="C5" i="2" l="1"/>
  <c r="E6" i="1"/>
  <c r="E9" i="1"/>
  <c r="C5" i="1"/>
  <c r="C9" i="1"/>
  <c r="C14" i="2" l="1"/>
  <c r="C14" i="1"/>
</calcChain>
</file>

<file path=xl/sharedStrings.xml><?xml version="1.0" encoding="utf-8"?>
<sst xmlns="http://schemas.openxmlformats.org/spreadsheetml/2006/main" count="292" uniqueCount="57">
  <si>
    <t>Expiring Prem</t>
  </si>
  <si>
    <t>CupRelativity</t>
  </si>
  <si>
    <t>CollorRelativity</t>
  </si>
  <si>
    <t>Condition 1</t>
  </si>
  <si>
    <t>Current Prem &lt;=(Existing Prem X CLower)</t>
  </si>
  <si>
    <t>Condition 2</t>
  </si>
  <si>
    <t>Current Prem &gt;=(Existing Prem X Cupper)</t>
  </si>
  <si>
    <t>Condition 3</t>
  </si>
  <si>
    <t>Adjusting Factor</t>
  </si>
  <si>
    <t>Existing Prem X Clower / Current Prem</t>
  </si>
  <si>
    <t>Existing Prem X Cupper / Current Prem</t>
  </si>
  <si>
    <t>If 1 &amp; 2 is false</t>
  </si>
  <si>
    <t>Adusting Factor</t>
  </si>
  <si>
    <t>Adjusting Factor should be 1</t>
  </si>
  <si>
    <t>Adjusting Premium</t>
  </si>
  <si>
    <t>Current Prem X Adjusting Factor</t>
  </si>
  <si>
    <t>Cases</t>
  </si>
  <si>
    <t>S.no</t>
  </si>
  <si>
    <t>Current Prem is less than lower prem</t>
  </si>
  <si>
    <t>Current Prem is equal to lower prem</t>
  </si>
  <si>
    <t>Current Prem is between lower and upper Prem</t>
  </si>
  <si>
    <t>Expiring Pre Tax Prem</t>
  </si>
  <si>
    <t>Current Pre Tax Prem</t>
  </si>
  <si>
    <t>Expected</t>
  </si>
  <si>
    <t>Pick as per generic Cup and Cap</t>
  </si>
  <si>
    <t>Error</t>
  </si>
  <si>
    <t>Buffer</t>
  </si>
  <si>
    <t>ExcessFactor</t>
  </si>
  <si>
    <t>Adjusting Factor Final</t>
  </si>
  <si>
    <t>if Adjusting factor is less than buffer, recalculate : 
Adjusting Factor + ((1 - Adjusting Factor) X ExcessFactor)</t>
  </si>
  <si>
    <t>Current Prem X Adjusting Factor Final</t>
  </si>
  <si>
    <t>Currenr Premium is equal to upper prem</t>
  </si>
  <si>
    <t>Current Prem is more than upper &amp; adj factor is less than buffer</t>
  </si>
  <si>
    <t>Current Prem is more than upper &amp; adj factor is more than buffer</t>
  </si>
  <si>
    <t>Cup and Cap factor not configure for specific branch</t>
  </si>
  <si>
    <t>No Cup and cap available for conditions apart from branch</t>
  </si>
  <si>
    <t>Manual adjustment factor applied with expiring prem</t>
  </si>
  <si>
    <t>Manual adjustment factor applied without expiring prem</t>
  </si>
  <si>
    <t>Ideally not possible but it should be treated as normal NB</t>
  </si>
  <si>
    <t>No Adj factor no expiring prem</t>
  </si>
  <si>
    <t>Normal NB</t>
  </si>
  <si>
    <t>1-9, No Adj factor with expiring prem</t>
  </si>
  <si>
    <t>Status</t>
  </si>
  <si>
    <t>Pass</t>
  </si>
  <si>
    <t>no cup/cap calculated - direct apply adj factor - Endorsement/Quote Edit case</t>
  </si>
  <si>
    <t>Observations</t>
  </si>
  <si>
    <t>1. No rounding done at pre tax</t>
  </si>
  <si>
    <t>2. Adjustment factor rounded to 4 decimal places. Should be 8 decimal</t>
  </si>
  <si>
    <t>Current Premium is equal to upper prem</t>
  </si>
  <si>
    <t>Fail</t>
  </si>
  <si>
    <t>can be tested after 8</t>
  </si>
  <si>
    <t>Normal PreTax</t>
  </si>
  <si>
    <t>Roadside Pretax</t>
  </si>
  <si>
    <t>Total PreTax</t>
  </si>
  <si>
    <t>Actual</t>
  </si>
  <si>
    <t>curent term roadside pretax is not considered in calc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</si>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</sst>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1" fillId="3" borderId="2" xfId="0" applyFont="1" applyFill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0" fillId="0" borderId="5" xfId="0" applyFont="1" applyBorder="1"/>
    <xf numFmtId="0" fontId="2" fillId="0" borderId="6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5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5946-37D1-40CC-84BC-B47FD21260A5}">
  <dimension ref="A1:H17"/>
  <sheetViews>
    <sheetView zoomScaleNormal="100" workbookViewId="0">
      <selection activeCell="C11" sqref="C11"/>
    </sheetView>
  </sheetViews>
  <sheetFormatPr defaultRowHeight="15" x14ac:dyDescent="0.25"/>
  <cols>
    <col min="1" max="1" width="20.42578125" bestFit="1" customWidth="1"/>
    <col min="2" max="2" width="38.28515625" bestFit="1" customWidth="1"/>
    <col min="3" max="3" width="12" bestFit="1" customWidth="1"/>
    <col min="4" max="4" width="14.85546875" bestFit="1" customWidth="1"/>
    <col min="5" max="5" width="13.42578125" bestFit="1" customWidth="1"/>
    <col min="6" max="6" width="7" bestFit="1" customWidth="1"/>
    <col min="7" max="7" width="59.7109375" bestFit="1" customWidth="1"/>
    <col min="8" max="8" width="29.140625" bestFit="1" customWidth="1"/>
    <col min="9" max="9" width="14.85546875" bestFit="1" customWidth="1"/>
  </cols>
  <sheetData>
    <row r="1" spans="1:8" x14ac:dyDescent="0.25">
      <c r="A1" s="5" t="s">
        <v>21</v>
      </c>
      <c r="B1" s="2">
        <v>9077</v>
      </c>
      <c r="D1" s="5" t="s">
        <v>2</v>
      </c>
      <c r="E1" s="5" t="s">
        <v>1</v>
      </c>
      <c r="F1" s="5" t="s">
        <v>26</v>
      </c>
      <c r="G1" s="5" t="s">
        <v>27</v>
      </c>
    </row>
    <row r="2" spans="1:8" x14ac:dyDescent="0.25">
      <c r="A2" s="5" t="s">
        <v>22</v>
      </c>
      <c r="B2" s="2">
        <v>11673.47</v>
      </c>
      <c r="D2" s="2">
        <v>0.96499999999999997</v>
      </c>
      <c r="E2" s="2">
        <v>1.1319999999999999</v>
      </c>
      <c r="F2" s="2">
        <v>0.9577</v>
      </c>
      <c r="G2" s="2">
        <v>0.75</v>
      </c>
    </row>
    <row r="3" spans="1:8" x14ac:dyDescent="0.25">
      <c r="D3" s="1">
        <f>B1*D2</f>
        <v>8759.3050000000003</v>
      </c>
      <c r="E3" s="1">
        <f>B1*E2</f>
        <v>10275.163999999999</v>
      </c>
      <c r="F3" s="1"/>
      <c r="G3" s="1"/>
    </row>
    <row r="4" spans="1:8" ht="15.75" thickBot="1" x14ac:dyDescent="0.3"/>
    <row r="5" spans="1:8" x14ac:dyDescent="0.25">
      <c r="A5" s="9" t="s">
        <v>3</v>
      </c>
      <c r="B5" s="10" t="s">
        <v>4</v>
      </c>
      <c r="C5" s="11" t="b">
        <f>B2&lt;=D3</f>
        <v>0</v>
      </c>
      <c r="D5" s="7" t="s">
        <v>42</v>
      </c>
      <c r="E5" s="4" t="s">
        <v>0</v>
      </c>
      <c r="F5" s="7" t="s">
        <v>17</v>
      </c>
      <c r="G5" s="7" t="s">
        <v>16</v>
      </c>
      <c r="H5" s="7" t="s">
        <v>23</v>
      </c>
    </row>
    <row r="6" spans="1:8" x14ac:dyDescent="0.25">
      <c r="A6" s="12" t="s">
        <v>8</v>
      </c>
      <c r="B6" s="1" t="s">
        <v>9</v>
      </c>
      <c r="C6" s="13">
        <f>ROUND(D3/B2,8)</f>
        <v>0.75036000000000003</v>
      </c>
      <c r="E6">
        <f>E7+10</f>
        <v>12106.860103626943</v>
      </c>
      <c r="F6" s="6">
        <v>1</v>
      </c>
      <c r="G6" t="s">
        <v>18</v>
      </c>
      <c r="H6" t="str">
        <f>A5</f>
        <v>Condition 1</v>
      </c>
    </row>
    <row r="7" spans="1:8" ht="15.75" thickBot="1" x14ac:dyDescent="0.3">
      <c r="A7" s="14" t="s">
        <v>14</v>
      </c>
      <c r="B7" s="15" t="s">
        <v>15</v>
      </c>
      <c r="C7" s="16">
        <f>ROUND(B2*C6,2)</f>
        <v>8759.2999999999993</v>
      </c>
      <c r="E7">
        <f>B2/D2</f>
        <v>12096.860103626943</v>
      </c>
      <c r="F7" s="6">
        <v>2</v>
      </c>
      <c r="G7" t="s">
        <v>19</v>
      </c>
      <c r="H7" t="str">
        <f>A5</f>
        <v>Condition 1</v>
      </c>
    </row>
    <row r="8" spans="1:8" ht="15.75" thickBot="1" x14ac:dyDescent="0.3">
      <c r="C8" s="3"/>
      <c r="E8">
        <f>B2/E2</f>
        <v>10312.252650176679</v>
      </c>
      <c r="F8" s="6">
        <v>4</v>
      </c>
      <c r="G8" t="s">
        <v>31</v>
      </c>
      <c r="H8" t="str">
        <f>A9</f>
        <v>Condition 2</v>
      </c>
    </row>
    <row r="9" spans="1:8" x14ac:dyDescent="0.25">
      <c r="A9" s="9" t="s">
        <v>5</v>
      </c>
      <c r="B9" s="10" t="s">
        <v>6</v>
      </c>
      <c r="C9" s="11" t="b">
        <f>B2&gt;=E3</f>
        <v>1</v>
      </c>
      <c r="E9">
        <f>E8-10</f>
        <v>10302.252650176679</v>
      </c>
      <c r="F9" s="6">
        <v>5</v>
      </c>
      <c r="G9" t="s">
        <v>33</v>
      </c>
      <c r="H9" t="str">
        <f>A9</f>
        <v>Condition 2</v>
      </c>
    </row>
    <row r="10" spans="1:8" x14ac:dyDescent="0.25">
      <c r="A10" s="17" t="s">
        <v>8</v>
      </c>
      <c r="B10" s="1" t="s">
        <v>10</v>
      </c>
      <c r="C10" s="18">
        <f>E3/B2</f>
        <v>0.88021505173697279</v>
      </c>
      <c r="E10">
        <f>E8-900</f>
        <v>9412.2526501766788</v>
      </c>
      <c r="F10" s="6">
        <v>6</v>
      </c>
      <c r="G10" t="s">
        <v>32</v>
      </c>
      <c r="H10" t="str">
        <f>A9</f>
        <v>Condition 2</v>
      </c>
    </row>
    <row r="11" spans="1:8" ht="60" x14ac:dyDescent="0.25">
      <c r="A11" s="12" t="s">
        <v>28</v>
      </c>
      <c r="B11" s="8" t="s">
        <v>29</v>
      </c>
      <c r="C11" s="13">
        <f>IF(C10&lt;F2,ROUND((C10 + ((1-C10)*G2)),8),ROUND((C10),8))</f>
        <v>0.97005375999999999</v>
      </c>
      <c r="E11">
        <f>E7-10</f>
        <v>12086.860103626943</v>
      </c>
      <c r="F11" s="6">
        <v>7</v>
      </c>
      <c r="G11" t="s">
        <v>20</v>
      </c>
      <c r="H11" t="str">
        <f>A14</f>
        <v>Condition 3</v>
      </c>
    </row>
    <row r="12" spans="1:8" ht="15.75" thickBot="1" x14ac:dyDescent="0.3">
      <c r="A12" s="14" t="s">
        <v>14</v>
      </c>
      <c r="B12" s="15" t="s">
        <v>30</v>
      </c>
      <c r="C12" s="16">
        <f>ROUND(B2*C11,2)</f>
        <v>11323.89</v>
      </c>
      <c r="F12" s="6">
        <v>8</v>
      </c>
      <c r="G12" t="s">
        <v>34</v>
      </c>
      <c r="H12" t="s">
        <v>24</v>
      </c>
    </row>
    <row r="13" spans="1:8" ht="15.75" thickBot="1" x14ac:dyDescent="0.3">
      <c r="C13" s="3"/>
      <c r="F13" s="6">
        <v>9</v>
      </c>
      <c r="G13" t="s">
        <v>35</v>
      </c>
      <c r="H13" t="s">
        <v>25</v>
      </c>
    </row>
    <row r="14" spans="1:8" x14ac:dyDescent="0.25">
      <c r="A14" s="9" t="s">
        <v>7</v>
      </c>
      <c r="B14" s="10" t="s">
        <v>11</v>
      </c>
      <c r="C14" s="11" t="str">
        <f>IF(AND(C5=FALSE,C9=FALSE),"TRUE","FALSE")</f>
        <v>FALSE</v>
      </c>
      <c r="F14" s="6">
        <v>10</v>
      </c>
      <c r="G14" t="s">
        <v>36</v>
      </c>
      <c r="H14" t="s">
        <v>44</v>
      </c>
    </row>
    <row r="15" spans="1:8" x14ac:dyDescent="0.25">
      <c r="A15" s="12" t="s">
        <v>12</v>
      </c>
      <c r="B15" s="1" t="s">
        <v>13</v>
      </c>
      <c r="C15" s="13">
        <v>1</v>
      </c>
      <c r="F15" s="6">
        <v>11</v>
      </c>
      <c r="G15" t="s">
        <v>37</v>
      </c>
      <c r="H15" t="s">
        <v>38</v>
      </c>
    </row>
    <row r="16" spans="1:8" ht="15.75" thickBot="1" x14ac:dyDescent="0.3">
      <c r="A16" s="14" t="s">
        <v>14</v>
      </c>
      <c r="B16" s="15" t="s">
        <v>15</v>
      </c>
      <c r="C16" s="16">
        <f>ROUND(B2*C15,2)</f>
        <v>11673.47</v>
      </c>
      <c r="F16" s="6">
        <v>12</v>
      </c>
      <c r="G16" t="s">
        <v>39</v>
      </c>
      <c r="H16" t="s">
        <v>40</v>
      </c>
    </row>
    <row r="17" spans="6:7" x14ac:dyDescent="0.25">
      <c r="F17" s="6">
        <v>13</v>
      </c>
      <c r="G17" t="s">
        <v>41</v>
      </c>
    </row>
  </sheetData>
  <conditionalFormatting sqref="C5 C9 C14">
    <cfRule type="cellIs" dxfId="4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413E-D365-41C2-88DB-C175A5320F1C}">
  <dimension ref="A1:H21"/>
  <sheetViews>
    <sheetView workbookViewId="0"/>
  </sheetViews>
  <sheetFormatPr defaultRowHeight="15" x14ac:dyDescent="0.25"/>
  <cols>
    <col min="1" max="1" width="20.42578125" bestFit="1" customWidth="1"/>
    <col min="2" max="2" width="38.28515625" bestFit="1" customWidth="1"/>
    <col min="3" max="3" width="12" bestFit="1" customWidth="1"/>
    <col min="4" max="4" width="14.85546875" bestFit="1" customWidth="1"/>
    <col min="5" max="5" width="13.42578125" bestFit="1" customWidth="1"/>
    <col min="6" max="6" width="8" bestFit="1" customWidth="1"/>
    <col min="7" max="7" width="59.7109375" bestFit="1" customWidth="1"/>
    <col min="8" max="8" width="29.140625" bestFit="1" customWidth="1"/>
    <col min="9" max="9" width="14.85546875" bestFit="1" customWidth="1"/>
  </cols>
  <sheetData>
    <row r="1" spans="1:8" x14ac:dyDescent="0.25">
      <c r="A1" s="5" t="s">
        <v>21</v>
      </c>
      <c r="B1" s="2">
        <v>1636.87</v>
      </c>
      <c r="D1" s="5" t="s">
        <v>2</v>
      </c>
      <c r="E1" s="5" t="s">
        <v>1</v>
      </c>
      <c r="F1" s="5" t="s">
        <v>26</v>
      </c>
      <c r="G1" s="5" t="s">
        <v>27</v>
      </c>
    </row>
    <row r="2" spans="1:8" x14ac:dyDescent="0.25">
      <c r="A2" s="5" t="s">
        <v>22</v>
      </c>
      <c r="B2" s="2">
        <v>1213.69</v>
      </c>
      <c r="D2" s="2">
        <v>0.95</v>
      </c>
      <c r="E2" s="2">
        <v>1.1000000000000001</v>
      </c>
      <c r="F2" s="2">
        <v>0.97</v>
      </c>
      <c r="G2" s="2">
        <v>0.5</v>
      </c>
    </row>
    <row r="3" spans="1:8" x14ac:dyDescent="0.25">
      <c r="D3" s="1">
        <f>B1*D2</f>
        <v>1555.0264999999997</v>
      </c>
      <c r="E3" s="1">
        <f>B1*E2</f>
        <v>1800.557</v>
      </c>
      <c r="F3" s="1"/>
      <c r="G3" s="1"/>
    </row>
    <row r="4" spans="1:8" ht="15.75" thickBot="1" x14ac:dyDescent="0.3"/>
    <row r="5" spans="1:8" x14ac:dyDescent="0.25">
      <c r="A5" s="9" t="s">
        <v>3</v>
      </c>
      <c r="B5" s="10" t="s">
        <v>4</v>
      </c>
      <c r="C5" s="11" t="b">
        <f>B2&lt;=D3</f>
        <v>1</v>
      </c>
      <c r="D5" s="7" t="s">
        <v>42</v>
      </c>
      <c r="E5" s="4" t="s">
        <v>0</v>
      </c>
      <c r="F5" s="7" t="s">
        <v>17</v>
      </c>
      <c r="G5" s="7" t="s">
        <v>16</v>
      </c>
      <c r="H5" s="7" t="s">
        <v>23</v>
      </c>
    </row>
    <row r="6" spans="1:8" x14ac:dyDescent="0.25">
      <c r="A6" s="12" t="s">
        <v>8</v>
      </c>
      <c r="B6" s="1" t="s">
        <v>9</v>
      </c>
      <c r="C6" s="13">
        <f>ROUND(D3/B2,8)</f>
        <v>1.2812386200000001</v>
      </c>
      <c r="D6" s="6" t="s">
        <v>43</v>
      </c>
      <c r="E6">
        <f>E7+10</f>
        <v>1287.5684210526317</v>
      </c>
      <c r="F6" s="6">
        <v>1</v>
      </c>
      <c r="G6" t="s">
        <v>18</v>
      </c>
      <c r="H6" t="str">
        <f>A5</f>
        <v>Condition 1</v>
      </c>
    </row>
    <row r="7" spans="1:8" ht="15.75" thickBot="1" x14ac:dyDescent="0.3">
      <c r="A7" s="14" t="s">
        <v>14</v>
      </c>
      <c r="B7" s="15" t="s">
        <v>15</v>
      </c>
      <c r="C7" s="16">
        <f>ROUND(B2*C6,2)</f>
        <v>1555.03</v>
      </c>
      <c r="D7" s="6" t="s">
        <v>43</v>
      </c>
      <c r="E7">
        <f>B2/D2</f>
        <v>1277.5684210526317</v>
      </c>
      <c r="F7" s="6">
        <v>2</v>
      </c>
      <c r="G7" t="s">
        <v>19</v>
      </c>
      <c r="H7" t="str">
        <f>A5</f>
        <v>Condition 1</v>
      </c>
    </row>
    <row r="8" spans="1:8" ht="15.75" thickBot="1" x14ac:dyDescent="0.3">
      <c r="C8" s="3"/>
      <c r="D8" s="6" t="s">
        <v>43</v>
      </c>
      <c r="E8">
        <f>B2/E2</f>
        <v>1103.3545454545454</v>
      </c>
      <c r="F8" s="6">
        <v>4</v>
      </c>
      <c r="G8" t="s">
        <v>48</v>
      </c>
      <c r="H8" t="str">
        <f>A9</f>
        <v>Condition 2</v>
      </c>
    </row>
    <row r="9" spans="1:8" x14ac:dyDescent="0.25">
      <c r="A9" s="9" t="s">
        <v>5</v>
      </c>
      <c r="B9" s="10" t="s">
        <v>6</v>
      </c>
      <c r="C9" s="11" t="b">
        <f>B2&gt;=E3</f>
        <v>0</v>
      </c>
      <c r="D9" s="6" t="s">
        <v>43</v>
      </c>
      <c r="E9">
        <f>E8-10</f>
        <v>1093.3545454545454</v>
      </c>
      <c r="F9" s="6">
        <v>5</v>
      </c>
      <c r="G9" t="s">
        <v>33</v>
      </c>
      <c r="H9" t="str">
        <f>A9</f>
        <v>Condition 2</v>
      </c>
    </row>
    <row r="10" spans="1:8" x14ac:dyDescent="0.25">
      <c r="A10" s="17" t="s">
        <v>8</v>
      </c>
      <c r="B10" s="1" t="s">
        <v>10</v>
      </c>
      <c r="C10" s="18">
        <f>E3/B2</f>
        <v>1.4835394540615807</v>
      </c>
      <c r="D10" s="6" t="s">
        <v>43</v>
      </c>
      <c r="E10">
        <f>E8-300</f>
        <v>803.35454545454536</v>
      </c>
      <c r="F10" s="6">
        <v>6</v>
      </c>
      <c r="G10" t="s">
        <v>32</v>
      </c>
      <c r="H10" t="str">
        <f>A9</f>
        <v>Condition 2</v>
      </c>
    </row>
    <row r="11" spans="1:8" ht="60" x14ac:dyDescent="0.25">
      <c r="A11" s="12" t="s">
        <v>28</v>
      </c>
      <c r="B11" s="8" t="s">
        <v>29</v>
      </c>
      <c r="C11" s="13">
        <f>IF(C10&lt;F2,ROUND((C10 + ((1-C10)*G2)),8),ROUND((C10),8))</f>
        <v>1.4835394500000001</v>
      </c>
      <c r="D11" s="6" t="s">
        <v>43</v>
      </c>
      <c r="E11">
        <f>E7-10</f>
        <v>1267.5684210526317</v>
      </c>
      <c r="F11" s="6">
        <v>7</v>
      </c>
      <c r="G11" t="s">
        <v>20</v>
      </c>
      <c r="H11" t="str">
        <f>A14</f>
        <v>Condition 3</v>
      </c>
    </row>
    <row r="12" spans="1:8" ht="15.75" thickBot="1" x14ac:dyDescent="0.3">
      <c r="A12" s="14" t="s">
        <v>14</v>
      </c>
      <c r="B12" s="15" t="s">
        <v>30</v>
      </c>
      <c r="C12" s="16">
        <f>ROUND(B2*C11,2)</f>
        <v>1800.56</v>
      </c>
      <c r="D12" s="19" t="s">
        <v>49</v>
      </c>
      <c r="F12" s="6">
        <v>8</v>
      </c>
      <c r="G12" t="s">
        <v>34</v>
      </c>
      <c r="H12" t="s">
        <v>24</v>
      </c>
    </row>
    <row r="13" spans="1:8" ht="15.75" thickBot="1" x14ac:dyDescent="0.3">
      <c r="C13" s="3"/>
      <c r="D13" s="6" t="s">
        <v>50</v>
      </c>
      <c r="F13" s="6">
        <v>9</v>
      </c>
      <c r="G13" t="s">
        <v>35</v>
      </c>
      <c r="H13" t="s">
        <v>25</v>
      </c>
    </row>
    <row r="14" spans="1:8" x14ac:dyDescent="0.25">
      <c r="A14" s="9" t="s">
        <v>7</v>
      </c>
      <c r="B14" s="10" t="s">
        <v>11</v>
      </c>
      <c r="C14" s="11" t="str">
        <f>IF(AND(C5=FALSE,C9=FALSE),"TRUE","FALSE")</f>
        <v>FALSE</v>
      </c>
      <c r="D14" s="6" t="s">
        <v>43</v>
      </c>
      <c r="E14">
        <v>1.4555</v>
      </c>
      <c r="F14" s="6">
        <v>10</v>
      </c>
      <c r="G14" t="s">
        <v>36</v>
      </c>
      <c r="H14" t="s">
        <v>44</v>
      </c>
    </row>
    <row r="15" spans="1:8" x14ac:dyDescent="0.25">
      <c r="A15" s="12" t="s">
        <v>12</v>
      </c>
      <c r="B15" s="1" t="s">
        <v>13</v>
      </c>
      <c r="C15" s="13">
        <v>1</v>
      </c>
      <c r="D15" s="6" t="s">
        <v>43</v>
      </c>
      <c r="F15" s="6">
        <v>11</v>
      </c>
      <c r="G15" t="s">
        <v>37</v>
      </c>
      <c r="H15" t="s">
        <v>38</v>
      </c>
    </row>
    <row r="16" spans="1:8" ht="15.75" thickBot="1" x14ac:dyDescent="0.3">
      <c r="A16" s="14" t="s">
        <v>14</v>
      </c>
      <c r="B16" s="15" t="s">
        <v>15</v>
      </c>
      <c r="C16" s="16">
        <f>ROUND(B2*C15,2)</f>
        <v>1213.69</v>
      </c>
      <c r="D16" s="6" t="s">
        <v>43</v>
      </c>
      <c r="F16" s="6">
        <v>12</v>
      </c>
      <c r="G16" t="s">
        <v>39</v>
      </c>
      <c r="H16" t="s">
        <v>40</v>
      </c>
    </row>
    <row r="17" spans="1:7" x14ac:dyDescent="0.25">
      <c r="D17" s="6"/>
      <c r="E17">
        <f>E14*B2</f>
        <v>1766.525795</v>
      </c>
      <c r="F17" s="6">
        <v>13</v>
      </c>
      <c r="G17" t="s">
        <v>41</v>
      </c>
    </row>
    <row r="18" spans="1:7" x14ac:dyDescent="0.25">
      <c r="F18" s="6"/>
    </row>
    <row r="19" spans="1:7" x14ac:dyDescent="0.25">
      <c r="A19" s="4" t="s">
        <v>45</v>
      </c>
    </row>
    <row r="20" spans="1:7" x14ac:dyDescent="0.25">
      <c r="A20" t="s">
        <v>46</v>
      </c>
    </row>
    <row r="21" spans="1:7" x14ac:dyDescent="0.25">
      <c r="A21" t="s">
        <v>47</v>
      </c>
    </row>
  </sheetData>
  <conditionalFormatting sqref="C14 C9 C5">
    <cfRule type="cellIs" dxfId="3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A7D8-BEA4-4A7C-9A6A-C9B12EE258DD}">
  <dimension ref="A1:I21"/>
  <sheetViews>
    <sheetView workbookViewId="0"/>
  </sheetViews>
  <sheetFormatPr defaultRowHeight="15" x14ac:dyDescent="0.25"/>
  <cols>
    <col min="1" max="1" width="20.42578125" bestFit="1" customWidth="1"/>
    <col min="2" max="2" width="38.28515625" bestFit="1" customWidth="1"/>
    <col min="3" max="3" width="12" bestFit="1" customWidth="1"/>
    <col min="4" max="4" width="14.85546875" bestFit="1" customWidth="1"/>
    <col min="5" max="5" width="13.42578125" bestFit="1" customWidth="1"/>
    <col min="6" max="6" width="6.5703125" bestFit="1" customWidth="1"/>
    <col min="7" max="7" width="59.7109375" bestFit="1" customWidth="1"/>
    <col min="8" max="8" width="29.140625" bestFit="1" customWidth="1"/>
    <col min="9" max="9" width="14.85546875" bestFit="1" customWidth="1"/>
  </cols>
  <sheetData>
    <row r="1" spans="1:9" x14ac:dyDescent="0.25">
      <c r="A1" s="5" t="s">
        <v>21</v>
      </c>
      <c r="B1" s="2">
        <v>900</v>
      </c>
      <c r="D1" s="5" t="s">
        <v>2</v>
      </c>
      <c r="E1" s="5" t="s">
        <v>1</v>
      </c>
      <c r="F1" s="5" t="s">
        <v>26</v>
      </c>
      <c r="G1" s="5" t="s">
        <v>27</v>
      </c>
    </row>
    <row r="2" spans="1:9" x14ac:dyDescent="0.25">
      <c r="A2" s="5" t="s">
        <v>22</v>
      </c>
      <c r="B2" s="2">
        <v>2149.0700000000002</v>
      </c>
      <c r="D2" s="2">
        <v>0.94</v>
      </c>
      <c r="E2" s="2">
        <v>1.1599999999999999</v>
      </c>
      <c r="F2" s="2">
        <v>0.92</v>
      </c>
      <c r="G2" s="2">
        <v>0.72</v>
      </c>
    </row>
    <row r="3" spans="1:9" x14ac:dyDescent="0.25">
      <c r="D3" s="1">
        <f>B1*D2</f>
        <v>846</v>
      </c>
      <c r="E3" s="1">
        <f>B1*E2</f>
        <v>1044</v>
      </c>
      <c r="F3" s="1"/>
      <c r="G3" s="1"/>
    </row>
    <row r="4" spans="1:9" ht="15.75" thickBot="1" x14ac:dyDescent="0.3"/>
    <row r="5" spans="1:9" x14ac:dyDescent="0.25">
      <c r="A5" s="9" t="s">
        <v>3</v>
      </c>
      <c r="B5" s="10" t="s">
        <v>4</v>
      </c>
      <c r="C5" s="11" t="b">
        <f>B2&lt;=D3</f>
        <v>0</v>
      </c>
      <c r="D5" s="7" t="s">
        <v>42</v>
      </c>
      <c r="E5" s="4" t="s">
        <v>0</v>
      </c>
      <c r="F5" s="7" t="s">
        <v>17</v>
      </c>
      <c r="G5" s="7" t="s">
        <v>16</v>
      </c>
      <c r="H5" s="7" t="s">
        <v>23</v>
      </c>
      <c r="I5" s="20" t="s">
        <v>54</v>
      </c>
    </row>
    <row r="6" spans="1:9" x14ac:dyDescent="0.25">
      <c r="A6" s="12" t="s">
        <v>8</v>
      </c>
      <c r="B6" s="1" t="s">
        <v>9</v>
      </c>
      <c r="C6" s="13">
        <f>ROUND(D3/B2,8)</f>
        <v>0.39365865</v>
      </c>
      <c r="D6" t="s">
        <v>43</v>
      </c>
      <c r="E6">
        <f>E7+10</f>
        <v>2296.244680851064</v>
      </c>
      <c r="F6" s="6">
        <v>1</v>
      </c>
      <c r="G6" t="s">
        <v>18</v>
      </c>
      <c r="H6" t="str">
        <f>A5</f>
        <v>Condition 1</v>
      </c>
      <c r="I6" t="s">
        <v>55</v>
      </c>
    </row>
    <row r="7" spans="1:9" ht="15.75" thickBot="1" x14ac:dyDescent="0.3">
      <c r="A7" s="14" t="s">
        <v>14</v>
      </c>
      <c r="B7" s="15" t="s">
        <v>15</v>
      </c>
      <c r="C7" s="16">
        <f>ROUND(B2*C6,2)</f>
        <v>846</v>
      </c>
      <c r="D7" t="s">
        <v>43</v>
      </c>
      <c r="E7">
        <f>B2/D2</f>
        <v>2286.244680851064</v>
      </c>
      <c r="F7" s="6">
        <v>2</v>
      </c>
      <c r="G7" t="s">
        <v>19</v>
      </c>
      <c r="H7" t="str">
        <f>A5</f>
        <v>Condition 1</v>
      </c>
    </row>
    <row r="8" spans="1:9" ht="15.75" thickBot="1" x14ac:dyDescent="0.3">
      <c r="C8" s="3"/>
      <c r="D8" t="s">
        <v>43</v>
      </c>
      <c r="E8">
        <f>B2/E2</f>
        <v>1852.6465517241381</v>
      </c>
      <c r="F8" s="6">
        <v>4</v>
      </c>
      <c r="G8" t="s">
        <v>31</v>
      </c>
      <c r="H8" t="str">
        <f>A9</f>
        <v>Condition 2</v>
      </c>
    </row>
    <row r="9" spans="1:9" x14ac:dyDescent="0.25">
      <c r="A9" s="9" t="s">
        <v>5</v>
      </c>
      <c r="B9" s="10" t="s">
        <v>6</v>
      </c>
      <c r="C9" s="11" t="b">
        <f>B2&gt;=E3</f>
        <v>1</v>
      </c>
      <c r="D9" t="s">
        <v>43</v>
      </c>
      <c r="E9">
        <f>E8-10</f>
        <v>1842.6465517241381</v>
      </c>
      <c r="F9" s="6">
        <v>5</v>
      </c>
      <c r="G9" t="s">
        <v>33</v>
      </c>
      <c r="H9" t="str">
        <f>A9</f>
        <v>Condition 2</v>
      </c>
    </row>
    <row r="10" spans="1:9" x14ac:dyDescent="0.25">
      <c r="A10" s="17" t="s">
        <v>8</v>
      </c>
      <c r="B10" s="1" t="s">
        <v>10</v>
      </c>
      <c r="C10" s="18">
        <f>E3/B2</f>
        <v>0.48579152842857604</v>
      </c>
      <c r="D10" t="s">
        <v>43</v>
      </c>
      <c r="E10">
        <f>E8-100</f>
        <v>1752.6465517241381</v>
      </c>
      <c r="F10" s="6">
        <v>6</v>
      </c>
      <c r="G10" t="s">
        <v>32</v>
      </c>
      <c r="H10" t="str">
        <f>A9</f>
        <v>Condition 2</v>
      </c>
    </row>
    <row r="11" spans="1:9" ht="60" x14ac:dyDescent="0.25">
      <c r="A11" s="12" t="s">
        <v>28</v>
      </c>
      <c r="B11" s="8" t="s">
        <v>29</v>
      </c>
      <c r="C11" s="13">
        <f>IF(C10&lt;F2,ROUND((C10 + ((1-C10)*G2)),8),ROUND((C10),8))</f>
        <v>0.85602162999999998</v>
      </c>
      <c r="D11" t="s">
        <v>43</v>
      </c>
      <c r="E11">
        <f>E7-10</f>
        <v>2276.244680851064</v>
      </c>
      <c r="F11" s="6">
        <v>7</v>
      </c>
      <c r="G11" t="s">
        <v>20</v>
      </c>
      <c r="H11" t="str">
        <f>A14</f>
        <v>Condition 3</v>
      </c>
    </row>
    <row r="12" spans="1:9" ht="15.75" thickBot="1" x14ac:dyDescent="0.3">
      <c r="A12" s="14" t="s">
        <v>14</v>
      </c>
      <c r="B12" s="15" t="s">
        <v>30</v>
      </c>
      <c r="C12" s="16">
        <f>ROUND(B2*C11,2)</f>
        <v>1839.65</v>
      </c>
      <c r="D12" s="23" t="s">
        <v>56</v>
      </c>
      <c r="F12" s="6">
        <v>8</v>
      </c>
      <c r="G12" t="s">
        <v>34</v>
      </c>
      <c r="H12" t="s">
        <v>24</v>
      </c>
    </row>
    <row r="13" spans="1:9" ht="15.75" thickBot="1" x14ac:dyDescent="0.3">
      <c r="C13" s="3"/>
      <c r="D13" s="6" t="s">
        <v>50</v>
      </c>
      <c r="F13" s="6">
        <v>9</v>
      </c>
      <c r="G13" t="s">
        <v>35</v>
      </c>
      <c r="H13" t="s">
        <v>25</v>
      </c>
    </row>
    <row r="14" spans="1:9" x14ac:dyDescent="0.25">
      <c r="A14" s="9" t="s">
        <v>7</v>
      </c>
      <c r="B14" s="10" t="s">
        <v>11</v>
      </c>
      <c r="C14" s="11" t="str">
        <f>IF(AND(C5=FALSE,C9=FALSE),"TRUE","FALSE")</f>
        <v>FALSE</v>
      </c>
      <c r="D14" t="s">
        <v>43</v>
      </c>
      <c r="F14" s="6">
        <v>10</v>
      </c>
      <c r="G14" t="s">
        <v>36</v>
      </c>
      <c r="H14" t="s">
        <v>44</v>
      </c>
    </row>
    <row r="15" spans="1:9" x14ac:dyDescent="0.25">
      <c r="A15" s="12" t="s">
        <v>12</v>
      </c>
      <c r="B15" s="1" t="s">
        <v>13</v>
      </c>
      <c r="C15" s="13">
        <v>1</v>
      </c>
      <c r="D15" t="s">
        <v>43</v>
      </c>
      <c r="F15" s="6">
        <v>11</v>
      </c>
      <c r="G15" t="s">
        <v>37</v>
      </c>
      <c r="H15" t="s">
        <v>38</v>
      </c>
    </row>
    <row r="16" spans="1:9" ht="15.75" thickBot="1" x14ac:dyDescent="0.3">
      <c r="A16" s="14" t="s">
        <v>14</v>
      </c>
      <c r="B16" s="15" t="s">
        <v>15</v>
      </c>
      <c r="C16" s="16">
        <f>ROUND(B2*C15,2)</f>
        <v>2149.0700000000002</v>
      </c>
      <c r="D16" t="s">
        <v>43</v>
      </c>
      <c r="F16" s="6">
        <v>12</v>
      </c>
      <c r="G16" t="s">
        <v>39</v>
      </c>
      <c r="H16" t="s">
        <v>40</v>
      </c>
    </row>
    <row r="17" spans="1:7" x14ac:dyDescent="0.25">
      <c r="F17" s="6">
        <v>13</v>
      </c>
      <c r="G17" t="s">
        <v>41</v>
      </c>
    </row>
    <row r="19" spans="1:7" x14ac:dyDescent="0.25">
      <c r="A19" t="s">
        <v>51</v>
      </c>
      <c r="B19">
        <v>675.18</v>
      </c>
      <c r="C19">
        <f>ROUND(1.22*B19,2)</f>
        <v>823.72</v>
      </c>
    </row>
    <row r="20" spans="1:7" x14ac:dyDescent="0.25">
      <c r="A20" t="s">
        <v>52</v>
      </c>
      <c r="B20">
        <v>99.4</v>
      </c>
      <c r="C20">
        <f>ROUND(1.22*B20,2)</f>
        <v>121.27</v>
      </c>
    </row>
    <row r="21" spans="1:7" x14ac:dyDescent="0.25">
      <c r="A21" t="s">
        <v>53</v>
      </c>
      <c r="B21">
        <f>SUM(B19:B20)</f>
        <v>774.57999999999993</v>
      </c>
    </row>
  </sheetData>
  <conditionalFormatting sqref="C5 C9 C14">
    <cfRule type="cellIs" dxfId="2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AB0C9-565D-4021-9E43-4D88037719AE}">
  <dimension ref="A1:H29"/>
  <sheetViews>
    <sheetView workbookViewId="0">
      <selection activeCell="A11" sqref="A11"/>
    </sheetView>
  </sheetViews>
  <sheetFormatPr defaultRowHeight="15" x14ac:dyDescent="0.25"/>
  <cols>
    <col min="1" max="1" width="20.42578125" bestFit="1" customWidth="1"/>
    <col min="2" max="2" width="38.28515625" bestFit="1" customWidth="1"/>
    <col min="3" max="3" width="12" bestFit="1" customWidth="1"/>
    <col min="4" max="4" width="14.85546875" bestFit="1" customWidth="1"/>
    <col min="5" max="5" width="13.42578125" bestFit="1" customWidth="1"/>
    <col min="6" max="6" width="6.5703125" bestFit="1" customWidth="1"/>
    <col min="7" max="7" width="59.7109375" bestFit="1" customWidth="1"/>
    <col min="8" max="8" width="29.140625" bestFit="1" customWidth="1"/>
    <col min="9" max="9" width="14.85546875" bestFit="1" customWidth="1"/>
  </cols>
  <sheetData>
    <row r="1" spans="1:8" x14ac:dyDescent="0.25">
      <c r="A1" s="5" t="s">
        <v>21</v>
      </c>
      <c r="B1" s="2">
        <v>7100</v>
      </c>
      <c r="D1" s="5" t="s">
        <v>2</v>
      </c>
      <c r="E1" s="5" t="s">
        <v>1</v>
      </c>
      <c r="F1" s="5" t="s">
        <v>26</v>
      </c>
      <c r="G1" s="5" t="s">
        <v>27</v>
      </c>
    </row>
    <row r="2" spans="1:8" x14ac:dyDescent="0.25">
      <c r="A2" s="5" t="s">
        <v>22</v>
      </c>
      <c r="B2" s="2">
        <v>9021.8799999999992</v>
      </c>
      <c r="D2" s="2">
        <v>0.93</v>
      </c>
      <c r="E2" s="2">
        <v>1.17</v>
      </c>
      <c r="F2" s="2">
        <v>0.94</v>
      </c>
      <c r="G2" s="2">
        <v>0.65</v>
      </c>
    </row>
    <row r="3" spans="1:8" x14ac:dyDescent="0.25">
      <c r="B3">
        <v>18043.72</v>
      </c>
      <c r="D3" s="1">
        <f>B1*D2</f>
        <v>6603</v>
      </c>
      <c r="E3" s="1">
        <f>B1*E2</f>
        <v>8307</v>
      </c>
      <c r="F3" s="1"/>
      <c r="G3" s="1"/>
    </row>
    <row r="4" spans="1:8" ht="15.75" thickBot="1" x14ac:dyDescent="0.3"/>
    <row r="5" spans="1:8" x14ac:dyDescent="0.25">
      <c r="A5" s="9" t="s">
        <v>3</v>
      </c>
      <c r="B5" s="10" t="s">
        <v>4</v>
      </c>
      <c r="C5" s="11" t="b">
        <f>B2&lt;=D3</f>
        <v>0</v>
      </c>
      <c r="D5" s="7" t="s">
        <v>42</v>
      </c>
      <c r="E5" s="4" t="s">
        <v>0</v>
      </c>
      <c r="F5" s="7" t="s">
        <v>17</v>
      </c>
      <c r="G5" s="7" t="s">
        <v>16</v>
      </c>
      <c r="H5" s="7" t="s">
        <v>23</v>
      </c>
    </row>
    <row r="6" spans="1:8" x14ac:dyDescent="0.25">
      <c r="A6" s="12" t="s">
        <v>8</v>
      </c>
      <c r="B6" s="1" t="s">
        <v>9</v>
      </c>
      <c r="C6" s="13">
        <f>ROUND(D3/B2,8)</f>
        <v>0.73188737000000004</v>
      </c>
      <c r="D6" s="21" t="s">
        <v>43</v>
      </c>
      <c r="E6">
        <f>E7+10</f>
        <v>9710.9462365591389</v>
      </c>
      <c r="F6" s="6">
        <v>1</v>
      </c>
      <c r="G6" t="s">
        <v>18</v>
      </c>
      <c r="H6" t="str">
        <f>A5</f>
        <v>Condition 1</v>
      </c>
    </row>
    <row r="7" spans="1:8" ht="15.75" thickBot="1" x14ac:dyDescent="0.3">
      <c r="A7" s="14" t="s">
        <v>14</v>
      </c>
      <c r="B7" s="15" t="s">
        <v>15</v>
      </c>
      <c r="C7" s="16">
        <f>ROUND(B2*C6,2)</f>
        <v>6603</v>
      </c>
      <c r="D7" s="21" t="s">
        <v>43</v>
      </c>
      <c r="E7">
        <f>B2/D2</f>
        <v>9700.9462365591389</v>
      </c>
      <c r="F7" s="6">
        <v>2</v>
      </c>
      <c r="G7" t="s">
        <v>19</v>
      </c>
      <c r="H7" t="str">
        <f>A5</f>
        <v>Condition 1</v>
      </c>
    </row>
    <row r="8" spans="1:8" ht="15.75" thickBot="1" x14ac:dyDescent="0.3">
      <c r="C8" s="3"/>
      <c r="D8" s="21" t="s">
        <v>43</v>
      </c>
      <c r="E8">
        <f>B2/E2</f>
        <v>7711.0085470085469</v>
      </c>
      <c r="F8" s="6">
        <v>4</v>
      </c>
      <c r="G8" t="s">
        <v>31</v>
      </c>
      <c r="H8" t="str">
        <f>A9</f>
        <v>Condition 2</v>
      </c>
    </row>
    <row r="9" spans="1:8" x14ac:dyDescent="0.25">
      <c r="A9" s="9" t="s">
        <v>5</v>
      </c>
      <c r="B9" s="10" t="s">
        <v>6</v>
      </c>
      <c r="C9" s="11" t="b">
        <f>B2&gt;=E3</f>
        <v>1</v>
      </c>
      <c r="D9" s="21" t="s">
        <v>43</v>
      </c>
      <c r="E9">
        <f>E8-10</f>
        <v>7701.0085470085469</v>
      </c>
      <c r="F9" s="6">
        <v>5</v>
      </c>
      <c r="G9" t="s">
        <v>33</v>
      </c>
      <c r="H9" t="str">
        <f>A9</f>
        <v>Condition 2</v>
      </c>
    </row>
    <row r="10" spans="1:8" x14ac:dyDescent="0.25">
      <c r="A10" s="17" t="s">
        <v>8</v>
      </c>
      <c r="B10" s="1" t="s">
        <v>10</v>
      </c>
      <c r="C10" s="18">
        <f>E3/B2</f>
        <v>0.92076152642243092</v>
      </c>
      <c r="D10" s="21" t="s">
        <v>43</v>
      </c>
      <c r="E10">
        <f>E8-900</f>
        <v>6811.0085470085469</v>
      </c>
      <c r="F10" s="6">
        <v>6</v>
      </c>
      <c r="G10" t="s">
        <v>32</v>
      </c>
      <c r="H10" t="str">
        <f>A9</f>
        <v>Condition 2</v>
      </c>
    </row>
    <row r="11" spans="1:8" ht="60" x14ac:dyDescent="0.25">
      <c r="A11" s="12" t="s">
        <v>28</v>
      </c>
      <c r="B11" s="8" t="s">
        <v>29</v>
      </c>
      <c r="C11" s="13">
        <f>IF(C10&lt;F2,ROUND((C10 + ((1-C10)*G2)),8),ROUND((C10),8))</f>
        <v>0.97226652999999996</v>
      </c>
      <c r="D11" s="21" t="s">
        <v>43</v>
      </c>
      <c r="E11">
        <f>E7-10</f>
        <v>9690.9462365591389</v>
      </c>
      <c r="F11" s="6">
        <v>7</v>
      </c>
      <c r="G11" t="s">
        <v>20</v>
      </c>
      <c r="H11" t="str">
        <f>A14</f>
        <v>Condition 3</v>
      </c>
    </row>
    <row r="12" spans="1:8" ht="15.75" thickBot="1" x14ac:dyDescent="0.3">
      <c r="A12" s="14" t="s">
        <v>14</v>
      </c>
      <c r="B12" s="15" t="s">
        <v>30</v>
      </c>
      <c r="C12" s="16">
        <f>ROUND(B2*C11,2)</f>
        <v>8771.67</v>
      </c>
      <c r="D12" s="23" t="s">
        <v>56</v>
      </c>
      <c r="F12" s="6">
        <v>8</v>
      </c>
      <c r="G12" t="s">
        <v>34</v>
      </c>
      <c r="H12" t="s">
        <v>24</v>
      </c>
    </row>
    <row r="13" spans="1:8" ht="15.75" thickBot="1" x14ac:dyDescent="0.3">
      <c r="C13" s="3"/>
      <c r="D13" s="6" t="s">
        <v>50</v>
      </c>
      <c r="F13" s="6">
        <v>9</v>
      </c>
      <c r="G13" t="s">
        <v>35</v>
      </c>
      <c r="H13" t="s">
        <v>25</v>
      </c>
    </row>
    <row r="14" spans="1:8" x14ac:dyDescent="0.25">
      <c r="A14" s="9" t="s">
        <v>7</v>
      </c>
      <c r="B14" s="10" t="s">
        <v>11</v>
      </c>
      <c r="C14" s="11" t="str">
        <f>IF(AND(C5=FALSE,C9=FALSE),"TRUE","FALSE")</f>
        <v>FALSE</v>
      </c>
      <c r="D14" s="22" t="s">
        <v>43</v>
      </c>
      <c r="F14" s="6">
        <v>10</v>
      </c>
      <c r="G14" t="s">
        <v>36</v>
      </c>
      <c r="H14" t="s">
        <v>44</v>
      </c>
    </row>
    <row r="15" spans="1:8" x14ac:dyDescent="0.25">
      <c r="A15" s="12" t="s">
        <v>12</v>
      </c>
      <c r="B15" s="1" t="s">
        <v>13</v>
      </c>
      <c r="C15" s="13">
        <v>1</v>
      </c>
      <c r="D15" s="22" t="s">
        <v>43</v>
      </c>
      <c r="F15" s="6">
        <v>11</v>
      </c>
      <c r="G15" t="s">
        <v>37</v>
      </c>
      <c r="H15" t="s">
        <v>38</v>
      </c>
    </row>
    <row r="16" spans="1:8" ht="15.75" thickBot="1" x14ac:dyDescent="0.3">
      <c r="A16" s="14" t="s">
        <v>14</v>
      </c>
      <c r="B16" s="15" t="s">
        <v>15</v>
      </c>
      <c r="C16" s="16">
        <f>ROUND(B2*C15,2)</f>
        <v>9021.8799999999992</v>
      </c>
      <c r="D16" s="22" t="s">
        <v>43</v>
      </c>
      <c r="F16" s="6">
        <v>12</v>
      </c>
      <c r="G16" t="s">
        <v>39</v>
      </c>
      <c r="H16" t="s">
        <v>40</v>
      </c>
    </row>
    <row r="17" spans="4:7" x14ac:dyDescent="0.25">
      <c r="F17" s="6">
        <v>13</v>
      </c>
      <c r="G17" t="s">
        <v>41</v>
      </c>
    </row>
    <row r="20" spans="4:7" x14ac:dyDescent="0.25">
      <c r="D20">
        <f>ROUND(B2*1.233,2)</f>
        <v>11123.98</v>
      </c>
    </row>
    <row r="25" spans="4:7" x14ac:dyDescent="0.25">
      <c r="D25">
        <v>0.96841701999999996</v>
      </c>
    </row>
    <row r="26" spans="4:7" x14ac:dyDescent="0.25">
      <c r="D26">
        <v>11673.47</v>
      </c>
    </row>
    <row r="27" spans="4:7" x14ac:dyDescent="0.25">
      <c r="D27">
        <f>D25*D26</f>
        <v>11304.787030459398</v>
      </c>
    </row>
    <row r="29" spans="4:7" x14ac:dyDescent="0.25">
      <c r="D29">
        <f>ROUND(D27,2)</f>
        <v>11304.79</v>
      </c>
    </row>
  </sheetData>
  <conditionalFormatting sqref="C5 C9 C14"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56FD-1460-473B-A2F2-732A3BC7F9AA}">
  <dimension ref="A1:H29"/>
  <sheetViews>
    <sheetView tabSelected="1" workbookViewId="0">
      <selection activeCell="B2" sqref="B2"/>
    </sheetView>
  </sheetViews>
  <sheetFormatPr defaultRowHeight="15" x14ac:dyDescent="0.25"/>
  <cols>
    <col min="1" max="1" width="20.42578125" bestFit="1" customWidth="1"/>
    <col min="2" max="2" width="38.28515625" bestFit="1" customWidth="1"/>
    <col min="3" max="3" width="12" bestFit="1" customWidth="1"/>
    <col min="4" max="4" width="14.85546875" bestFit="1" customWidth="1"/>
    <col min="5" max="5" width="13.42578125" bestFit="1" customWidth="1"/>
    <col min="6" max="6" width="6.5703125" bestFit="1" customWidth="1"/>
    <col min="7" max="7" width="59.7109375" bestFit="1" customWidth="1"/>
    <col min="8" max="8" width="29.140625" bestFit="1" customWidth="1"/>
    <col min="9" max="9" width="14.85546875" bestFit="1" customWidth="1"/>
  </cols>
  <sheetData>
    <row r="1" spans="1:8" x14ac:dyDescent="0.25">
      <c r="A1" s="5" t="s">
        <v>21</v>
      </c>
      <c r="B1" s="2">
        <v>6200</v>
      </c>
      <c r="D1" s="5" t="s">
        <v>2</v>
      </c>
      <c r="E1" s="5" t="s">
        <v>1</v>
      </c>
      <c r="F1" s="5" t="s">
        <v>26</v>
      </c>
      <c r="G1" s="5" t="s">
        <v>27</v>
      </c>
    </row>
    <row r="2" spans="1:8" x14ac:dyDescent="0.25">
      <c r="A2" s="5" t="s">
        <v>22</v>
      </c>
      <c r="B2" s="2">
        <v>5926.29</v>
      </c>
      <c r="D2" s="2">
        <v>0.95</v>
      </c>
      <c r="E2" s="2">
        <v>1.1000000000000001</v>
      </c>
      <c r="F2" s="2">
        <v>0.97</v>
      </c>
      <c r="G2" s="2">
        <v>0.5</v>
      </c>
    </row>
    <row r="3" spans="1:8" x14ac:dyDescent="0.25">
      <c r="D3" s="1">
        <f>B1*D2</f>
        <v>5890</v>
      </c>
      <c r="E3" s="1">
        <f>B1*E2</f>
        <v>6820.0000000000009</v>
      </c>
      <c r="F3" s="1"/>
      <c r="G3" s="1"/>
    </row>
    <row r="4" spans="1:8" ht="15.75" thickBot="1" x14ac:dyDescent="0.3"/>
    <row r="5" spans="1:8" x14ac:dyDescent="0.25">
      <c r="A5" s="9" t="s">
        <v>3</v>
      </c>
      <c r="B5" s="10" t="s">
        <v>4</v>
      </c>
      <c r="C5" s="11" t="b">
        <f>B2&lt;=D3</f>
        <v>0</v>
      </c>
      <c r="D5" s="7" t="s">
        <v>42</v>
      </c>
      <c r="E5" s="4" t="s">
        <v>0</v>
      </c>
      <c r="F5" s="7" t="s">
        <v>17</v>
      </c>
      <c r="G5" s="7" t="s">
        <v>16</v>
      </c>
      <c r="H5" s="7" t="s">
        <v>23</v>
      </c>
    </row>
    <row r="6" spans="1:8" x14ac:dyDescent="0.25">
      <c r="A6" s="12" t="s">
        <v>8</v>
      </c>
      <c r="B6" s="1" t="s">
        <v>9</v>
      </c>
      <c r="C6" s="13">
        <f>ROUND(D3/B2,8)</f>
        <v>0.99387643999999997</v>
      </c>
      <c r="D6" s="21" t="s">
        <v>43</v>
      </c>
      <c r="E6">
        <f>E7+10</f>
        <v>6248.2</v>
      </c>
      <c r="F6" s="6">
        <v>1</v>
      </c>
      <c r="G6" t="s">
        <v>18</v>
      </c>
      <c r="H6" t="str">
        <f>A5</f>
        <v>Condition 1</v>
      </c>
    </row>
    <row r="7" spans="1:8" ht="15.75" thickBot="1" x14ac:dyDescent="0.3">
      <c r="A7" s="14" t="s">
        <v>14</v>
      </c>
      <c r="B7" s="15" t="s">
        <v>15</v>
      </c>
      <c r="C7" s="16">
        <f>ROUND(B2*C6,2)</f>
        <v>5890</v>
      </c>
      <c r="D7" s="21" t="s">
        <v>43</v>
      </c>
      <c r="E7">
        <f>B2/D2</f>
        <v>6238.2</v>
      </c>
      <c r="F7" s="6">
        <v>2</v>
      </c>
      <c r="G7" t="s">
        <v>19</v>
      </c>
      <c r="H7" t="str">
        <f>A5</f>
        <v>Condition 1</v>
      </c>
    </row>
    <row r="8" spans="1:8" ht="15.75" thickBot="1" x14ac:dyDescent="0.3">
      <c r="C8" s="3"/>
      <c r="D8" s="21" t="s">
        <v>43</v>
      </c>
      <c r="E8">
        <f>B2/E2</f>
        <v>5387.5363636363636</v>
      </c>
      <c r="F8" s="6">
        <v>4</v>
      </c>
      <c r="G8" t="s">
        <v>31</v>
      </c>
      <c r="H8" t="str">
        <f>A9</f>
        <v>Condition 2</v>
      </c>
    </row>
    <row r="9" spans="1:8" x14ac:dyDescent="0.25">
      <c r="A9" s="9" t="s">
        <v>5</v>
      </c>
      <c r="B9" s="10" t="s">
        <v>6</v>
      </c>
      <c r="C9" s="11" t="b">
        <f>B2&gt;=E3</f>
        <v>0</v>
      </c>
      <c r="D9" s="21" t="s">
        <v>43</v>
      </c>
      <c r="E9">
        <f>E8-10</f>
        <v>5377.5363636363636</v>
      </c>
      <c r="F9" s="6">
        <v>5</v>
      </c>
      <c r="G9" t="s">
        <v>33</v>
      </c>
      <c r="H9" t="str">
        <f>A9</f>
        <v>Condition 2</v>
      </c>
    </row>
    <row r="10" spans="1:8" x14ac:dyDescent="0.25">
      <c r="A10" s="17" t="s">
        <v>8</v>
      </c>
      <c r="B10" s="1" t="s">
        <v>10</v>
      </c>
      <c r="C10" s="18">
        <f>E3/B2</f>
        <v>1.1508042974609749</v>
      </c>
      <c r="D10" s="21" t="s">
        <v>43</v>
      </c>
      <c r="E10">
        <f>E8-900</f>
        <v>4487.5363636363636</v>
      </c>
      <c r="F10" s="6">
        <v>6</v>
      </c>
      <c r="G10" t="s">
        <v>32</v>
      </c>
      <c r="H10" t="str">
        <f>A9</f>
        <v>Condition 2</v>
      </c>
    </row>
    <row r="11" spans="1:8" ht="60" x14ac:dyDescent="0.25">
      <c r="A11" s="12" t="s">
        <v>28</v>
      </c>
      <c r="B11" s="8" t="s">
        <v>29</v>
      </c>
      <c r="C11" s="13">
        <f>IF(C10&lt;F2,ROUND((C10 + ((1-C10)*G2)),8),ROUND((C10),8))</f>
        <v>1.1508042999999999</v>
      </c>
      <c r="D11" s="21" t="s">
        <v>43</v>
      </c>
      <c r="E11">
        <f>E7-10</f>
        <v>6228.2</v>
      </c>
      <c r="F11" s="6">
        <v>7</v>
      </c>
      <c r="G11" t="s">
        <v>20</v>
      </c>
      <c r="H11" t="str">
        <f>A14</f>
        <v>Condition 3</v>
      </c>
    </row>
    <row r="12" spans="1:8" ht="15.75" thickBot="1" x14ac:dyDescent="0.3">
      <c r="A12" s="14" t="s">
        <v>14</v>
      </c>
      <c r="B12" s="15" t="s">
        <v>30</v>
      </c>
      <c r="C12" s="16">
        <f>ROUND(B2*C11,2)</f>
        <v>6820</v>
      </c>
      <c r="D12" s="23" t="s">
        <v>56</v>
      </c>
      <c r="F12" s="6">
        <v>8</v>
      </c>
      <c r="G12" t="s">
        <v>34</v>
      </c>
      <c r="H12" t="s">
        <v>24</v>
      </c>
    </row>
    <row r="13" spans="1:8" ht="15.75" thickBot="1" x14ac:dyDescent="0.3">
      <c r="C13" s="3"/>
      <c r="D13" s="6" t="s">
        <v>50</v>
      </c>
      <c r="F13" s="6">
        <v>9</v>
      </c>
      <c r="G13" t="s">
        <v>35</v>
      </c>
      <c r="H13" t="s">
        <v>25</v>
      </c>
    </row>
    <row r="14" spans="1:8" x14ac:dyDescent="0.25">
      <c r="A14" s="9" t="s">
        <v>7</v>
      </c>
      <c r="B14" s="10" t="s">
        <v>11</v>
      </c>
      <c r="C14" s="11" t="str">
        <f>IF(AND(C5=FALSE,C9=FALSE),"TRUE","FALSE")</f>
        <v>TRUE</v>
      </c>
      <c r="D14" s="22" t="s">
        <v>43</v>
      </c>
      <c r="F14" s="6">
        <v>10</v>
      </c>
      <c r="G14" t="s">
        <v>36</v>
      </c>
      <c r="H14" t="s">
        <v>44</v>
      </c>
    </row>
    <row r="15" spans="1:8" x14ac:dyDescent="0.25">
      <c r="A15" s="12" t="s">
        <v>12</v>
      </c>
      <c r="B15" s="1" t="s">
        <v>13</v>
      </c>
      <c r="C15" s="13">
        <v>1</v>
      </c>
      <c r="D15" s="22" t="s">
        <v>43</v>
      </c>
      <c r="F15" s="6">
        <v>11</v>
      </c>
      <c r="G15" t="s">
        <v>37</v>
      </c>
      <c r="H15" t="s">
        <v>38</v>
      </c>
    </row>
    <row r="16" spans="1:8" ht="15.75" thickBot="1" x14ac:dyDescent="0.3">
      <c r="A16" s="14" t="s">
        <v>14</v>
      </c>
      <c r="B16" s="15" t="s">
        <v>15</v>
      </c>
      <c r="C16" s="16">
        <f>ROUND(B2*C15,2)</f>
        <v>5926.29</v>
      </c>
      <c r="D16" s="22" t="s">
        <v>43</v>
      </c>
      <c r="F16" s="6">
        <v>12</v>
      </c>
      <c r="G16" t="s">
        <v>39</v>
      </c>
      <c r="H16" t="s">
        <v>40</v>
      </c>
    </row>
    <row r="17" spans="4:7" x14ac:dyDescent="0.25">
      <c r="F17" s="6">
        <v>13</v>
      </c>
      <c r="G17" t="s">
        <v>41</v>
      </c>
    </row>
    <row r="20" spans="4:7" x14ac:dyDescent="0.25">
      <c r="D20">
        <f>ROUND(B2*1.233,2)</f>
        <v>7307.12</v>
      </c>
    </row>
    <row r="25" spans="4:7" x14ac:dyDescent="0.25">
      <c r="D25">
        <v>0.96841701999999996</v>
      </c>
    </row>
    <row r="26" spans="4:7" x14ac:dyDescent="0.25">
      <c r="D26">
        <v>11673.47</v>
      </c>
    </row>
    <row r="27" spans="4:7" x14ac:dyDescent="0.25">
      <c r="D27">
        <f>D25*D26</f>
        <v>11304.787030459398</v>
      </c>
    </row>
    <row r="29" spans="4:7" x14ac:dyDescent="0.25">
      <c r="D29">
        <f>ROUND(D27,2)</f>
        <v>11304.79</v>
      </c>
    </row>
  </sheetData>
  <conditionalFormatting sqref="C5 C9 C14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Home</vt:lpstr>
      <vt:lpstr>Motor</vt:lpstr>
      <vt:lpstr>Landlord ADLE</vt:lpstr>
      <vt:lpstr>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Setia</dc:creator>
  <cp:lastModifiedBy>Rajat Setia</cp:lastModifiedBy>
  <dcterms:created xsi:type="dcterms:W3CDTF">2018-12-06T16:35:42Z</dcterms:created>
  <dcterms:modified xsi:type="dcterms:W3CDTF">2020-07-27T08:22:45Z</dcterms:modified>
</cp:coreProperties>
</file>