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https://xipl-my.sharepoint.com/personal/prabir_sahoo_xceedance_com/Documents/Mis/Prem Cal/"/>
    </mc:Choice>
  </mc:AlternateContent>
  <xr:revisionPtr revIDLastSave="23" documentId="8_{C20B3C5D-0A3C-49AA-9BB2-FEEBBD94DE0E}" xr6:coauthVersionLast="47" xr6:coauthVersionMax="47" xr10:uidLastSave="{1C19A26F-7BD8-464F-898E-A028FF4AC3CC}"/>
  <bookViews>
    <workbookView xWindow="-120" yWindow="-120" windowWidth="20730" windowHeight="11160" xr2:uid="{00000000-000D-0000-FFFF-FFFF00000000}"/>
  </bookViews>
  <sheets>
    <sheet name="Total" sheetId="6" r:id="rId1"/>
    <sheet name="Sheet1" sheetId="7" r:id="rId2"/>
    <sheet name="Sheet2" sheetId="8"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8" i="6" l="1"/>
  <c r="F15" i="6" l="1"/>
  <c r="E9" i="6" l="1"/>
  <c r="E19" i="6" l="1"/>
  <c r="E18" i="6"/>
  <c r="E16" i="6"/>
  <c r="D16" i="6"/>
  <c r="E15" i="6"/>
  <c r="D15" i="6"/>
  <c r="E14" i="6"/>
  <c r="D14" i="6"/>
  <c r="E13" i="6"/>
  <c r="D13" i="6"/>
  <c r="E12" i="6"/>
  <c r="D12" i="6"/>
  <c r="E11" i="6"/>
  <c r="D11" i="6"/>
  <c r="D10" i="6"/>
  <c r="D9" i="6"/>
  <c r="E7" i="6" l="1"/>
  <c r="D7" i="6"/>
  <c r="F25" i="6" l="1"/>
  <c r="D1" i="6"/>
  <c r="B21" i="6" s="1"/>
  <c r="E34" i="6" l="1"/>
  <c r="D34" i="6"/>
  <c r="E30" i="6"/>
  <c r="D30" i="6"/>
  <c r="F24" i="6"/>
  <c r="F23" i="6"/>
  <c r="C35" i="6" l="1"/>
  <c r="F35" i="6" s="1"/>
  <c r="C31" i="6"/>
  <c r="F31" i="6" s="1"/>
  <c r="D31" i="6" l="1"/>
  <c r="D32" i="6" s="1"/>
  <c r="E31" i="6"/>
  <c r="E32" i="6" s="1"/>
  <c r="D35" i="6"/>
  <c r="D36" i="6" s="1"/>
  <c r="E35" i="6"/>
  <c r="E36" i="6" s="1"/>
  <c r="E8" i="6" l="1"/>
  <c r="D8" i="6"/>
  <c r="D17" i="6" s="1"/>
  <c r="D20" i="6" s="1"/>
  <c r="D21" i="6" s="1"/>
  <c r="E17" i="6" l="1"/>
  <c r="E20" i="6" s="1"/>
  <c r="E21" i="6" s="1"/>
  <c r="F21" i="6" s="1"/>
  <c r="D27" i="6" l="1"/>
  <c r="E27" i="6"/>
  <c r="E38" i="6" s="1"/>
  <c r="E23" i="6"/>
  <c r="E24" i="6" s="1"/>
  <c r="E25" i="6" s="1"/>
  <c r="E28" i="6" s="1"/>
  <c r="E39" i="6" s="1"/>
  <c r="D23" i="6"/>
  <c r="D24" i="6" s="1"/>
  <c r="D25" i="6" s="1"/>
  <c r="D38" i="6" l="1"/>
  <c r="F27" i="6"/>
  <c r="D28" i="6"/>
  <c r="D39" i="6" s="1"/>
</calcChain>
</file>

<file path=xl/sharedStrings.xml><?xml version="1.0" encoding="utf-8"?>
<sst xmlns="http://schemas.openxmlformats.org/spreadsheetml/2006/main" count="297" uniqueCount="192">
  <si>
    <t>DB Queries</t>
  </si>
  <si>
    <t>Value taken</t>
  </si>
  <si>
    <t>Additional Benefit Cost</t>
  </si>
  <si>
    <t>Fixed Loading Discount</t>
  </si>
  <si>
    <t>State GST</t>
  </si>
  <si>
    <t>Agency Fee GST</t>
  </si>
  <si>
    <t>Broker Fee</t>
  </si>
  <si>
    <t>Pre loaded premium(Multiplicative and Additive) - 365 Days</t>
  </si>
  <si>
    <t>Premium 1</t>
  </si>
  <si>
    <t>Previous Insurer Discount</t>
  </si>
  <si>
    <t>Broker Premium Adjustment</t>
  </si>
  <si>
    <t>Claim Expenses</t>
  </si>
  <si>
    <t>Installment loading</t>
  </si>
  <si>
    <t>Referral factor</t>
  </si>
  <si>
    <t>Cup/Cap factor</t>
  </si>
  <si>
    <t>Multi Policy Discount
(Only apply if 'Will you add more policies to the package?' = Yes)</t>
  </si>
  <si>
    <t>Combined Policy Discount</t>
  </si>
  <si>
    <t>Premium 2</t>
  </si>
  <si>
    <t>Poicy Expenses</t>
  </si>
  <si>
    <t>Broker Commisions</t>
  </si>
  <si>
    <t>Pre Tax Premium 365 Days</t>
  </si>
  <si>
    <t>State FSL</t>
  </si>
  <si>
    <t>State Stamp Duty</t>
  </si>
  <si>
    <t>Agency Fee</t>
  </si>
  <si>
    <t>Broker Fee GST</t>
  </si>
  <si>
    <t>LE</t>
  </si>
  <si>
    <t>AD</t>
  </si>
  <si>
    <t>Total Agency Fee</t>
  </si>
  <si>
    <t xml:space="preserve">Total Broker Fee </t>
  </si>
  <si>
    <t xml:space="preserve">Start Date </t>
  </si>
  <si>
    <t>End Date</t>
  </si>
  <si>
    <t>Post Tax Premium - Way 2</t>
  </si>
  <si>
    <t>Post Fee Premium - Way 2</t>
  </si>
  <si>
    <t>Post Tax Premium - Way 1</t>
  </si>
  <si>
    <t>Post Fee Premium - Way 1</t>
  </si>
  <si>
    <t>Eff &lt; 10-01-2021</t>
  </si>
  <si>
    <t>EFf = 10-01-2021</t>
  </si>
  <si>
    <t>Tenant behind rent</t>
  </si>
  <si>
    <t>Child questions of RD</t>
  </si>
  <si>
    <t>Expected</t>
  </si>
  <si>
    <t>Actual</t>
  </si>
  <si>
    <t>Steps</t>
  </si>
  <si>
    <t>Eff &gt;10-01-2021</t>
  </si>
  <si>
    <t>YES</t>
  </si>
  <si>
    <t>NO</t>
  </si>
  <si>
    <t>No</t>
  </si>
  <si>
    <t>Yes</t>
  </si>
  <si>
    <t>Eff &lt; 05-06-2021</t>
  </si>
  <si>
    <t>Eff = 05-06-2021</t>
  </si>
  <si>
    <t>Eff &gt; 05-06-2021</t>
  </si>
  <si>
    <t>Eff &lt; 05-06-2021 and Post code same as DB and RD=YES</t>
  </si>
  <si>
    <t>Decision should be triggered</t>
  </si>
  <si>
    <t>Eff =&gt; 05-06-2021 and Post code same as DB and RD=YES</t>
  </si>
  <si>
    <t>Impact</t>
  </si>
  <si>
    <t>UI-DOC-UW</t>
  </si>
  <si>
    <t>Q04062100034</t>
  </si>
  <si>
    <t>Test data</t>
  </si>
  <si>
    <t>P04062100021</t>
  </si>
  <si>
    <t>Q04062100056</t>
  </si>
  <si>
    <t>Q04062100059</t>
  </si>
  <si>
    <t>Q04062100061</t>
  </si>
  <si>
    <t>Renewal eff&lt; 05-Jun</t>
  </si>
  <si>
    <t>Renewaeff &gt;04-june</t>
  </si>
  <si>
    <t>P04062100026</t>
  </si>
  <si>
    <t>P04062100027</t>
  </si>
  <si>
    <t>P04062100030</t>
  </si>
  <si>
    <t>Q04062100073</t>
  </si>
  <si>
    <t>Q04062100079</t>
  </si>
  <si>
    <t>Q04062100074</t>
  </si>
  <si>
    <t>NB eff&lt;04-06-2021 with occupancy type=short term--end eff after 05-06-2021 change occupancy type to long term</t>
  </si>
  <si>
    <t>Child questions should be visible.</t>
  </si>
  <si>
    <t>Eff before 05-06-2021-with 1 RD claim</t>
  </si>
  <si>
    <t>Eff before 05-06-2021-with 2 RD claim</t>
  </si>
  <si>
    <t>Eff after 04-06-2021-with 1 RD claim</t>
  </si>
  <si>
    <t>Eff after 04-06-2021-with 2 RD claim</t>
  </si>
  <si>
    <t>Declined</t>
  </si>
  <si>
    <t>Refered</t>
  </si>
  <si>
    <t>Q07062100030</t>
  </si>
  <si>
    <t>Q07062100033</t>
  </si>
  <si>
    <t>Eff before 05-06 and   Postcode =YES + RD=No</t>
  </si>
  <si>
    <t>Should not trigger</t>
  </si>
  <si>
    <t>Q07062100034</t>
  </si>
  <si>
    <t>Eff before 05-06 and   Postcode =YES + RD=YES</t>
  </si>
  <si>
    <t>Should be triggered</t>
  </si>
  <si>
    <t>An underwriter needs to review the quote based on your rent default selection.</t>
  </si>
  <si>
    <t>"An underwriter needs to review the quote based on your rent default selection.</t>
  </si>
  <si>
    <t>Eff after 04-06 and   Postcode =YES + RD=No</t>
  </si>
  <si>
    <t>Q07062100035</t>
  </si>
  <si>
    <t>Eff after 04-06 and   Postcode =Referral + RD=YES</t>
  </si>
  <si>
    <t>Eff after 04-06 and   Postcode =Declined + RD=YES</t>
  </si>
  <si>
    <t>Unfortunately given the information provided we are unable to provide rent default on this policy.</t>
  </si>
  <si>
    <t>Q07062100036</t>
  </si>
  <si>
    <t>Should be declined</t>
  </si>
  <si>
    <t>Q07062100038</t>
  </si>
  <si>
    <t>Q07062100040</t>
  </si>
  <si>
    <t>NB</t>
  </si>
  <si>
    <t>END</t>
  </si>
  <si>
    <t>Renewal</t>
  </si>
  <si>
    <t>P07062100016</t>
  </si>
  <si>
    <t>P07062100017</t>
  </si>
  <si>
    <t>Q07062100050</t>
  </si>
  <si>
    <t>Q07062100051</t>
  </si>
  <si>
    <t>Unfortunately at this point in time we are unable to allow cover for Rent Default to be added to existing policies. Please edit this quote and remove the option for Rent Default to proceed without it being added.</t>
  </si>
  <si>
    <t>Renewal eff before 05-06 and Postcode =Referral + RD=YES</t>
  </si>
  <si>
    <t>Refer/decline not working</t>
  </si>
  <si>
    <t>RD</t>
  </si>
  <si>
    <t>We don't display claims in renewal transaction</t>
  </si>
  <si>
    <t>DI</t>
  </si>
  <si>
    <t>Q07062100053</t>
  </si>
  <si>
    <t>Q07062100052</t>
  </si>
  <si>
    <t>Before 05-June - only Child question getting displayed on UI but not in doc</t>
  </si>
  <si>
    <t>After 04-June- No child question on+ No tenant on UI/Doc</t>
  </si>
  <si>
    <t>Before 10-Jan- Getting tenant ques on UI but get quote not working</t>
  </si>
  <si>
    <t>Effective before 10-Jan 2021</t>
  </si>
  <si>
    <t>Between 10-jan to 04-Jun-2021</t>
  </si>
  <si>
    <t>After 04-Jun-2021</t>
  </si>
  <si>
    <t>Q08062100005</t>
  </si>
  <si>
    <t>Child questions are visible on UI</t>
  </si>
  <si>
    <t>Child question</t>
  </si>
  <si>
    <t xml:space="preserve">Tenant question </t>
  </si>
  <si>
    <t>UI and doc</t>
  </si>
  <si>
    <t>. Get quote isn't working when tenant behind their rent question is answered.</t>
  </si>
  <si>
    <t>On UI only,</t>
  </si>
  <si>
    <t>Q08062100006</t>
  </si>
  <si>
    <t>On doc only- except for NB quote doc</t>
  </si>
  <si>
    <t>Q08062100014</t>
  </si>
  <si>
    <t>Q08062100010</t>
  </si>
  <si>
    <t>Q08062100046</t>
  </si>
  <si>
    <t>Xcee</t>
  </si>
  <si>
    <t>End</t>
  </si>
  <si>
    <t xml:space="preserve">Home- </t>
  </si>
  <si>
    <t>Motor</t>
  </si>
  <si>
    <t>Essentials</t>
  </si>
  <si>
    <t>ADLE</t>
  </si>
  <si>
    <t>Both JSON</t>
  </si>
  <si>
    <t>Rating JSON</t>
  </si>
  <si>
    <t xml:space="preserve">Spelling mistake: getting STPC  instead of SCTP </t>
  </si>
  <si>
    <t>Home</t>
  </si>
  <si>
    <t>Request content</t>
  </si>
  <si>
    <t>Branch</t>
  </si>
  <si>
    <t>SCTPBranch</t>
  </si>
  <si>
    <t>SCTPBranchName</t>
  </si>
  <si>
    <t>Spelling mistake</t>
  </si>
  <si>
    <t>Getting UAG code instead of True/False</t>
  </si>
  <si>
    <t>1.Getting False- it should be true
2. Spelling Mistake</t>
  </si>
  <si>
    <t>1. Getting Null- UAG code should be displayed.
2. Spelling Mistake</t>
  </si>
  <si>
    <t>1. Spelling Mistake</t>
  </si>
  <si>
    <t>1. Spelling mistake</t>
  </si>
  <si>
    <t>Q09062100016</t>
  </si>
  <si>
    <t>Q09062100009</t>
  </si>
  <si>
    <t>Spelling Mistake</t>
  </si>
  <si>
    <t xml:space="preserve">It shouldn't be visible </t>
  </si>
  <si>
    <t>P09062100011</t>
  </si>
  <si>
    <t>It shouldn't be visible</t>
  </si>
  <si>
    <t>Q09062100030</t>
  </si>
  <si>
    <t>Q09062100032</t>
  </si>
  <si>
    <t>P09062100013</t>
  </si>
  <si>
    <t>1.Getting False but it should be true
2. Spelling Mistake</t>
  </si>
  <si>
    <t>Xcceedance</t>
  </si>
  <si>
    <t>Product</t>
  </si>
  <si>
    <t>Q09062100035</t>
  </si>
  <si>
    <t>Q10062100019</t>
  </si>
  <si>
    <t>MGA</t>
  </si>
  <si>
    <t>Q10062100026</t>
  </si>
  <si>
    <t>Q10062100028</t>
  </si>
  <si>
    <t>Q10062100029</t>
  </si>
  <si>
    <t>Q10062100030</t>
  </si>
  <si>
    <t>Q10062100035</t>
  </si>
  <si>
    <t>P10062100019</t>
  </si>
  <si>
    <t>P10062100020</t>
  </si>
  <si>
    <t>P10062100021</t>
  </si>
  <si>
    <t>P10062100022</t>
  </si>
  <si>
    <t>Q10062100086</t>
  </si>
  <si>
    <t>Q10062100094</t>
  </si>
  <si>
    <t>Q10062100092</t>
  </si>
  <si>
    <t>Q10062100091</t>
  </si>
  <si>
    <t>Q10062100101</t>
  </si>
  <si>
    <t>Q10062100105</t>
  </si>
  <si>
    <t>Q10062100093</t>
  </si>
  <si>
    <t>Q10062100106</t>
  </si>
  <si>
    <t>Q07062100045</t>
  </si>
  <si>
    <t>P2407200007</t>
  </si>
  <si>
    <t>Q10062100107</t>
  </si>
  <si>
    <t>Q14042100160</t>
  </si>
  <si>
    <t>P14042100052</t>
  </si>
  <si>
    <t>Q10062100108</t>
  </si>
  <si>
    <t>After replay</t>
  </si>
  <si>
    <t>Case 1 Term 1Old policy Where SCTPBranch Node is not there. You can check by doing replay of renewal quotes on UW. &gt;&gt;&gt; SCTPBranch = False should come on renewal</t>
  </si>
  <si>
    <t>Case 2 Term 1 New policy with SCTPBranch = False then prepare renewal &gt;&gt;&gt; SCTPBranch = False should come on renewal</t>
  </si>
  <si>
    <t>Case 1 Term 1 New policy with SCTPBranch = True then prepare renewal &gt;&gt;&gt; SCTPBranch = True should come on renewal</t>
  </si>
  <si>
    <t>No node quote</t>
  </si>
  <si>
    <t>Q10062100109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</si>
</sst>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0000000000"/>
  </numFmts>
  <fonts count="11" x14ac:knownFonts="1">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sz val="10"/>
      <name val="Arial"/>
      <family val="2"/>
    </font>
    <font>
      <b/>
      <sz val="11"/>
      <name val="Calibri"/>
      <family val="2"/>
      <scheme val="minor"/>
    </font>
    <font>
      <b/>
      <sz val="15"/>
      <color theme="1"/>
      <name val="Calibri"/>
      <family val="2"/>
      <scheme val="minor"/>
    </font>
    <font>
      <b/>
      <sz val="16"/>
      <color theme="1"/>
      <name val="Calibri"/>
      <family val="2"/>
      <scheme val="minor"/>
    </font>
    <font>
      <b/>
      <sz val="13"/>
      <color theme="1"/>
      <name val="Calibri"/>
      <family val="2"/>
      <scheme val="minor"/>
    </font>
    <font>
      <sz val="12"/>
      <color theme="7"/>
      <name val="Calibri"/>
      <family val="2"/>
      <scheme val="minor"/>
    </font>
    <font>
      <sz val="16"/>
      <color theme="1"/>
      <name val="Calibri"/>
      <family val="2"/>
      <scheme val="minor"/>
    </font>
  </fonts>
  <fills count="20">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
      <patternFill patternType="solid">
        <fgColor rgb="FFE7E7E7"/>
        <bgColor indexed="64"/>
      </patternFill>
    </fill>
    <fill>
      <patternFill patternType="solid">
        <fgColor theme="2" tint="-9.9978637043366805E-2"/>
        <bgColor indexed="64"/>
      </patternFill>
    </fill>
    <fill>
      <patternFill patternType="solid">
        <fgColor theme="0"/>
        <bgColor indexed="64"/>
      </patternFill>
    </fill>
    <fill>
      <patternFill patternType="solid">
        <fgColor rgb="FF00B0F0"/>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theme="6" tint="-0.499984740745262"/>
        <bgColor indexed="64"/>
      </patternFill>
    </fill>
    <fill>
      <patternFill patternType="solid">
        <fgColor rgb="FFFFFF00"/>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6" tint="-0.249977111117893"/>
        <bgColor indexed="64"/>
      </patternFill>
    </fill>
    <fill>
      <patternFill patternType="solid">
        <fgColor rgb="FF92D050"/>
        <bgColor indexed="64"/>
      </patternFill>
    </fill>
    <fill>
      <patternFill patternType="solid">
        <fgColor rgb="FFEBCB7B"/>
        <bgColor indexed="64"/>
      </patternFill>
    </fill>
    <fill>
      <patternFill patternType="solid">
        <fgColor rgb="FF993366"/>
        <bgColor indexed="64"/>
      </patternFill>
    </fill>
    <fill>
      <patternFill patternType="solid">
        <fgColor theme="5" tint="0.39997558519241921"/>
        <bgColor indexed="64"/>
      </patternFill>
    </fill>
    <fill>
      <patternFill patternType="solid">
        <fgColor rgb="FFFF00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FF0000"/>
      </left>
      <right/>
      <top/>
      <bottom/>
      <diagonal/>
    </border>
    <border>
      <left style="thin">
        <color indexed="64"/>
      </left>
      <right style="thin">
        <color indexed="64"/>
      </right>
      <top/>
      <bottom style="thin">
        <color indexed="64"/>
      </bottom>
      <diagonal/>
    </border>
    <border>
      <left style="thin">
        <color rgb="FFFF0000"/>
      </left>
      <right style="thin">
        <color rgb="FFFF0000"/>
      </right>
      <top style="thin">
        <color rgb="FFFF0000"/>
      </top>
      <bottom style="thin">
        <color rgb="FFFF0000"/>
      </bottom>
      <diagonal/>
    </border>
    <border>
      <left style="thin">
        <color rgb="FFFF0000"/>
      </left>
      <right style="thin">
        <color rgb="FFFF0000"/>
      </right>
      <top/>
      <bottom style="thin">
        <color rgb="FFFF0000"/>
      </bottom>
      <diagonal/>
    </border>
    <border>
      <left/>
      <right/>
      <top/>
      <bottom style="medium">
        <color rgb="FFFF0000"/>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medium">
        <color rgb="FFFF0000"/>
      </bottom>
      <diagonal/>
    </border>
    <border>
      <left style="thin">
        <color indexed="64"/>
      </left>
      <right/>
      <top/>
      <bottom/>
      <diagonal/>
    </border>
    <border>
      <left style="thin">
        <color indexed="64"/>
      </left>
      <right/>
      <top style="thin">
        <color indexed="64"/>
      </top>
      <bottom style="medium">
        <color rgb="FFFF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rgb="FFFF0000"/>
      </bottom>
      <diagonal/>
    </border>
  </borders>
  <cellStyleXfs count="2">
    <xf numFmtId="0" fontId="0" fillId="0" borderId="0"/>
    <xf numFmtId="0" fontId="4" fillId="0" borderId="0"/>
  </cellStyleXfs>
  <cellXfs count="104">
    <xf numFmtId="0" fontId="0" fillId="0" borderId="0" xfId="0"/>
    <xf numFmtId="0" fontId="0" fillId="0" borderId="0" xfId="0" applyAlignment="1">
      <alignment horizontal="center"/>
    </xf>
    <xf numFmtId="0" fontId="2" fillId="3" borderId="1" xfId="0" applyNumberFormat="1" applyFont="1" applyFill="1" applyBorder="1" applyAlignment="1" applyProtection="1">
      <alignment horizontal="center" vertical="top"/>
      <protection locked="0"/>
    </xf>
    <xf numFmtId="0" fontId="2" fillId="3" borderId="1" xfId="0" applyNumberFormat="1" applyFont="1" applyFill="1" applyBorder="1" applyAlignment="1" applyProtection="1">
      <alignment horizontal="center"/>
      <protection locked="0"/>
    </xf>
    <xf numFmtId="0" fontId="0" fillId="0" borderId="0" xfId="0" applyAlignment="1">
      <alignment horizontal="center" vertical="center"/>
    </xf>
    <xf numFmtId="0" fontId="5" fillId="2" borderId="1" xfId="1" applyNumberFormat="1" applyFont="1" applyFill="1" applyBorder="1" applyAlignment="1" applyProtection="1">
      <alignment horizontal="center" vertical="center" wrapText="1"/>
      <protection locked="0"/>
    </xf>
    <xf numFmtId="0" fontId="3" fillId="5" borderId="1" xfId="0" applyNumberFormat="1" applyFont="1" applyFill="1" applyBorder="1" applyAlignment="1" applyProtection="1">
      <alignment horizontal="center" vertical="center"/>
    </xf>
    <xf numFmtId="0" fontId="1" fillId="2" borderId="1" xfId="0" applyNumberFormat="1" applyFont="1" applyFill="1" applyBorder="1" applyAlignment="1" applyProtection="1">
      <alignment horizontal="center"/>
      <protection locked="0"/>
    </xf>
    <xf numFmtId="0" fontId="0" fillId="0" borderId="1" xfId="0" applyNumberFormat="1" applyBorder="1" applyProtection="1">
      <protection locked="0"/>
    </xf>
    <xf numFmtId="0" fontId="7" fillId="7" borderId="1" xfId="0" applyNumberFormat="1" applyFont="1" applyFill="1" applyBorder="1" applyAlignment="1" applyProtection="1">
      <alignment horizontal="center"/>
      <protection locked="0"/>
    </xf>
    <xf numFmtId="0" fontId="0" fillId="0" borderId="0" xfId="0" applyNumberFormat="1" applyBorder="1" applyProtection="1"/>
    <xf numFmtId="0" fontId="0" fillId="0" borderId="1" xfId="0" applyNumberFormat="1" applyBorder="1" applyAlignment="1" applyProtection="1">
      <alignment vertical="center" wrapText="1"/>
      <protection locked="0"/>
    </xf>
    <xf numFmtId="0" fontId="6" fillId="8" borderId="1" xfId="0" applyNumberFormat="1" applyFont="1" applyFill="1" applyBorder="1" applyAlignment="1" applyProtection="1">
      <alignment horizontal="center" vertical="center" wrapText="1"/>
    </xf>
    <xf numFmtId="0" fontId="0" fillId="0" borderId="0" xfId="0" applyNumberFormat="1" applyBorder="1" applyAlignment="1" applyProtection="1">
      <alignment horizontal="center" vertical="center"/>
      <protection locked="0"/>
    </xf>
    <xf numFmtId="0" fontId="0" fillId="0" borderId="0" xfId="0" applyNumberFormat="1" applyBorder="1" applyProtection="1">
      <protection locked="0"/>
    </xf>
    <xf numFmtId="0" fontId="0" fillId="0" borderId="1" xfId="0" applyNumberFormat="1" applyBorder="1" applyAlignment="1" applyProtection="1">
      <alignment vertical="center"/>
      <protection locked="0"/>
    </xf>
    <xf numFmtId="0" fontId="0" fillId="0" borderId="1" xfId="0" applyNumberFormat="1" applyBorder="1" applyAlignment="1" applyProtection="1">
      <alignment horizontal="right" vertical="center" wrapText="1"/>
      <protection locked="0"/>
    </xf>
    <xf numFmtId="0" fontId="0" fillId="0" borderId="1" xfId="0" applyNumberFormat="1" applyBorder="1" applyAlignment="1" applyProtection="1">
      <alignment horizontal="center"/>
      <protection locked="0"/>
    </xf>
    <xf numFmtId="0" fontId="0" fillId="0" borderId="0" xfId="0" applyProtection="1">
      <protection locked="0"/>
    </xf>
    <xf numFmtId="0" fontId="0" fillId="0" borderId="0" xfId="0" applyNumberFormat="1" applyBorder="1" applyAlignment="1" applyProtection="1">
      <alignment horizontal="center"/>
      <protection locked="0"/>
    </xf>
    <xf numFmtId="0" fontId="0" fillId="8" borderId="1" xfId="0" applyNumberFormat="1" applyFill="1" applyBorder="1" applyAlignment="1" applyProtection="1">
      <alignment horizontal="center"/>
      <protection locked="0"/>
    </xf>
    <xf numFmtId="0" fontId="1" fillId="6" borderId="1" xfId="0" applyNumberFormat="1" applyFont="1" applyFill="1" applyBorder="1" applyAlignment="1" applyProtection="1">
      <alignment horizontal="center"/>
      <protection locked="0"/>
    </xf>
    <xf numFmtId="0" fontId="0" fillId="6" borderId="1" xfId="0" applyNumberFormat="1" applyFill="1" applyBorder="1" applyAlignment="1" applyProtection="1">
      <alignment horizontal="center"/>
      <protection locked="0"/>
    </xf>
    <xf numFmtId="0" fontId="9" fillId="5" borderId="1" xfId="0" applyNumberFormat="1" applyFont="1" applyFill="1" applyBorder="1" applyAlignment="1" applyProtection="1">
      <alignment horizontal="center"/>
      <protection locked="0"/>
    </xf>
    <xf numFmtId="0" fontId="1" fillId="0" borderId="1" xfId="0" applyNumberFormat="1" applyFont="1" applyBorder="1" applyAlignment="1" applyProtection="1">
      <alignment horizontal="center"/>
      <protection locked="0"/>
    </xf>
    <xf numFmtId="0" fontId="7" fillId="7" borderId="1" xfId="0" applyNumberFormat="1" applyFont="1" applyFill="1" applyBorder="1" applyAlignment="1" applyProtection="1">
      <alignment horizontal="center" vertical="center"/>
      <protection locked="0"/>
    </xf>
    <xf numFmtId="0" fontId="8" fillId="8" borderId="1" xfId="0" applyNumberFormat="1" applyFont="1" applyFill="1" applyBorder="1" applyAlignment="1" applyProtection="1">
      <alignment horizontal="center" vertical="center"/>
    </xf>
    <xf numFmtId="0" fontId="1" fillId="0" borderId="1" xfId="0" applyNumberFormat="1" applyFont="1" applyBorder="1" applyAlignment="1" applyProtection="1">
      <alignment horizontal="center" vertical="center"/>
    </xf>
    <xf numFmtId="0" fontId="1" fillId="6" borderId="1" xfId="0" applyNumberFormat="1" applyFont="1" applyFill="1" applyBorder="1" applyAlignment="1" applyProtection="1">
      <alignment horizontal="center" vertical="center"/>
    </xf>
    <xf numFmtId="0" fontId="1" fillId="6" borderId="1" xfId="0" applyNumberFormat="1" applyFont="1" applyFill="1" applyBorder="1" applyAlignment="1" applyProtection="1">
      <alignment horizontal="center"/>
    </xf>
    <xf numFmtId="0" fontId="0" fillId="0" borderId="1" xfId="0" applyNumberFormat="1" applyBorder="1" applyAlignment="1" applyProtection="1">
      <alignment horizontal="center" vertical="center" wrapText="1"/>
      <protection locked="0"/>
    </xf>
    <xf numFmtId="0" fontId="0" fillId="0" borderId="0" xfId="0" applyNumberFormat="1" applyBorder="1" applyAlignment="1" applyProtection="1">
      <alignment horizontal="center"/>
    </xf>
    <xf numFmtId="15" fontId="0" fillId="9" borderId="1" xfId="0" applyNumberFormat="1" applyFill="1" applyBorder="1" applyAlignment="1">
      <alignment horizontal="center" vertical="center"/>
    </xf>
    <xf numFmtId="0" fontId="0" fillId="4" borderId="1" xfId="0" applyFill="1" applyBorder="1" applyAlignment="1">
      <alignment horizontal="center" vertical="center"/>
    </xf>
    <xf numFmtId="165" fontId="8" fillId="8" borderId="1" xfId="0" applyNumberFormat="1" applyFont="1" applyFill="1" applyBorder="1" applyAlignment="1" applyProtection="1">
      <alignment horizontal="center" vertical="center"/>
    </xf>
    <xf numFmtId="165" fontId="1" fillId="0" borderId="1" xfId="0" applyNumberFormat="1" applyFont="1" applyBorder="1" applyAlignment="1" applyProtection="1">
      <alignment horizontal="center" vertical="center"/>
    </xf>
    <xf numFmtId="165" fontId="1" fillId="0" borderId="1" xfId="0" applyNumberFormat="1" applyFont="1" applyBorder="1" applyAlignment="1" applyProtection="1">
      <alignment horizontal="center"/>
    </xf>
    <xf numFmtId="0" fontId="1" fillId="9" borderId="1" xfId="0" applyNumberFormat="1" applyFont="1" applyFill="1" applyBorder="1" applyAlignment="1" applyProtection="1">
      <alignment horizontal="center"/>
      <protection locked="0"/>
    </xf>
    <xf numFmtId="10" fontId="1" fillId="9" borderId="1" xfId="0" applyNumberFormat="1" applyFont="1" applyFill="1" applyBorder="1" applyAlignment="1" applyProtection="1">
      <alignment horizontal="center"/>
      <protection locked="0"/>
    </xf>
    <xf numFmtId="0" fontId="6" fillId="8" borderId="1" xfId="0" applyNumberFormat="1" applyFont="1" applyFill="1" applyBorder="1" applyAlignment="1" applyProtection="1">
      <alignment horizontal="center" vertical="center"/>
    </xf>
    <xf numFmtId="0" fontId="6" fillId="8" borderId="2" xfId="0" applyNumberFormat="1" applyFont="1" applyFill="1" applyBorder="1" applyAlignment="1" applyProtection="1">
      <alignment horizontal="center" vertical="center"/>
    </xf>
    <xf numFmtId="0" fontId="0" fillId="9" borderId="1" xfId="0" applyNumberFormat="1" applyFont="1" applyFill="1" applyBorder="1" applyAlignment="1" applyProtection="1">
      <alignment horizontal="center" vertical="center"/>
      <protection locked="0"/>
    </xf>
    <xf numFmtId="0" fontId="0" fillId="9" borderId="1" xfId="0" applyNumberFormat="1" applyFont="1" applyFill="1" applyBorder="1" applyAlignment="1" applyProtection="1">
      <alignment horizontal="center"/>
      <protection locked="0"/>
    </xf>
    <xf numFmtId="0" fontId="1" fillId="9" borderId="1" xfId="0" applyNumberFormat="1" applyFont="1" applyFill="1" applyBorder="1" applyAlignment="1" applyProtection="1">
      <alignment horizontal="center" vertical="center"/>
      <protection locked="0"/>
    </xf>
    <xf numFmtId="0" fontId="10" fillId="8" borderId="1" xfId="0" applyNumberFormat="1" applyFont="1" applyFill="1" applyBorder="1" applyProtection="1">
      <protection locked="0"/>
    </xf>
    <xf numFmtId="0" fontId="0" fillId="0" borderId="1" xfId="0" applyBorder="1"/>
    <xf numFmtId="0" fontId="8" fillId="8" borderId="1" xfId="0" applyNumberFormat="1" applyFont="1" applyFill="1" applyBorder="1" applyAlignment="1" applyProtection="1">
      <alignment horizontal="center"/>
      <protection locked="0"/>
    </xf>
    <xf numFmtId="0" fontId="8" fillId="8" borderId="2" xfId="0" applyNumberFormat="1" applyFont="1" applyFill="1" applyBorder="1" applyAlignment="1" applyProtection="1">
      <alignment horizontal="center" vertical="center"/>
    </xf>
    <xf numFmtId="0" fontId="8" fillId="8" borderId="1" xfId="0" applyNumberFormat="1" applyFont="1" applyFill="1" applyBorder="1" applyAlignment="1" applyProtection="1">
      <alignment horizontal="center"/>
    </xf>
    <xf numFmtId="164" fontId="0" fillId="0" borderId="1" xfId="0" applyNumberFormat="1" applyBorder="1" applyAlignment="1" applyProtection="1">
      <alignment horizontal="center" vertical="center"/>
    </xf>
    <xf numFmtId="0" fontId="0" fillId="6" borderId="1" xfId="0" applyNumberFormat="1" applyFill="1" applyBorder="1" applyAlignment="1" applyProtection="1">
      <alignment horizontal="center" vertical="center"/>
    </xf>
    <xf numFmtId="164" fontId="1" fillId="9" borderId="1" xfId="0" applyNumberFormat="1" applyFont="1" applyFill="1" applyBorder="1" applyAlignment="1" applyProtection="1">
      <alignment horizontal="center"/>
      <protection locked="0"/>
    </xf>
    <xf numFmtId="0" fontId="5" fillId="10" borderId="1" xfId="1" applyNumberFormat="1" applyFont="1" applyFill="1" applyBorder="1" applyAlignment="1" applyProtection="1">
      <alignment horizontal="center" vertical="center" wrapText="1"/>
      <protection locked="0"/>
    </xf>
    <xf numFmtId="0" fontId="0" fillId="0" borderId="0" xfId="0" applyAlignment="1"/>
    <xf numFmtId="0" fontId="0" fillId="11" borderId="0" xfId="0" applyFill="1"/>
    <xf numFmtId="0" fontId="0" fillId="12" borderId="0" xfId="0" applyFill="1"/>
    <xf numFmtId="0" fontId="1" fillId="14" borderId="0" xfId="0" applyFont="1" applyFill="1" applyAlignment="1">
      <alignment horizontal="center" vertical="center"/>
    </xf>
    <xf numFmtId="0" fontId="1" fillId="9" borderId="0" xfId="0" applyFont="1" applyFill="1" applyAlignment="1">
      <alignment horizontal="center"/>
    </xf>
    <xf numFmtId="0" fontId="0" fillId="15" borderId="0" xfId="0" applyFill="1"/>
    <xf numFmtId="0" fontId="0" fillId="15" borderId="1" xfId="0" applyFill="1" applyBorder="1"/>
    <xf numFmtId="0" fontId="0" fillId="16" borderId="0" xfId="0" applyFont="1" applyFill="1"/>
    <xf numFmtId="0" fontId="0" fillId="0" borderId="0" xfId="0" applyAlignment="1">
      <alignment wrapText="1"/>
    </xf>
    <xf numFmtId="0" fontId="1" fillId="18" borderId="0" xfId="0" applyFont="1" applyFill="1" applyAlignment="1">
      <alignment horizontal="center" vertical="center"/>
    </xf>
    <xf numFmtId="0" fontId="0" fillId="19" borderId="0" xfId="0" applyFill="1"/>
    <xf numFmtId="0" fontId="0" fillId="19" borderId="5" xfId="0" applyFill="1" applyBorder="1"/>
    <xf numFmtId="0" fontId="0" fillId="15" borderId="5" xfId="0" applyFill="1" applyBorder="1"/>
    <xf numFmtId="0" fontId="0" fillId="19" borderId="5" xfId="0" applyFill="1" applyBorder="1" applyAlignment="1">
      <alignment wrapText="1"/>
    </xf>
    <xf numFmtId="0" fontId="0" fillId="0" borderId="5" xfId="0" applyBorder="1"/>
    <xf numFmtId="0" fontId="0" fillId="0" borderId="0" xfId="0" applyAlignment="1">
      <alignment textRotation="135"/>
    </xf>
    <xf numFmtId="0" fontId="0" fillId="19" borderId="6" xfId="0" applyFill="1" applyBorder="1"/>
    <xf numFmtId="0" fontId="0" fillId="15" borderId="6" xfId="0" applyFill="1" applyBorder="1"/>
    <xf numFmtId="0" fontId="0" fillId="19" borderId="6" xfId="0" applyFill="1" applyBorder="1" applyAlignment="1">
      <alignment wrapText="1"/>
    </xf>
    <xf numFmtId="0" fontId="0" fillId="9" borderId="7" xfId="0" applyFill="1" applyBorder="1"/>
    <xf numFmtId="0" fontId="0" fillId="0" borderId="8" xfId="0" applyBorder="1"/>
    <xf numFmtId="0" fontId="0" fillId="3" borderId="11" xfId="0" applyFont="1" applyFill="1" applyBorder="1"/>
    <xf numFmtId="0" fontId="0" fillId="0" borderId="12" xfId="0" applyBorder="1"/>
    <xf numFmtId="0" fontId="0" fillId="3" borderId="13" xfId="0" applyFont="1" applyFill="1" applyBorder="1"/>
    <xf numFmtId="0" fontId="0" fillId="9" borderId="17" xfId="0" applyFill="1" applyBorder="1"/>
    <xf numFmtId="0" fontId="0" fillId="0" borderId="10" xfId="0" applyBorder="1" applyAlignment="1">
      <alignment horizontal="center"/>
    </xf>
    <xf numFmtId="0" fontId="0" fillId="19" borderId="3" xfId="0" applyFill="1" applyBorder="1" applyAlignment="1">
      <alignment wrapText="1"/>
    </xf>
    <xf numFmtId="0" fontId="1" fillId="18" borderId="0" xfId="0" applyFont="1" applyFill="1" applyAlignment="1">
      <alignment horizontal="center" vertical="center" wrapText="1"/>
    </xf>
    <xf numFmtId="0" fontId="0" fillId="12" borderId="0" xfId="0" applyFill="1" applyAlignment="1">
      <alignment wrapText="1"/>
    </xf>
    <xf numFmtId="0" fontId="0" fillId="15" borderId="1" xfId="0" applyFill="1" applyBorder="1" applyAlignment="1">
      <alignment wrapText="1"/>
    </xf>
    <xf numFmtId="0" fontId="0" fillId="3" borderId="12" xfId="0" applyFont="1" applyFill="1" applyBorder="1"/>
    <xf numFmtId="0" fontId="0" fillId="3" borderId="9" xfId="0" applyFont="1" applyFill="1" applyBorder="1"/>
    <xf numFmtId="0" fontId="0" fillId="9" borderId="0" xfId="0" applyFill="1" applyBorder="1"/>
    <xf numFmtId="0" fontId="0" fillId="9" borderId="2" xfId="0" applyFill="1" applyBorder="1"/>
    <xf numFmtId="0" fontId="0" fillId="0" borderId="1" xfId="0" applyFill="1" applyBorder="1"/>
    <xf numFmtId="0" fontId="0" fillId="0" borderId="1" xfId="0" applyFill="1" applyBorder="1" applyAlignment="1">
      <alignment wrapText="1"/>
    </xf>
    <xf numFmtId="0" fontId="0" fillId="0" borderId="0" xfId="0" applyAlignment="1">
      <alignment horizontal="center" wrapText="1"/>
    </xf>
    <xf numFmtId="0" fontId="1" fillId="9" borderId="0" xfId="0" applyFont="1" applyFill="1" applyAlignment="1">
      <alignment horizontal="center"/>
    </xf>
    <xf numFmtId="0" fontId="1" fillId="13" borderId="0" xfId="0" applyFont="1" applyFill="1" applyAlignment="1">
      <alignment horizontal="center"/>
    </xf>
    <xf numFmtId="0" fontId="1" fillId="17" borderId="2" xfId="0" applyFont="1" applyFill="1" applyBorder="1" applyAlignment="1">
      <alignment horizontal="center" vertical="center" wrapText="1"/>
    </xf>
    <xf numFmtId="0" fontId="1" fillId="17" borderId="4" xfId="0" applyFont="1" applyFill="1" applyBorder="1" applyAlignment="1">
      <alignment horizontal="center" vertical="center" wrapText="1"/>
    </xf>
    <xf numFmtId="0" fontId="0" fillId="0" borderId="0" xfId="0" applyAlignment="1">
      <alignment horizontal="center" wrapText="1"/>
    </xf>
    <xf numFmtId="0" fontId="0" fillId="3" borderId="14" xfId="0" applyFont="1" applyFill="1" applyBorder="1" applyAlignment="1">
      <alignment horizontal="center"/>
    </xf>
    <xf numFmtId="0" fontId="0" fillId="3" borderId="15" xfId="0" applyFont="1" applyFill="1" applyBorder="1" applyAlignment="1">
      <alignment horizontal="center"/>
    </xf>
    <xf numFmtId="0" fontId="0" fillId="9" borderId="15" xfId="0" applyFill="1" applyBorder="1" applyAlignment="1">
      <alignment horizontal="center"/>
    </xf>
    <xf numFmtId="0" fontId="0" fillId="9" borderId="16" xfId="0" applyFill="1" applyBorder="1" applyAlignment="1">
      <alignment horizontal="center"/>
    </xf>
    <xf numFmtId="0" fontId="0" fillId="0" borderId="0" xfId="0" applyAlignment="1">
      <alignment horizontal="center" vertical="center" textRotation="255"/>
    </xf>
    <xf numFmtId="0" fontId="0" fillId="0" borderId="0" xfId="0" applyAlignment="1">
      <alignment horizontal="center" vertical="center" textRotation="135"/>
    </xf>
    <xf numFmtId="0" fontId="0" fillId="0" borderId="0" xfId="0" applyFill="1" applyAlignment="1">
      <alignment horizontal="center" vertical="center" textRotation="135"/>
    </xf>
    <xf numFmtId="0" fontId="0" fillId="0" borderId="0" xfId="0" applyAlignment="1">
      <alignment horizontal="center"/>
    </xf>
    <xf numFmtId="0" fontId="0" fillId="0" borderId="0" xfId="0" applyAlignment="1">
      <alignment horizontal="center" vertical="center"/>
    </xf>
  </cellXfs>
  <cellStyles count="2">
    <cellStyle name="Normal" xfId="0" builtinId="0"/>
    <cellStyle name="Normal 2" xfId="1" xr:uid="{00000000-0005-0000-0000-000001000000}"/>
  </cellStyles>
  <dxfs count="0"/>
  <tableStyles count="0" defaultTableStyle="TableStyleMedium2" defaultPivotStyle="PivotStyleLight16"/>
  <colors>
    <mruColors>
      <color rgb="FF993366"/>
      <color rgb="FFEBCB7B"/>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41"/>
  <sheetViews>
    <sheetView tabSelected="1" topLeftCell="A7" workbookViewId="0">
      <selection activeCell="G18" sqref="G18"/>
    </sheetView>
  </sheetViews>
  <sheetFormatPr defaultRowHeight="15" x14ac:dyDescent="0.25"/>
  <cols>
    <col min="1" max="1" width="14.28515625" bestFit="1" customWidth="1"/>
    <col min="2" max="2" width="44.28515625" bestFit="1" customWidth="1"/>
    <col min="3" max="3" width="20.85546875" style="1" bestFit="1" customWidth="1"/>
    <col min="4" max="4" width="33.5703125" style="4" bestFit="1" customWidth="1"/>
    <col min="5" max="5" width="28.28515625" style="1" bestFit="1" customWidth="1"/>
    <col min="6" max="6" width="14.85546875" bestFit="1" customWidth="1"/>
    <col min="7" max="7" width="24.7109375" customWidth="1"/>
  </cols>
  <sheetData>
    <row r="1" spans="1:14" x14ac:dyDescent="0.25">
      <c r="B1" s="33" t="s">
        <v>29</v>
      </c>
      <c r="C1" s="32">
        <v>44200</v>
      </c>
      <c r="D1" s="30">
        <f>C2-C1</f>
        <v>365</v>
      </c>
    </row>
    <row r="2" spans="1:14" x14ac:dyDescent="0.25">
      <c r="B2" s="33" t="s">
        <v>30</v>
      </c>
      <c r="C2" s="32">
        <v>44565</v>
      </c>
      <c r="D2" s="11"/>
    </row>
    <row r="4" spans="1:14" ht="21" x14ac:dyDescent="0.35">
      <c r="A4" s="2" t="s">
        <v>0</v>
      </c>
      <c r="B4" s="8"/>
      <c r="C4" s="17"/>
      <c r="D4" s="25" t="s">
        <v>25</v>
      </c>
      <c r="E4" s="9" t="s">
        <v>26</v>
      </c>
      <c r="F4" s="3" t="s">
        <v>1</v>
      </c>
      <c r="G4" s="10"/>
      <c r="H4" s="10"/>
      <c r="I4" s="10"/>
    </row>
    <row r="5" spans="1:14" ht="39" customHeight="1" x14ac:dyDescent="0.25">
      <c r="B5" s="12" t="s">
        <v>7</v>
      </c>
      <c r="C5" s="20"/>
      <c r="D5" s="34">
        <v>597</v>
      </c>
      <c r="E5" s="34">
        <v>597</v>
      </c>
      <c r="F5" s="13"/>
      <c r="G5" s="14"/>
      <c r="H5" s="14"/>
      <c r="I5" s="14"/>
    </row>
    <row r="6" spans="1:14" x14ac:dyDescent="0.25">
      <c r="B6" s="52" t="s">
        <v>2</v>
      </c>
      <c r="C6" s="22"/>
      <c r="D6" s="41">
        <v>0</v>
      </c>
      <c r="E6" s="42">
        <v>0</v>
      </c>
      <c r="F6" s="13"/>
      <c r="G6" s="14"/>
      <c r="H6" s="14"/>
      <c r="I6" s="14"/>
    </row>
    <row r="7" spans="1:14" x14ac:dyDescent="0.25">
      <c r="B7" s="52" t="s">
        <v>3</v>
      </c>
      <c r="C7" s="51">
        <v>0</v>
      </c>
      <c r="D7" s="49">
        <f>C7</f>
        <v>0</v>
      </c>
      <c r="E7" s="49">
        <f>C7</f>
        <v>0</v>
      </c>
      <c r="F7" s="13"/>
      <c r="G7" s="14"/>
      <c r="H7" s="14"/>
      <c r="I7" s="14"/>
      <c r="J7" s="14"/>
      <c r="K7" s="14"/>
      <c r="L7" s="14"/>
      <c r="M7" s="14"/>
      <c r="N7" s="14"/>
    </row>
    <row r="8" spans="1:14" x14ac:dyDescent="0.25">
      <c r="B8" s="5" t="s">
        <v>8</v>
      </c>
      <c r="C8" s="22"/>
      <c r="D8" s="35">
        <f>SUM(D5:D7)</f>
        <v>597</v>
      </c>
      <c r="E8" s="36">
        <f>SUM(E5:E7)</f>
        <v>597</v>
      </c>
      <c r="F8" s="13"/>
      <c r="G8" s="14"/>
      <c r="H8" s="14"/>
      <c r="I8" s="14"/>
      <c r="J8" s="14"/>
      <c r="K8" s="14"/>
      <c r="L8" s="14"/>
      <c r="M8" s="14"/>
      <c r="N8" s="14"/>
    </row>
    <row r="9" spans="1:14" x14ac:dyDescent="0.25">
      <c r="B9" s="52" t="s">
        <v>9</v>
      </c>
      <c r="C9" s="38">
        <v>0</v>
      </c>
      <c r="D9" s="50">
        <f>C9</f>
        <v>0</v>
      </c>
      <c r="E9" s="50">
        <f>C9</f>
        <v>0</v>
      </c>
      <c r="F9" s="14"/>
      <c r="G9" s="19"/>
      <c r="H9" s="14"/>
      <c r="I9" s="14"/>
    </row>
    <row r="10" spans="1:14" x14ac:dyDescent="0.25">
      <c r="B10" s="5" t="s">
        <v>10</v>
      </c>
      <c r="C10" s="38">
        <v>0</v>
      </c>
      <c r="D10" s="50">
        <f t="shared" ref="D10:D19" si="0">C10</f>
        <v>0</v>
      </c>
      <c r="E10" s="50"/>
      <c r="F10" s="13"/>
      <c r="G10" s="14"/>
      <c r="H10" s="14"/>
      <c r="I10" s="14"/>
    </row>
    <row r="11" spans="1:14" x14ac:dyDescent="0.25">
      <c r="B11" s="52" t="s">
        <v>11</v>
      </c>
      <c r="C11" s="38">
        <v>0</v>
      </c>
      <c r="D11" s="50">
        <f t="shared" si="0"/>
        <v>0</v>
      </c>
      <c r="E11" s="50">
        <f t="shared" ref="E11:E16" si="1">C11</f>
        <v>0</v>
      </c>
      <c r="F11" s="13"/>
      <c r="G11" s="14"/>
      <c r="H11" s="14"/>
      <c r="I11" s="14"/>
    </row>
    <row r="12" spans="1:14" x14ac:dyDescent="0.25">
      <c r="B12" s="52" t="s">
        <v>12</v>
      </c>
      <c r="C12" s="38">
        <v>0</v>
      </c>
      <c r="D12" s="50">
        <f t="shared" si="0"/>
        <v>0</v>
      </c>
      <c r="E12" s="50">
        <f t="shared" si="1"/>
        <v>0</v>
      </c>
      <c r="F12" s="13"/>
      <c r="G12" s="14"/>
      <c r="H12" s="14"/>
      <c r="I12" s="14"/>
    </row>
    <row r="13" spans="1:14" x14ac:dyDescent="0.25">
      <c r="B13" s="5" t="s">
        <v>13</v>
      </c>
      <c r="C13" s="38">
        <v>0</v>
      </c>
      <c r="D13" s="50">
        <f t="shared" si="0"/>
        <v>0</v>
      </c>
      <c r="E13" s="50">
        <f t="shared" si="1"/>
        <v>0</v>
      </c>
      <c r="F13" s="13"/>
      <c r="G13" s="14"/>
      <c r="H13" s="14"/>
      <c r="I13" s="14"/>
    </row>
    <row r="14" spans="1:14" x14ac:dyDescent="0.25">
      <c r="B14" s="5" t="s">
        <v>14</v>
      </c>
      <c r="C14" s="38">
        <v>0</v>
      </c>
      <c r="D14" s="50">
        <f t="shared" si="0"/>
        <v>0</v>
      </c>
      <c r="E14" s="50">
        <f t="shared" si="1"/>
        <v>0</v>
      </c>
      <c r="F14" s="13"/>
      <c r="G14" s="14"/>
      <c r="H14" s="14"/>
      <c r="I14" s="14"/>
    </row>
    <row r="15" spans="1:14" ht="28.5" customHeight="1" x14ac:dyDescent="0.25">
      <c r="B15" s="5" t="s">
        <v>15</v>
      </c>
      <c r="C15" s="38">
        <v>0</v>
      </c>
      <c r="D15" s="50">
        <f t="shared" si="0"/>
        <v>0</v>
      </c>
      <c r="E15" s="50">
        <f t="shared" si="1"/>
        <v>0</v>
      </c>
      <c r="F15" s="43" t="e">
        <f>#REF!</f>
        <v>#REF!</v>
      </c>
      <c r="G15" s="14"/>
      <c r="H15" s="14"/>
      <c r="I15" s="14"/>
    </row>
    <row r="16" spans="1:14" x14ac:dyDescent="0.25">
      <c r="B16" s="52" t="s">
        <v>16</v>
      </c>
      <c r="C16" s="38">
        <v>0</v>
      </c>
      <c r="D16" s="50">
        <f t="shared" si="0"/>
        <v>0</v>
      </c>
      <c r="E16" s="50">
        <f t="shared" si="1"/>
        <v>0</v>
      </c>
      <c r="F16" s="13"/>
      <c r="G16" s="14"/>
      <c r="H16" s="14"/>
      <c r="I16" s="14"/>
    </row>
    <row r="17" spans="2:9" x14ac:dyDescent="0.25">
      <c r="B17" s="5" t="s">
        <v>17</v>
      </c>
      <c r="C17" s="22"/>
      <c r="D17" s="28">
        <f>(D8*(1+D9)*(1+D10)*(1+D11)*(1+D12)*(1+D13)*(1+D14))/(1-D15-D16)</f>
        <v>597</v>
      </c>
      <c r="E17" s="28">
        <f>(E8*(1+E9)*(1+E10)*(1+E11)*(1+E12)*(1+E13)*(1+E14))/(1-E15-E16)</f>
        <v>597</v>
      </c>
      <c r="F17" s="13"/>
      <c r="G17" s="14"/>
      <c r="H17" s="14"/>
      <c r="I17" s="14"/>
    </row>
    <row r="18" spans="2:9" x14ac:dyDescent="0.25">
      <c r="B18" s="5" t="s">
        <v>18</v>
      </c>
      <c r="C18" s="38">
        <v>0</v>
      </c>
      <c r="D18" s="50">
        <f>C18</f>
        <v>0</v>
      </c>
      <c r="E18" s="50">
        <f>C18</f>
        <v>0</v>
      </c>
      <c r="F18" s="13"/>
      <c r="G18" s="14"/>
      <c r="H18" s="14"/>
      <c r="I18" s="14"/>
    </row>
    <row r="19" spans="2:9" x14ac:dyDescent="0.25">
      <c r="B19" s="5" t="s">
        <v>19</v>
      </c>
      <c r="C19" s="38">
        <v>2.7799999999999998E-2</v>
      </c>
      <c r="D19" s="50">
        <v>0.78200000000000003</v>
      </c>
      <c r="E19" s="50">
        <f>C19</f>
        <v>2.7799999999999998E-2</v>
      </c>
      <c r="F19" s="13"/>
      <c r="G19" s="14"/>
      <c r="H19" s="14"/>
      <c r="I19" s="14"/>
    </row>
    <row r="20" spans="2:9" ht="15.75" x14ac:dyDescent="0.25">
      <c r="B20" s="6" t="s">
        <v>20</v>
      </c>
      <c r="C20" s="23"/>
      <c r="D20" s="6">
        <f>ROUND((D17/(1-D18-D19)),2)</f>
        <v>2738.53</v>
      </c>
      <c r="E20" s="6">
        <f>ROUND((E17/(1-E18-E19)),2)</f>
        <v>614.07000000000005</v>
      </c>
      <c r="F20" s="10"/>
      <c r="G20" s="14"/>
      <c r="H20" s="10"/>
      <c r="I20" s="10"/>
    </row>
    <row r="21" spans="2:9" ht="19.5" x14ac:dyDescent="0.25">
      <c r="B21" s="39" t="str">
        <f>"Pre Tax Premium " &amp;D1 &amp;" Days"</f>
        <v>Pre Tax Premium 365 Days</v>
      </c>
      <c r="C21" s="39"/>
      <c r="D21" s="39">
        <f>ROUND((D20/365)*D1,2)</f>
        <v>2738.53</v>
      </c>
      <c r="E21" s="39">
        <f>ROUND((E20/365)*D1,2)</f>
        <v>614.07000000000005</v>
      </c>
      <c r="F21" s="10">
        <f>E21+D21</f>
        <v>3352.6000000000004</v>
      </c>
      <c r="G21" s="14"/>
      <c r="H21" s="10"/>
      <c r="I21" s="10"/>
    </row>
    <row r="22" spans="2:9" x14ac:dyDescent="0.25">
      <c r="B22" s="15"/>
      <c r="C22" s="15"/>
      <c r="D22" s="15"/>
      <c r="E22" s="15"/>
      <c r="F22" s="10"/>
      <c r="G22" s="14"/>
      <c r="H22" s="10"/>
      <c r="I22" s="10"/>
    </row>
    <row r="23" spans="2:9" x14ac:dyDescent="0.25">
      <c r="B23" s="5" t="s">
        <v>21</v>
      </c>
      <c r="C23" s="37">
        <v>1</v>
      </c>
      <c r="D23" s="27">
        <f>ROUND(D21*F23,2)</f>
        <v>0</v>
      </c>
      <c r="E23" s="27">
        <f>ROUND(E21*F23,2)</f>
        <v>0</v>
      </c>
      <c r="F23" s="31">
        <f>C23-1</f>
        <v>0</v>
      </c>
      <c r="G23" s="14"/>
      <c r="H23" s="10"/>
      <c r="I23" s="10"/>
    </row>
    <row r="24" spans="2:9" x14ac:dyDescent="0.25">
      <c r="B24" s="5" t="s">
        <v>4</v>
      </c>
      <c r="C24" s="37">
        <v>1.1000000000000001</v>
      </c>
      <c r="D24" s="27">
        <f>ROUND((D21+D23)*F24,2)</f>
        <v>273.85000000000002</v>
      </c>
      <c r="E24" s="27">
        <f>ROUND((E21+E23)*F24,2)</f>
        <v>61.41</v>
      </c>
      <c r="F24" s="31">
        <f>C24-1</f>
        <v>0.10000000000000009</v>
      </c>
      <c r="G24" s="14"/>
      <c r="H24" s="10"/>
      <c r="I24" s="10"/>
    </row>
    <row r="25" spans="2:9" x14ac:dyDescent="0.25">
      <c r="B25" s="5" t="s">
        <v>22</v>
      </c>
      <c r="C25" s="37">
        <v>1</v>
      </c>
      <c r="D25" s="27">
        <f>ROUND((D21+D23+D24)*F25,2)</f>
        <v>0</v>
      </c>
      <c r="E25" s="27">
        <f>ROUND((E21+E23+E24)*F25,2)</f>
        <v>0</v>
      </c>
      <c r="F25" s="31">
        <f>C25-1</f>
        <v>0</v>
      </c>
      <c r="G25" s="14"/>
      <c r="H25" s="10"/>
      <c r="I25" s="10"/>
    </row>
    <row r="26" spans="2:9" x14ac:dyDescent="0.25">
      <c r="B26" s="16"/>
      <c r="C26" s="16"/>
      <c r="D26" s="16"/>
      <c r="E26" s="16"/>
      <c r="F26" s="10"/>
      <c r="G26" s="14"/>
      <c r="H26" s="10"/>
      <c r="I26" s="10"/>
    </row>
    <row r="27" spans="2:9" ht="17.25" x14ac:dyDescent="0.3">
      <c r="B27" s="26" t="s">
        <v>33</v>
      </c>
      <c r="C27" s="46"/>
      <c r="D27" s="26">
        <f>ROUND(PRODUCT(D21,C23:C25),2)</f>
        <v>3012.38</v>
      </c>
      <c r="E27" s="48">
        <f>ROUND(PRODUCT(E21,C23:C25),2)</f>
        <v>675.48</v>
      </c>
      <c r="F27" s="10">
        <f>E27+D27</f>
        <v>3687.86</v>
      </c>
      <c r="G27" s="14"/>
      <c r="H27" s="10"/>
      <c r="I27" s="10"/>
    </row>
    <row r="28" spans="2:9" ht="21" x14ac:dyDescent="0.35">
      <c r="B28" s="39" t="s">
        <v>31</v>
      </c>
      <c r="C28" s="44"/>
      <c r="D28" s="39">
        <f>ROUND((D21+D23+D24+D25),2)</f>
        <v>3012.38</v>
      </c>
      <c r="E28" s="39">
        <f>ROUND((E21+E23+E24+E25),2)</f>
        <v>675.48</v>
      </c>
      <c r="F28" s="10"/>
      <c r="G28" s="14"/>
      <c r="H28" s="10"/>
      <c r="I28" s="10"/>
    </row>
    <row r="29" spans="2:9" x14ac:dyDescent="0.25">
      <c r="B29" s="45"/>
      <c r="C29"/>
      <c r="D29"/>
      <c r="E29"/>
      <c r="H29" s="10"/>
      <c r="I29" s="10"/>
    </row>
    <row r="30" spans="2:9" x14ac:dyDescent="0.25">
      <c r="B30" s="7" t="s">
        <v>23</v>
      </c>
      <c r="C30" s="37">
        <v>25</v>
      </c>
      <c r="D30" s="28">
        <f>C30</f>
        <v>25</v>
      </c>
      <c r="E30" s="29">
        <f>C30</f>
        <v>25</v>
      </c>
      <c r="F30" s="10"/>
      <c r="G30" s="14"/>
      <c r="H30" s="10"/>
      <c r="I30" s="10"/>
    </row>
    <row r="31" spans="2:9" x14ac:dyDescent="0.25">
      <c r="B31" s="7" t="s">
        <v>5</v>
      </c>
      <c r="C31" s="37">
        <f>C24</f>
        <v>1.1000000000000001</v>
      </c>
      <c r="D31" s="28">
        <f>D30*F31</f>
        <v>2.5000000000000022</v>
      </c>
      <c r="E31" s="29">
        <f>E30*F31</f>
        <v>2.5000000000000022</v>
      </c>
      <c r="F31" s="31">
        <f>C31-1</f>
        <v>0.10000000000000009</v>
      </c>
      <c r="G31" s="14"/>
      <c r="H31" s="10"/>
      <c r="I31" s="10"/>
    </row>
    <row r="32" spans="2:9" x14ac:dyDescent="0.25">
      <c r="B32" s="7" t="s">
        <v>27</v>
      </c>
      <c r="C32" s="21"/>
      <c r="D32" s="28">
        <f>SUM(D30:D31)</f>
        <v>27.500000000000004</v>
      </c>
      <c r="E32" s="29">
        <f>SUM(E30:E31)</f>
        <v>27.500000000000004</v>
      </c>
      <c r="F32" s="31"/>
      <c r="G32" s="14"/>
      <c r="H32" s="10"/>
      <c r="I32" s="10"/>
    </row>
    <row r="33" spans="2:9" x14ac:dyDescent="0.25">
      <c r="B33" s="7"/>
      <c r="C33" s="21"/>
      <c r="D33" s="28"/>
      <c r="E33" s="29"/>
      <c r="F33" s="31"/>
      <c r="G33" s="14"/>
      <c r="H33" s="10"/>
      <c r="I33" s="10"/>
    </row>
    <row r="34" spans="2:9" x14ac:dyDescent="0.25">
      <c r="B34" s="7" t="s">
        <v>6</v>
      </c>
      <c r="C34" s="37">
        <v>0</v>
      </c>
      <c r="D34" s="28">
        <f>C34</f>
        <v>0</v>
      </c>
      <c r="E34" s="29">
        <f>C34</f>
        <v>0</v>
      </c>
      <c r="F34" s="31"/>
      <c r="G34" s="14"/>
      <c r="H34" s="10"/>
      <c r="I34" s="10"/>
    </row>
    <row r="35" spans="2:9" x14ac:dyDescent="0.25">
      <c r="B35" s="7" t="s">
        <v>24</v>
      </c>
      <c r="C35" s="37">
        <f>C24</f>
        <v>1.1000000000000001</v>
      </c>
      <c r="D35" s="28">
        <f>D34*F35</f>
        <v>0</v>
      </c>
      <c r="E35" s="29">
        <f>E34*F35</f>
        <v>0</v>
      </c>
      <c r="F35" s="31">
        <f>C35-1</f>
        <v>0.10000000000000009</v>
      </c>
      <c r="G35" s="14"/>
      <c r="H35" s="10"/>
      <c r="I35" s="10"/>
    </row>
    <row r="36" spans="2:9" x14ac:dyDescent="0.25">
      <c r="B36" s="7" t="s">
        <v>28</v>
      </c>
      <c r="C36" s="24"/>
      <c r="D36" s="28">
        <f>SUM(D34:D35)</f>
        <v>0</v>
      </c>
      <c r="E36" s="29">
        <f>SUM(E34:E35)</f>
        <v>0</v>
      </c>
      <c r="F36" s="10"/>
      <c r="G36" s="14"/>
      <c r="H36" s="10"/>
      <c r="I36" s="10"/>
    </row>
    <row r="37" spans="2:9" x14ac:dyDescent="0.25">
      <c r="B37" s="8"/>
      <c r="C37" s="17"/>
      <c r="D37" s="28"/>
      <c r="E37" s="29"/>
      <c r="F37" s="10"/>
      <c r="G37" s="10"/>
      <c r="H37" s="10"/>
      <c r="I37" s="10"/>
    </row>
    <row r="38" spans="2:9" ht="17.25" x14ac:dyDescent="0.3">
      <c r="B38" s="26" t="s">
        <v>34</v>
      </c>
      <c r="C38" s="46"/>
      <c r="D38" s="47">
        <f>SUM(D27,D32,D36)</f>
        <v>3039.88</v>
      </c>
      <c r="E38" s="48">
        <f>SUM(E27,E32,E36)</f>
        <v>702.98</v>
      </c>
      <c r="F38" s="14"/>
      <c r="G38" s="10"/>
      <c r="H38" s="10"/>
      <c r="I38" s="10"/>
    </row>
    <row r="39" spans="2:9" ht="21" x14ac:dyDescent="0.35">
      <c r="B39" s="39" t="s">
        <v>32</v>
      </c>
      <c r="C39" s="44"/>
      <c r="D39" s="40">
        <f>D28+D32+D36</f>
        <v>3039.88</v>
      </c>
      <c r="E39" s="40">
        <f>E28+E32+E36</f>
        <v>702.98</v>
      </c>
      <c r="F39" s="14"/>
      <c r="G39" s="14"/>
      <c r="H39" s="14"/>
      <c r="I39" s="14"/>
    </row>
    <row r="40" spans="2:9" x14ac:dyDescent="0.25">
      <c r="B40" s="14"/>
      <c r="C40" s="19"/>
      <c r="D40" s="13"/>
      <c r="E40" s="19"/>
      <c r="F40" s="14"/>
      <c r="G40" s="18"/>
      <c r="H40" s="18"/>
      <c r="I40" s="18"/>
    </row>
    <row r="41" spans="2:9" x14ac:dyDescent="0.25">
      <c r="F41" s="1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744E7-420B-48AA-8E07-3B3F1771DC43}">
  <dimension ref="A1:J60"/>
  <sheetViews>
    <sheetView topLeftCell="A49" workbookViewId="0">
      <selection activeCell="B35" sqref="B35"/>
    </sheetView>
  </sheetViews>
  <sheetFormatPr defaultRowHeight="15" x14ac:dyDescent="0.25"/>
  <cols>
    <col min="1" max="1" width="49.5703125" bestFit="1" customWidth="1"/>
    <col min="2" max="2" width="18.28515625" bestFit="1" customWidth="1"/>
    <col min="3" max="3" width="20.140625" bestFit="1" customWidth="1"/>
    <col min="4" max="5" width="20.140625" customWidth="1"/>
    <col min="6" max="6" width="34" style="61" customWidth="1"/>
    <col min="7" max="7" width="18.28515625" style="61" bestFit="1" customWidth="1"/>
    <col min="8" max="8" width="20.140625" bestFit="1" customWidth="1"/>
    <col min="9" max="9" width="13.5703125" bestFit="1" customWidth="1"/>
  </cols>
  <sheetData>
    <row r="1" spans="1:10" x14ac:dyDescent="0.25">
      <c r="A1" s="56" t="s">
        <v>41</v>
      </c>
      <c r="B1" s="90" t="s">
        <v>39</v>
      </c>
      <c r="C1" s="90"/>
      <c r="D1" s="57"/>
      <c r="E1" s="57"/>
      <c r="F1" s="92" t="s">
        <v>53</v>
      </c>
      <c r="G1" s="91" t="s">
        <v>40</v>
      </c>
      <c r="H1" s="91"/>
      <c r="I1" s="60" t="s">
        <v>56</v>
      </c>
    </row>
    <row r="2" spans="1:10" x14ac:dyDescent="0.25">
      <c r="B2" s="54" t="s">
        <v>37</v>
      </c>
      <c r="C2" s="54" t="s">
        <v>38</v>
      </c>
      <c r="D2" s="54"/>
      <c r="E2" s="54"/>
      <c r="F2" s="93"/>
      <c r="G2" s="81" t="s">
        <v>37</v>
      </c>
      <c r="H2" s="55" t="s">
        <v>38</v>
      </c>
    </row>
    <row r="3" spans="1:10" x14ac:dyDescent="0.25">
      <c r="A3" t="s">
        <v>35</v>
      </c>
      <c r="B3" t="s">
        <v>43</v>
      </c>
      <c r="C3" t="s">
        <v>44</v>
      </c>
      <c r="F3" s="61" t="s">
        <v>54</v>
      </c>
    </row>
    <row r="4" spans="1:10" x14ac:dyDescent="0.25">
      <c r="A4" t="s">
        <v>36</v>
      </c>
      <c r="B4" t="s">
        <v>45</v>
      </c>
      <c r="C4" t="s">
        <v>43</v>
      </c>
      <c r="F4" s="61" t="s">
        <v>54</v>
      </c>
    </row>
    <row r="5" spans="1:10" x14ac:dyDescent="0.25">
      <c r="A5" t="s">
        <v>42</v>
      </c>
      <c r="B5" t="s">
        <v>45</v>
      </c>
      <c r="C5" t="s">
        <v>46</v>
      </c>
      <c r="F5" s="61" t="s">
        <v>54</v>
      </c>
    </row>
    <row r="7" spans="1:10" x14ac:dyDescent="0.25">
      <c r="A7" t="s">
        <v>47</v>
      </c>
      <c r="B7" t="s">
        <v>45</v>
      </c>
      <c r="C7" t="s">
        <v>43</v>
      </c>
      <c r="F7" s="61" t="s">
        <v>54</v>
      </c>
      <c r="G7" s="82"/>
      <c r="H7" s="59"/>
      <c r="I7" t="s">
        <v>55</v>
      </c>
    </row>
    <row r="8" spans="1:10" x14ac:dyDescent="0.25">
      <c r="A8" t="s">
        <v>48</v>
      </c>
      <c r="B8" t="s">
        <v>45</v>
      </c>
      <c r="C8" t="s">
        <v>44</v>
      </c>
      <c r="F8" s="61" t="s">
        <v>54</v>
      </c>
      <c r="G8" s="82"/>
      <c r="H8" s="59"/>
      <c r="I8" t="s">
        <v>55</v>
      </c>
      <c r="J8" t="s">
        <v>57</v>
      </c>
    </row>
    <row r="9" spans="1:10" x14ac:dyDescent="0.25">
      <c r="A9" t="s">
        <v>49</v>
      </c>
      <c r="B9" t="s">
        <v>45</v>
      </c>
      <c r="C9" t="s">
        <v>44</v>
      </c>
      <c r="F9" s="61" t="s">
        <v>54</v>
      </c>
      <c r="G9" s="82"/>
      <c r="H9" s="59"/>
      <c r="I9" t="s">
        <v>55</v>
      </c>
    </row>
    <row r="11" spans="1:10" x14ac:dyDescent="0.25">
      <c r="A11" t="s">
        <v>50</v>
      </c>
      <c r="B11" t="s">
        <v>51</v>
      </c>
      <c r="I11" t="s">
        <v>58</v>
      </c>
    </row>
    <row r="12" spans="1:10" x14ac:dyDescent="0.25">
      <c r="A12" t="s">
        <v>52</v>
      </c>
      <c r="B12" t="s">
        <v>51</v>
      </c>
      <c r="I12" t="s">
        <v>59</v>
      </c>
      <c r="J12" t="s">
        <v>60</v>
      </c>
    </row>
    <row r="14" spans="1:10" x14ac:dyDescent="0.25">
      <c r="A14" t="s">
        <v>50</v>
      </c>
      <c r="B14" t="s">
        <v>51</v>
      </c>
    </row>
    <row r="15" spans="1:10" x14ac:dyDescent="0.25">
      <c r="A15" t="s">
        <v>52</v>
      </c>
      <c r="B15" t="s">
        <v>51</v>
      </c>
    </row>
    <row r="17" spans="1:9" x14ac:dyDescent="0.25">
      <c r="A17" t="s">
        <v>61</v>
      </c>
      <c r="B17" s="58" t="s">
        <v>63</v>
      </c>
      <c r="C17" s="58" t="s">
        <v>66</v>
      </c>
      <c r="D17" s="58"/>
      <c r="E17" s="58"/>
    </row>
    <row r="18" spans="1:9" x14ac:dyDescent="0.25">
      <c r="A18" t="s">
        <v>62</v>
      </c>
      <c r="B18" s="58" t="s">
        <v>64</v>
      </c>
      <c r="C18" s="58" t="s">
        <v>68</v>
      </c>
      <c r="D18" s="58"/>
      <c r="E18" s="58"/>
    </row>
    <row r="19" spans="1:9" x14ac:dyDescent="0.25">
      <c r="B19" s="58" t="s">
        <v>65</v>
      </c>
      <c r="C19" s="58" t="s">
        <v>67</v>
      </c>
      <c r="D19" s="58"/>
      <c r="E19" s="58"/>
    </row>
    <row r="22" spans="1:9" ht="45" x14ac:dyDescent="0.25">
      <c r="A22" s="61" t="s">
        <v>69</v>
      </c>
      <c r="B22" s="58" t="s">
        <v>70</v>
      </c>
      <c r="H22" t="s">
        <v>102</v>
      </c>
    </row>
    <row r="23" spans="1:9" x14ac:dyDescent="0.25">
      <c r="C23" s="62" t="s">
        <v>95</v>
      </c>
      <c r="D23" s="62"/>
      <c r="E23" s="62"/>
      <c r="F23" s="80" t="s">
        <v>96</v>
      </c>
      <c r="G23" s="80" t="s">
        <v>97</v>
      </c>
    </row>
    <row r="24" spans="1:9" x14ac:dyDescent="0.25">
      <c r="A24" t="s">
        <v>71</v>
      </c>
      <c r="B24" s="58" t="s">
        <v>75</v>
      </c>
      <c r="C24">
        <v>706202100060</v>
      </c>
      <c r="F24" s="61">
        <v>706202100063</v>
      </c>
    </row>
    <row r="25" spans="1:9" x14ac:dyDescent="0.25">
      <c r="A25" t="s">
        <v>72</v>
      </c>
      <c r="B25" s="58" t="s">
        <v>75</v>
      </c>
      <c r="C25">
        <v>706202100061</v>
      </c>
      <c r="F25" s="61">
        <v>706202100064</v>
      </c>
      <c r="H25" t="s">
        <v>98</v>
      </c>
      <c r="I25" t="s">
        <v>100</v>
      </c>
    </row>
    <row r="26" spans="1:9" x14ac:dyDescent="0.25">
      <c r="H26" t="s">
        <v>99</v>
      </c>
      <c r="I26" t="s">
        <v>101</v>
      </c>
    </row>
    <row r="27" spans="1:9" x14ac:dyDescent="0.25">
      <c r="A27" t="s">
        <v>73</v>
      </c>
      <c r="B27" s="58" t="s">
        <v>76</v>
      </c>
      <c r="C27" t="s">
        <v>77</v>
      </c>
      <c r="F27" s="61" t="s">
        <v>78</v>
      </c>
    </row>
    <row r="28" spans="1:9" x14ac:dyDescent="0.25">
      <c r="A28" t="s">
        <v>74</v>
      </c>
      <c r="B28" s="58" t="s">
        <v>75</v>
      </c>
      <c r="C28">
        <v>706202100065</v>
      </c>
      <c r="F28" s="61" t="s">
        <v>78</v>
      </c>
    </row>
    <row r="31" spans="1:9" x14ac:dyDescent="0.25">
      <c r="A31" t="s">
        <v>79</v>
      </c>
      <c r="B31" s="58" t="s">
        <v>80</v>
      </c>
      <c r="C31" t="s">
        <v>81</v>
      </c>
      <c r="F31" s="61" t="s">
        <v>94</v>
      </c>
    </row>
    <row r="32" spans="1:9" ht="75" x14ac:dyDescent="0.25">
      <c r="A32" t="s">
        <v>82</v>
      </c>
      <c r="B32" s="58" t="s">
        <v>83</v>
      </c>
      <c r="C32" t="s">
        <v>81</v>
      </c>
      <c r="F32" s="61" t="s">
        <v>94</v>
      </c>
      <c r="G32" s="61" t="s">
        <v>84</v>
      </c>
    </row>
    <row r="34" spans="1:7" x14ac:dyDescent="0.25">
      <c r="A34" t="s">
        <v>86</v>
      </c>
      <c r="B34" s="58" t="s">
        <v>80</v>
      </c>
      <c r="C34" t="s">
        <v>87</v>
      </c>
      <c r="F34" s="61" t="s">
        <v>93</v>
      </c>
    </row>
    <row r="35" spans="1:7" ht="75" x14ac:dyDescent="0.25">
      <c r="A35" t="s">
        <v>88</v>
      </c>
      <c r="B35" s="58" t="s">
        <v>83</v>
      </c>
      <c r="C35" t="s">
        <v>87</v>
      </c>
      <c r="G35" s="61" t="s">
        <v>85</v>
      </c>
    </row>
    <row r="37" spans="1:7" ht="105" x14ac:dyDescent="0.25">
      <c r="A37" t="s">
        <v>89</v>
      </c>
      <c r="B37" s="58" t="s">
        <v>92</v>
      </c>
      <c r="C37" t="s">
        <v>91</v>
      </c>
      <c r="F37" s="61" t="s">
        <v>93</v>
      </c>
      <c r="G37" s="61" t="s">
        <v>90</v>
      </c>
    </row>
    <row r="42" spans="1:7" x14ac:dyDescent="0.25">
      <c r="A42" t="s">
        <v>103</v>
      </c>
      <c r="C42" t="s">
        <v>100</v>
      </c>
      <c r="F42" s="61" t="s">
        <v>104</v>
      </c>
    </row>
    <row r="43" spans="1:7" ht="30" x14ac:dyDescent="0.25">
      <c r="A43" t="s">
        <v>105</v>
      </c>
      <c r="F43" s="61" t="s">
        <v>106</v>
      </c>
    </row>
    <row r="46" spans="1:7" x14ac:dyDescent="0.25">
      <c r="A46" t="s">
        <v>107</v>
      </c>
    </row>
    <row r="49" spans="1:6" x14ac:dyDescent="0.25">
      <c r="A49" t="s">
        <v>110</v>
      </c>
      <c r="B49" t="s">
        <v>109</v>
      </c>
    </row>
    <row r="50" spans="1:6" x14ac:dyDescent="0.25">
      <c r="B50">
        <v>706202100096</v>
      </c>
    </row>
    <row r="51" spans="1:6" x14ac:dyDescent="0.25">
      <c r="A51" t="s">
        <v>111</v>
      </c>
      <c r="B51" t="s">
        <v>108</v>
      </c>
    </row>
    <row r="53" spans="1:6" x14ac:dyDescent="0.25">
      <c r="A53" t="s">
        <v>112</v>
      </c>
    </row>
    <row r="54" spans="1:6" x14ac:dyDescent="0.25">
      <c r="B54" t="s">
        <v>95</v>
      </c>
      <c r="C54" t="s">
        <v>96</v>
      </c>
      <c r="D54" t="s">
        <v>118</v>
      </c>
      <c r="E54" t="s">
        <v>119</v>
      </c>
    </row>
    <row r="55" spans="1:6" ht="45" x14ac:dyDescent="0.25">
      <c r="A55" t="s">
        <v>113</v>
      </c>
      <c r="B55">
        <v>706202100096</v>
      </c>
      <c r="C55" t="s">
        <v>116</v>
      </c>
      <c r="D55" t="s">
        <v>44</v>
      </c>
      <c r="E55" t="s">
        <v>120</v>
      </c>
      <c r="F55" s="61" t="s">
        <v>121</v>
      </c>
    </row>
    <row r="56" spans="1:6" x14ac:dyDescent="0.25">
      <c r="A56" t="s">
        <v>114</v>
      </c>
      <c r="B56" t="s">
        <v>123</v>
      </c>
      <c r="C56" t="s">
        <v>123</v>
      </c>
      <c r="D56" t="s">
        <v>122</v>
      </c>
      <c r="E56" t="s">
        <v>124</v>
      </c>
      <c r="F56" s="61" t="s">
        <v>117</v>
      </c>
    </row>
    <row r="57" spans="1:6" x14ac:dyDescent="0.25">
      <c r="A57" t="s">
        <v>115</v>
      </c>
      <c r="B57" t="s">
        <v>126</v>
      </c>
      <c r="C57" t="s">
        <v>125</v>
      </c>
      <c r="D57" t="s">
        <v>44</v>
      </c>
      <c r="E57" t="s">
        <v>45</v>
      </c>
    </row>
    <row r="59" spans="1:6" x14ac:dyDescent="0.25">
      <c r="B59" t="s">
        <v>118</v>
      </c>
      <c r="C59" t="s">
        <v>119</v>
      </c>
    </row>
    <row r="60" spans="1:6" x14ac:dyDescent="0.25">
      <c r="A60" t="s">
        <v>114</v>
      </c>
      <c r="B60" t="s">
        <v>122</v>
      </c>
      <c r="C60" t="s">
        <v>124</v>
      </c>
    </row>
  </sheetData>
  <mergeCells count="3">
    <mergeCell ref="B1:C1"/>
    <mergeCell ref="G1:H1"/>
    <mergeCell ref="F1:F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2C35C-29BC-45D3-BC92-A49D0EE6F1F8}">
  <dimension ref="B3:K50"/>
  <sheetViews>
    <sheetView topLeftCell="C1" workbookViewId="0">
      <selection activeCell="F52" sqref="F52"/>
    </sheetView>
  </sheetViews>
  <sheetFormatPr defaultRowHeight="15" x14ac:dyDescent="0.25"/>
  <cols>
    <col min="5" max="5" width="36.5703125" bestFit="1" customWidth="1"/>
    <col min="6" max="6" width="17.85546875" customWidth="1"/>
    <col min="7" max="7" width="30.5703125" bestFit="1" customWidth="1"/>
    <col min="8" max="8" width="41.140625" bestFit="1" customWidth="1"/>
    <col min="9" max="9" width="14.42578125" bestFit="1" customWidth="1"/>
    <col min="10" max="10" width="13.5703125" bestFit="1" customWidth="1"/>
  </cols>
  <sheetData>
    <row r="3" spans="2:9" x14ac:dyDescent="0.25">
      <c r="B3" t="s">
        <v>127</v>
      </c>
      <c r="D3" s="102" t="s">
        <v>136</v>
      </c>
      <c r="E3" s="102"/>
      <c r="F3" s="102"/>
      <c r="G3" s="102"/>
      <c r="H3" s="102"/>
    </row>
    <row r="4" spans="2:9" x14ac:dyDescent="0.25">
      <c r="E4" t="s">
        <v>95</v>
      </c>
      <c r="F4" t="s">
        <v>129</v>
      </c>
      <c r="G4" t="s">
        <v>97</v>
      </c>
    </row>
    <row r="5" spans="2:9" x14ac:dyDescent="0.25">
      <c r="D5" t="s">
        <v>130</v>
      </c>
      <c r="E5" t="s">
        <v>134</v>
      </c>
    </row>
    <row r="6" spans="2:9" x14ac:dyDescent="0.25">
      <c r="C6" t="s">
        <v>128</v>
      </c>
      <c r="D6" t="s">
        <v>131</v>
      </c>
      <c r="E6" t="s">
        <v>135</v>
      </c>
    </row>
    <row r="7" spans="2:9" x14ac:dyDescent="0.25">
      <c r="D7" t="s">
        <v>132</v>
      </c>
    </row>
    <row r="8" spans="2:9" x14ac:dyDescent="0.25">
      <c r="D8" t="s">
        <v>133</v>
      </c>
    </row>
    <row r="10" spans="2:9" x14ac:dyDescent="0.25">
      <c r="E10" s="73"/>
    </row>
    <row r="11" spans="2:9" x14ac:dyDescent="0.25">
      <c r="E11" s="102" t="s">
        <v>138</v>
      </c>
      <c r="F11" s="102"/>
      <c r="G11" t="s">
        <v>135</v>
      </c>
    </row>
    <row r="12" spans="2:9" x14ac:dyDescent="0.25">
      <c r="E12" t="s">
        <v>140</v>
      </c>
      <c r="F12" t="s">
        <v>141</v>
      </c>
      <c r="G12" t="s">
        <v>140</v>
      </c>
      <c r="H12" t="s">
        <v>141</v>
      </c>
    </row>
    <row r="13" spans="2:9" x14ac:dyDescent="0.25">
      <c r="B13" s="102"/>
      <c r="C13" s="103" t="s">
        <v>137</v>
      </c>
      <c r="D13" t="s">
        <v>95</v>
      </c>
      <c r="E13" s="63" t="s">
        <v>142</v>
      </c>
      <c r="G13" s="63" t="s">
        <v>142</v>
      </c>
      <c r="H13" s="63" t="s">
        <v>142</v>
      </c>
    </row>
    <row r="14" spans="2:9" x14ac:dyDescent="0.25">
      <c r="B14" s="102"/>
      <c r="C14" s="103"/>
      <c r="D14" t="s">
        <v>96</v>
      </c>
    </row>
    <row r="15" spans="2:9" x14ac:dyDescent="0.25">
      <c r="B15" s="102"/>
      <c r="C15" s="103"/>
    </row>
    <row r="16" spans="2:9" x14ac:dyDescent="0.25">
      <c r="B16" s="78"/>
      <c r="C16" s="4"/>
      <c r="E16" s="95" t="s">
        <v>138</v>
      </c>
      <c r="F16" s="96"/>
      <c r="G16" s="97" t="s">
        <v>135</v>
      </c>
      <c r="H16" s="98"/>
      <c r="I16" s="75"/>
    </row>
    <row r="17" spans="2:10" ht="15.75" thickBot="1" x14ac:dyDescent="0.3">
      <c r="B17" t="s">
        <v>139</v>
      </c>
      <c r="C17" t="s">
        <v>159</v>
      </c>
      <c r="E17" s="74" t="s">
        <v>140</v>
      </c>
      <c r="F17" s="76" t="s">
        <v>141</v>
      </c>
      <c r="G17" s="72" t="s">
        <v>140</v>
      </c>
      <c r="H17" s="77" t="s">
        <v>141</v>
      </c>
      <c r="I17" s="75"/>
    </row>
    <row r="18" spans="2:10" ht="45" x14ac:dyDescent="0.25">
      <c r="B18" s="99" t="s">
        <v>158</v>
      </c>
      <c r="C18" s="100" t="s">
        <v>131</v>
      </c>
      <c r="D18" t="s">
        <v>95</v>
      </c>
      <c r="E18" s="69" t="s">
        <v>143</v>
      </c>
      <c r="F18" s="70"/>
      <c r="G18" s="71" t="s">
        <v>144</v>
      </c>
      <c r="H18" s="71" t="s">
        <v>145</v>
      </c>
      <c r="I18" t="s">
        <v>148</v>
      </c>
    </row>
    <row r="19" spans="2:10" x14ac:dyDescent="0.25">
      <c r="B19" s="99"/>
      <c r="C19" s="100"/>
      <c r="D19" t="s">
        <v>96</v>
      </c>
      <c r="E19" s="64" t="s">
        <v>150</v>
      </c>
      <c r="F19" s="64" t="s">
        <v>151</v>
      </c>
      <c r="G19" s="64" t="s">
        <v>146</v>
      </c>
      <c r="H19" s="64" t="s">
        <v>147</v>
      </c>
      <c r="I19" t="s">
        <v>149</v>
      </c>
    </row>
    <row r="20" spans="2:10" ht="45" x14ac:dyDescent="0.25">
      <c r="B20" s="99"/>
      <c r="C20" s="100"/>
      <c r="D20" t="s">
        <v>97</v>
      </c>
      <c r="E20" s="66" t="s">
        <v>157</v>
      </c>
      <c r="F20" s="64" t="s">
        <v>153</v>
      </c>
      <c r="G20" s="66" t="s">
        <v>144</v>
      </c>
      <c r="H20" s="66" t="s">
        <v>145</v>
      </c>
      <c r="I20" t="s">
        <v>152</v>
      </c>
      <c r="J20" s="79" t="s">
        <v>160</v>
      </c>
    </row>
    <row r="21" spans="2:10" x14ac:dyDescent="0.25">
      <c r="B21" s="99"/>
      <c r="C21" s="68"/>
      <c r="E21" s="67"/>
      <c r="F21" s="67"/>
      <c r="G21" s="67"/>
      <c r="H21" s="67"/>
    </row>
    <row r="22" spans="2:10" ht="45" x14ac:dyDescent="0.25">
      <c r="B22" s="99"/>
      <c r="C22" s="101" t="s">
        <v>132</v>
      </c>
      <c r="D22" t="s">
        <v>95</v>
      </c>
      <c r="E22" s="65"/>
      <c r="F22" s="64" t="s">
        <v>153</v>
      </c>
      <c r="G22" s="66" t="s">
        <v>144</v>
      </c>
      <c r="H22" s="66" t="s">
        <v>145</v>
      </c>
      <c r="I22" t="s">
        <v>154</v>
      </c>
    </row>
    <row r="23" spans="2:10" x14ac:dyDescent="0.25">
      <c r="B23" s="99"/>
      <c r="C23" s="101"/>
      <c r="D23" t="s">
        <v>96</v>
      </c>
      <c r="E23" s="64" t="s">
        <v>150</v>
      </c>
      <c r="F23" s="64" t="s">
        <v>151</v>
      </c>
      <c r="G23" s="64" t="s">
        <v>146</v>
      </c>
      <c r="H23" s="64" t="s">
        <v>147</v>
      </c>
      <c r="I23" t="s">
        <v>155</v>
      </c>
    </row>
    <row r="24" spans="2:10" x14ac:dyDescent="0.25">
      <c r="B24" s="99"/>
      <c r="C24" s="101"/>
      <c r="D24" t="s">
        <v>97</v>
      </c>
      <c r="E24" s="64" t="s">
        <v>150</v>
      </c>
      <c r="F24" s="64" t="s">
        <v>151</v>
      </c>
      <c r="G24" s="64" t="s">
        <v>146</v>
      </c>
      <c r="H24" s="64" t="s">
        <v>147</v>
      </c>
      <c r="I24" t="s">
        <v>156</v>
      </c>
    </row>
    <row r="28" spans="2:10" x14ac:dyDescent="0.25">
      <c r="B28" s="78"/>
      <c r="C28" s="4"/>
      <c r="E28" s="95" t="s">
        <v>138</v>
      </c>
      <c r="F28" s="96"/>
      <c r="G28" s="97" t="s">
        <v>135</v>
      </c>
      <c r="H28" s="98"/>
      <c r="I28" t="s">
        <v>128</v>
      </c>
      <c r="J28" t="s">
        <v>162</v>
      </c>
    </row>
    <row r="29" spans="2:10" x14ac:dyDescent="0.25">
      <c r="B29" t="s">
        <v>139</v>
      </c>
      <c r="C29" t="s">
        <v>159</v>
      </c>
      <c r="E29" s="83" t="s">
        <v>140</v>
      </c>
      <c r="F29" s="84" t="s">
        <v>141</v>
      </c>
      <c r="G29" s="85" t="s">
        <v>140</v>
      </c>
      <c r="H29" s="86" t="s">
        <v>141</v>
      </c>
    </row>
    <row r="30" spans="2:10" x14ac:dyDescent="0.25">
      <c r="B30" s="99" t="s">
        <v>158</v>
      </c>
      <c r="C30" s="100" t="s">
        <v>131</v>
      </c>
      <c r="D30" t="s">
        <v>95</v>
      </c>
      <c r="E30" s="87"/>
      <c r="F30" s="87"/>
      <c r="G30" s="88"/>
      <c r="H30" s="88"/>
      <c r="J30" t="s">
        <v>163</v>
      </c>
    </row>
    <row r="31" spans="2:10" x14ac:dyDescent="0.25">
      <c r="B31" s="99"/>
      <c r="C31" s="100"/>
      <c r="D31" t="s">
        <v>96</v>
      </c>
      <c r="E31" s="87"/>
      <c r="F31" s="87"/>
      <c r="G31" s="87"/>
      <c r="H31" s="87"/>
      <c r="I31" t="s">
        <v>161</v>
      </c>
      <c r="J31" t="s">
        <v>164</v>
      </c>
    </row>
    <row r="32" spans="2:10" x14ac:dyDescent="0.25">
      <c r="B32" s="99"/>
      <c r="C32" s="100"/>
      <c r="D32" t="s">
        <v>97</v>
      </c>
      <c r="E32" s="88"/>
      <c r="F32" s="87"/>
      <c r="G32" s="88"/>
      <c r="H32" s="88"/>
    </row>
    <row r="33" spans="2:11" x14ac:dyDescent="0.25">
      <c r="B33" s="99"/>
      <c r="C33" s="68"/>
      <c r="E33" s="87"/>
      <c r="F33" s="87"/>
      <c r="G33" s="87"/>
      <c r="H33" s="87"/>
      <c r="J33" t="s">
        <v>165</v>
      </c>
    </row>
    <row r="34" spans="2:11" x14ac:dyDescent="0.25">
      <c r="B34" s="99"/>
      <c r="C34" s="101" t="s">
        <v>132</v>
      </c>
      <c r="D34" t="s">
        <v>95</v>
      </c>
      <c r="E34" s="87"/>
      <c r="F34" s="87"/>
      <c r="G34" s="88"/>
      <c r="H34" s="88"/>
      <c r="J34" t="s">
        <v>166</v>
      </c>
    </row>
    <row r="35" spans="2:11" x14ac:dyDescent="0.25">
      <c r="B35" s="99"/>
      <c r="C35" s="101"/>
      <c r="D35" t="s">
        <v>96</v>
      </c>
      <c r="E35" s="87"/>
      <c r="F35" s="87"/>
      <c r="G35" s="87"/>
      <c r="H35" s="87"/>
    </row>
    <row r="36" spans="2:11" x14ac:dyDescent="0.25">
      <c r="B36" s="99"/>
      <c r="C36" s="101"/>
      <c r="D36" t="s">
        <v>97</v>
      </c>
      <c r="E36" s="87"/>
      <c r="F36" s="87"/>
      <c r="G36" s="87"/>
      <c r="H36" s="87"/>
    </row>
    <row r="38" spans="2:11" x14ac:dyDescent="0.25">
      <c r="I38" t="s">
        <v>167</v>
      </c>
    </row>
    <row r="40" spans="2:11" x14ac:dyDescent="0.25">
      <c r="J40" t="s">
        <v>95</v>
      </c>
      <c r="K40" t="s">
        <v>96</v>
      </c>
    </row>
    <row r="41" spans="2:11" ht="30.75" customHeight="1" x14ac:dyDescent="0.25">
      <c r="E41" s="94" t="s">
        <v>189</v>
      </c>
      <c r="F41" s="94"/>
      <c r="G41" s="53" t="s">
        <v>131</v>
      </c>
      <c r="H41" t="b">
        <v>1</v>
      </c>
      <c r="I41" t="s">
        <v>168</v>
      </c>
      <c r="J41" t="s">
        <v>172</v>
      </c>
      <c r="K41" t="s">
        <v>173</v>
      </c>
    </row>
    <row r="42" spans="2:11" x14ac:dyDescent="0.25">
      <c r="E42" s="94"/>
      <c r="F42" s="94"/>
      <c r="G42" s="53" t="s">
        <v>132</v>
      </c>
      <c r="H42" t="b">
        <v>1</v>
      </c>
      <c r="I42" t="s">
        <v>169</v>
      </c>
      <c r="J42" t="s">
        <v>175</v>
      </c>
      <c r="K42" t="s">
        <v>176</v>
      </c>
    </row>
    <row r="43" spans="2:11" x14ac:dyDescent="0.25">
      <c r="E43" s="89"/>
      <c r="F43" s="89"/>
    </row>
    <row r="44" spans="2:11" x14ac:dyDescent="0.25">
      <c r="E44" s="89"/>
      <c r="F44" s="89"/>
    </row>
    <row r="45" spans="2:11" ht="15" customHeight="1" x14ac:dyDescent="0.25">
      <c r="E45" s="94" t="s">
        <v>188</v>
      </c>
      <c r="F45" s="94"/>
      <c r="G45" s="53" t="s">
        <v>131</v>
      </c>
      <c r="H45" t="b">
        <v>0</v>
      </c>
      <c r="I45" t="s">
        <v>170</v>
      </c>
      <c r="J45" t="s">
        <v>174</v>
      </c>
      <c r="K45" t="s">
        <v>177</v>
      </c>
    </row>
    <row r="46" spans="2:11" ht="15" customHeight="1" x14ac:dyDescent="0.25">
      <c r="E46" s="94"/>
      <c r="F46" s="94"/>
      <c r="G46" s="53" t="s">
        <v>132</v>
      </c>
      <c r="H46" t="b">
        <v>0</v>
      </c>
      <c r="I46" t="s">
        <v>171</v>
      </c>
      <c r="J46" t="s">
        <v>178</v>
      </c>
      <c r="K46" t="s">
        <v>179</v>
      </c>
    </row>
    <row r="48" spans="2:11" x14ac:dyDescent="0.25">
      <c r="I48" t="s">
        <v>190</v>
      </c>
      <c r="J48" t="s">
        <v>186</v>
      </c>
    </row>
    <row r="49" spans="5:11" ht="15" customHeight="1" x14ac:dyDescent="0.25">
      <c r="E49" s="94" t="s">
        <v>187</v>
      </c>
      <c r="F49" s="94"/>
      <c r="G49" t="s">
        <v>131</v>
      </c>
      <c r="H49" t="s">
        <v>181</v>
      </c>
      <c r="I49" t="s">
        <v>180</v>
      </c>
      <c r="J49" t="s">
        <v>182</v>
      </c>
    </row>
    <row r="50" spans="5:11" x14ac:dyDescent="0.25">
      <c r="E50" s="94"/>
      <c r="F50" s="94"/>
      <c r="G50" t="s">
        <v>132</v>
      </c>
      <c r="H50" t="s">
        <v>184</v>
      </c>
      <c r="I50" t="s">
        <v>183</v>
      </c>
      <c r="J50" t="s">
        <v>185</v>
      </c>
      <c r="K50" t="s">
        <v>191</v>
      </c>
    </row>
  </sheetData>
  <mergeCells count="17">
    <mergeCell ref="B30:B36"/>
    <mergeCell ref="C30:C32"/>
    <mergeCell ref="C34:C36"/>
    <mergeCell ref="D3:H3"/>
    <mergeCell ref="E11:F11"/>
    <mergeCell ref="C13:C15"/>
    <mergeCell ref="B13:B15"/>
    <mergeCell ref="C22:C24"/>
    <mergeCell ref="C18:C20"/>
    <mergeCell ref="B18:B24"/>
    <mergeCell ref="E16:F16"/>
    <mergeCell ref="G16:H16"/>
    <mergeCell ref="E49:F50"/>
    <mergeCell ref="E41:F42"/>
    <mergeCell ref="E45:F46"/>
    <mergeCell ref="E28:F28"/>
    <mergeCell ref="G28:H28"/>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Klassify>
  <SNO>1</SNO>
  <KDate>2021-01-04 12:21:54</KDate>
  <Classification>INTERNAL</Classification>
  <HostName>XCDP-TU104-87A</HostName>
  <Domain_User>XIPL/rachna.paul</Domain_User>
  <IPAdd>10.210.9.41</IPAdd>
  <FilePath>C:\Users\rachna.paul\Downloads\LS Premium Calculation sheet - V3 - External.xlsx</FilePath>
  <KID>D89EF3047D49637453597146353199</KID>
  <UniqueName/>
  <Suggested/>
  <Justification/>
</Klassify>
</file>

<file path=customXml/itemProps1.xml><?xml version="1.0" encoding="utf-8"?>
<ds:datastoreItem xmlns:ds="http://schemas.openxmlformats.org/officeDocument/2006/customXml" ds:itemID="{8FA5D114-C6AB-4FCC-9BD5-C930696078F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Total</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Vinay Prakash</dc:creator>
  <cp:lastModifiedBy>Prabir Ranjan Sahoo</cp:lastModifiedBy>
  <dcterms:created xsi:type="dcterms:W3CDTF">2018-09-17T06:58:39Z</dcterms:created>
  <dcterms:modified xsi:type="dcterms:W3CDTF">2022-08-30T14:19:13Z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tion">
    <vt:lpwstr>INTERNAL</vt:lpwstr>
  </property>
  <property fmtid="{D5CDD505-2E9C-101B-9397-08002B2CF9AE}" pid="3" name="Rules">
    <vt:lpwstr/>
  </property>
  <property fmtid="{D5CDD505-2E9C-101B-9397-08002B2CF9AE}" pid="4" name="KID">
    <vt:lpwstr>D89EF3047D49637453597146353199</vt:lpwstr>
  </property>
</Properties>
</file>