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/Desktop/Data Analyst/EXCEL projects/"/>
    </mc:Choice>
  </mc:AlternateContent>
  <xr:revisionPtr revIDLastSave="0" documentId="13_ncr:1_{FA559EC1-5545-F947-8BFE-FE08DCF93CF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SHBOARD" sheetId="5" r:id="rId1"/>
    <sheet name="Bar graph" sheetId="9" r:id="rId2"/>
    <sheet name="Pie chart" sheetId="8" r:id="rId3"/>
    <sheet name="Calculations" sheetId="7" r:id="rId4"/>
    <sheet name="nutrients_csvfile" sheetId="1" r:id="rId5"/>
    <sheet name="Refrence sheet" sheetId="6" r:id="rId6"/>
  </sheets>
  <definedNames>
    <definedName name="_xlchart.v1.0" hidden="1">'Bar graph'!$A$5:$A$9</definedName>
    <definedName name="_xlchart.v1.1" hidden="1">'Bar graph'!$B$4</definedName>
    <definedName name="_xlchart.v1.2" hidden="1">'Bar graph'!$B$5:$B$9</definedName>
    <definedName name="_xlchart.v1.3" hidden="1">'Bar graph'!$C$4</definedName>
    <definedName name="_xlchart.v1.4" hidden="1">'Bar graph'!$C$5:$C$9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5" l="1"/>
  <c r="K27" i="5"/>
  <c r="I27" i="5"/>
  <c r="G27" i="5"/>
  <c r="E27" i="5"/>
  <c r="C103" i="7" a="1"/>
  <c r="C103" i="7" s="1"/>
  <c r="C104" i="7" a="1"/>
  <c r="C104" i="7" s="1"/>
  <c r="C105" i="7" a="1"/>
  <c r="C105" i="7" s="1"/>
  <c r="C106" i="7" a="1"/>
  <c r="C106" i="7" s="1"/>
  <c r="C102" i="7" a="1"/>
  <c r="C102" i="7" s="1"/>
  <c r="C96" i="7" a="1"/>
  <c r="C96" i="7" s="1"/>
  <c r="C97" i="7" a="1"/>
  <c r="C97" i="7" s="1"/>
  <c r="C98" i="7" a="1"/>
  <c r="C98" i="7" s="1"/>
  <c r="C99" i="7" a="1"/>
  <c r="C99" i="7" s="1"/>
  <c r="C95" i="7" a="1"/>
  <c r="C95" i="7" s="1"/>
  <c r="C73" i="7" a="1"/>
  <c r="C73" i="7" s="1"/>
  <c r="C89" i="7" a="1"/>
  <c r="C89" i="7" s="1"/>
  <c r="C90" i="7" a="1"/>
  <c r="C90" i="7" s="1"/>
  <c r="C91" i="7" a="1"/>
  <c r="C91" i="7" s="1"/>
  <c r="C92" i="7" a="1"/>
  <c r="C92" i="7" s="1"/>
  <c r="C88" i="7" a="1"/>
  <c r="C88" i="7" s="1"/>
  <c r="C82" i="7" a="1"/>
  <c r="C82" i="7" s="1"/>
  <c r="C83" i="7" a="1"/>
  <c r="C83" i="7" s="1"/>
  <c r="C84" i="7" a="1"/>
  <c r="C84" i="7" s="1"/>
  <c r="C85" i="7" a="1"/>
  <c r="C85" i="7" s="1"/>
  <c r="C81" i="7" a="1"/>
  <c r="C81" i="7" s="1"/>
  <c r="C75" i="7" a="1"/>
  <c r="C75" i="7" s="1"/>
  <c r="C74" i="7" a="1"/>
  <c r="C74" i="7" s="1"/>
  <c r="C76" i="7" a="1"/>
  <c r="C76" i="7" s="1"/>
  <c r="C77" i="7" a="1"/>
  <c r="C77" i="7" s="1"/>
  <c r="J18" i="5"/>
  <c r="B5" i="9"/>
  <c r="G7" i="5"/>
  <c r="B6" i="9" s="1"/>
  <c r="C7" i="5"/>
  <c r="I7" i="5" s="1"/>
  <c r="B8" i="9" s="1"/>
  <c r="C15" i="7"/>
  <c r="D15" i="7"/>
  <c r="F15" i="7"/>
  <c r="G15" i="7"/>
  <c r="I15" i="7"/>
  <c r="J15" i="7"/>
  <c r="L15" i="7"/>
  <c r="M15" i="7"/>
  <c r="O15" i="7"/>
  <c r="P15" i="7"/>
  <c r="C16" i="7"/>
  <c r="D16" i="7"/>
  <c r="F16" i="7"/>
  <c r="G16" i="7"/>
  <c r="I16" i="7"/>
  <c r="J16" i="7"/>
  <c r="L16" i="7"/>
  <c r="M16" i="7"/>
  <c r="O16" i="7"/>
  <c r="P16" i="7"/>
  <c r="C17" i="7"/>
  <c r="D17" i="7"/>
  <c r="F17" i="7"/>
  <c r="G17" i="7"/>
  <c r="I17" i="7"/>
  <c r="J17" i="7"/>
  <c r="L17" i="7"/>
  <c r="M17" i="7"/>
  <c r="O17" i="7"/>
  <c r="P17" i="7"/>
  <c r="C18" i="7"/>
  <c r="D18" i="7"/>
  <c r="F18" i="7"/>
  <c r="G18" i="7"/>
  <c r="I18" i="7"/>
  <c r="J18" i="7"/>
  <c r="L18" i="7"/>
  <c r="M18" i="7"/>
  <c r="O18" i="7"/>
  <c r="P18" i="7"/>
  <c r="P19" i="7"/>
  <c r="M19" i="7"/>
  <c r="J19" i="7"/>
  <c r="G19" i="7"/>
  <c r="D19" i="7"/>
  <c r="O19" i="7"/>
  <c r="L19" i="7"/>
  <c r="I19" i="7"/>
  <c r="F19" i="7"/>
  <c r="C19" i="7"/>
  <c r="P47" i="7"/>
  <c r="P44" i="7"/>
  <c r="P45" i="7"/>
  <c r="P46" i="7"/>
  <c r="P43" i="7"/>
  <c r="M44" i="7"/>
  <c r="M45" i="7"/>
  <c r="M46" i="7"/>
  <c r="M47" i="7"/>
  <c r="M43" i="7"/>
  <c r="J44" i="7"/>
  <c r="J45" i="7"/>
  <c r="J46" i="7"/>
  <c r="J47" i="7"/>
  <c r="J43" i="7"/>
  <c r="G44" i="7"/>
  <c r="G45" i="7"/>
  <c r="G46" i="7"/>
  <c r="G47" i="7"/>
  <c r="G43" i="7"/>
  <c r="D44" i="7"/>
  <c r="D45" i="7"/>
  <c r="D46" i="7"/>
  <c r="D47" i="7"/>
  <c r="D43" i="7"/>
  <c r="O44" i="7"/>
  <c r="O45" i="7"/>
  <c r="Q45" i="7" s="1"/>
  <c r="O46" i="7"/>
  <c r="Q46" i="7" s="1"/>
  <c r="O47" i="7"/>
  <c r="O43" i="7"/>
  <c r="L44" i="7"/>
  <c r="L45" i="7"/>
  <c r="L46" i="7"/>
  <c r="L47" i="7"/>
  <c r="L43" i="7"/>
  <c r="I44" i="7"/>
  <c r="I45" i="7"/>
  <c r="I46" i="7"/>
  <c r="I47" i="7"/>
  <c r="I43" i="7"/>
  <c r="F44" i="7"/>
  <c r="F45" i="7"/>
  <c r="F46" i="7"/>
  <c r="F47" i="7"/>
  <c r="F43" i="7"/>
  <c r="C44" i="7"/>
  <c r="C45" i="7"/>
  <c r="C46" i="7"/>
  <c r="C47" i="7"/>
  <c r="C43" i="7"/>
  <c r="P35" i="7"/>
  <c r="P36" i="7"/>
  <c r="P37" i="7"/>
  <c r="P38" i="7"/>
  <c r="P34" i="7"/>
  <c r="M35" i="7"/>
  <c r="M36" i="7"/>
  <c r="M37" i="7"/>
  <c r="M38" i="7"/>
  <c r="M34" i="7"/>
  <c r="J35" i="7"/>
  <c r="J36" i="7"/>
  <c r="J37" i="7"/>
  <c r="J38" i="7"/>
  <c r="J34" i="7"/>
  <c r="G35" i="7"/>
  <c r="G36" i="7"/>
  <c r="G37" i="7"/>
  <c r="G38" i="7"/>
  <c r="G34" i="7"/>
  <c r="D35" i="7"/>
  <c r="D36" i="7"/>
  <c r="D37" i="7"/>
  <c r="D38" i="7"/>
  <c r="D34" i="7"/>
  <c r="O35" i="7"/>
  <c r="O36" i="7"/>
  <c r="O37" i="7"/>
  <c r="O38" i="7"/>
  <c r="O34" i="7"/>
  <c r="L35" i="7"/>
  <c r="L36" i="7"/>
  <c r="L37" i="7"/>
  <c r="L38" i="7"/>
  <c r="L34" i="7"/>
  <c r="I35" i="7"/>
  <c r="I36" i="7"/>
  <c r="I37" i="7"/>
  <c r="I38" i="7"/>
  <c r="I34" i="7"/>
  <c r="F35" i="7"/>
  <c r="F36" i="7"/>
  <c r="F37" i="7"/>
  <c r="F38" i="7"/>
  <c r="F34" i="7"/>
  <c r="C35" i="7"/>
  <c r="C36" i="7"/>
  <c r="C37" i="7"/>
  <c r="C38" i="7"/>
  <c r="C34" i="7"/>
  <c r="P26" i="7"/>
  <c r="P27" i="7"/>
  <c r="P28" i="7"/>
  <c r="P29" i="7"/>
  <c r="P25" i="7"/>
  <c r="O26" i="7"/>
  <c r="O27" i="7"/>
  <c r="O28" i="7"/>
  <c r="O29" i="7"/>
  <c r="O25" i="7"/>
  <c r="M26" i="7"/>
  <c r="M27" i="7"/>
  <c r="M28" i="7"/>
  <c r="M29" i="7"/>
  <c r="M25" i="7"/>
  <c r="L29" i="7"/>
  <c r="L26" i="7"/>
  <c r="L27" i="7"/>
  <c r="L28" i="7"/>
  <c r="L25" i="7"/>
  <c r="J26" i="7"/>
  <c r="J27" i="7"/>
  <c r="J28" i="7"/>
  <c r="J29" i="7"/>
  <c r="J25" i="7"/>
  <c r="I26" i="7"/>
  <c r="I27" i="7"/>
  <c r="I28" i="7"/>
  <c r="I29" i="7"/>
  <c r="I25" i="7"/>
  <c r="G26" i="7"/>
  <c r="G27" i="7"/>
  <c r="G28" i="7"/>
  <c r="G29" i="7"/>
  <c r="G25" i="7"/>
  <c r="F26" i="7"/>
  <c r="F27" i="7"/>
  <c r="F28" i="7"/>
  <c r="F29" i="7"/>
  <c r="F25" i="7"/>
  <c r="F5" i="7"/>
  <c r="F6" i="7"/>
  <c r="D26" i="7"/>
  <c r="D27" i="7"/>
  <c r="D28" i="7"/>
  <c r="D29" i="7"/>
  <c r="D25" i="7"/>
  <c r="C26" i="7"/>
  <c r="C27" i="7"/>
  <c r="C28" i="7"/>
  <c r="C29" i="7"/>
  <c r="C25" i="7"/>
  <c r="I5" i="7"/>
  <c r="O6" i="7"/>
  <c r="O7" i="7"/>
  <c r="O8" i="7"/>
  <c r="O9" i="7"/>
  <c r="O5" i="7"/>
  <c r="L6" i="7"/>
  <c r="L7" i="7"/>
  <c r="L8" i="7"/>
  <c r="L9" i="7"/>
  <c r="L5" i="7"/>
  <c r="P6" i="7"/>
  <c r="P7" i="7"/>
  <c r="P8" i="7"/>
  <c r="P9" i="7"/>
  <c r="P5" i="7"/>
  <c r="M6" i="7"/>
  <c r="M7" i="7"/>
  <c r="M8" i="7"/>
  <c r="M9" i="7"/>
  <c r="M5" i="7"/>
  <c r="J6" i="7"/>
  <c r="J7" i="7"/>
  <c r="J8" i="7"/>
  <c r="J9" i="7"/>
  <c r="I6" i="7"/>
  <c r="I7" i="7"/>
  <c r="I8" i="7"/>
  <c r="I9" i="7"/>
  <c r="J5" i="7"/>
  <c r="G6" i="7"/>
  <c r="G7" i="7"/>
  <c r="G8" i="7"/>
  <c r="G9" i="7"/>
  <c r="F7" i="7"/>
  <c r="F8" i="7"/>
  <c r="F9" i="7"/>
  <c r="G5" i="7"/>
  <c r="C6" i="7"/>
  <c r="C7" i="7"/>
  <c r="C8" i="7"/>
  <c r="C9" i="7"/>
  <c r="D6" i="7"/>
  <c r="D7" i="7"/>
  <c r="D8" i="7"/>
  <c r="D9" i="7"/>
  <c r="D5" i="7"/>
  <c r="C5" i="7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N16" i="7" l="1"/>
  <c r="K17" i="7"/>
  <c r="Q15" i="7"/>
  <c r="B9" i="9"/>
  <c r="E7" i="5"/>
  <c r="B7" i="9" s="1"/>
  <c r="E37" i="7"/>
  <c r="K34" i="7"/>
  <c r="N36" i="7"/>
  <c r="E43" i="7"/>
  <c r="E15" i="7"/>
  <c r="H45" i="7"/>
  <c r="Q44" i="7"/>
  <c r="E18" i="7"/>
  <c r="N15" i="7"/>
  <c r="N18" i="7"/>
  <c r="Q17" i="7"/>
  <c r="E17" i="7"/>
  <c r="H16" i="7"/>
  <c r="E9" i="7"/>
  <c r="K6" i="7"/>
  <c r="N47" i="7"/>
  <c r="K5" i="7"/>
  <c r="K16" i="7"/>
  <c r="H17" i="7"/>
  <c r="N26" i="7"/>
  <c r="E26" i="7"/>
  <c r="Q28" i="7"/>
  <c r="E34" i="7"/>
  <c r="K7" i="7"/>
  <c r="K18" i="7"/>
  <c r="K25" i="7"/>
  <c r="H38" i="7"/>
  <c r="E44" i="7"/>
  <c r="H36" i="7"/>
  <c r="N38" i="7"/>
  <c r="H47" i="7"/>
  <c r="K15" i="7"/>
  <c r="Q26" i="7"/>
  <c r="H28" i="7"/>
  <c r="E8" i="7"/>
  <c r="N17" i="7"/>
  <c r="Q16" i="7"/>
  <c r="E16" i="7"/>
  <c r="H15" i="7"/>
  <c r="E35" i="7"/>
  <c r="E46" i="7"/>
  <c r="K43" i="7"/>
  <c r="E36" i="7"/>
  <c r="K38" i="7"/>
  <c r="N35" i="7"/>
  <c r="E47" i="7"/>
  <c r="H44" i="7"/>
  <c r="N46" i="7"/>
  <c r="H34" i="7"/>
  <c r="K36" i="7"/>
  <c r="Q38" i="7"/>
  <c r="E45" i="7"/>
  <c r="K47" i="7"/>
  <c r="N44" i="7"/>
  <c r="E27" i="7"/>
  <c r="H5" i="7"/>
  <c r="Q29" i="7"/>
  <c r="N19" i="7"/>
  <c r="Q18" i="7"/>
  <c r="H18" i="7"/>
  <c r="H8" i="7"/>
  <c r="K8" i="7"/>
  <c r="Q8" i="7"/>
  <c r="H25" i="7"/>
  <c r="N29" i="7"/>
  <c r="Q35" i="7"/>
  <c r="K44" i="7"/>
  <c r="Q19" i="7"/>
  <c r="H7" i="7"/>
  <c r="N5" i="7"/>
  <c r="Q7" i="7"/>
  <c r="H29" i="7"/>
  <c r="Q27" i="7"/>
  <c r="N8" i="7"/>
  <c r="Q5" i="7"/>
  <c r="E28" i="7"/>
  <c r="H6" i="7"/>
  <c r="K26" i="7"/>
  <c r="N27" i="7"/>
  <c r="Q25" i="7"/>
  <c r="K35" i="7"/>
  <c r="Q37" i="7"/>
  <c r="K46" i="7"/>
  <c r="Q43" i="7"/>
  <c r="K19" i="7"/>
  <c r="Q6" i="7"/>
  <c r="H9" i="7"/>
  <c r="K9" i="7"/>
  <c r="Q9" i="7"/>
  <c r="H37" i="7"/>
  <c r="N34" i="7"/>
  <c r="Q36" i="7"/>
  <c r="H43" i="7"/>
  <c r="K45" i="7"/>
  <c r="Q47" i="7"/>
  <c r="E38" i="7"/>
  <c r="H35" i="7"/>
  <c r="N37" i="7"/>
  <c r="H46" i="7"/>
  <c r="N43" i="7"/>
  <c r="K29" i="7"/>
  <c r="N9" i="7"/>
  <c r="E5" i="7"/>
  <c r="E7" i="7"/>
  <c r="N7" i="7"/>
  <c r="E25" i="7"/>
  <c r="H26" i="7"/>
  <c r="K28" i="7"/>
  <c r="N25" i="7"/>
  <c r="K37" i="7"/>
  <c r="Q34" i="7"/>
  <c r="N45" i="7"/>
  <c r="E19" i="7"/>
  <c r="E6" i="7"/>
  <c r="N6" i="7"/>
  <c r="E29" i="7"/>
  <c r="K27" i="7"/>
  <c r="N28" i="7"/>
  <c r="H19" i="7"/>
  <c r="H27" i="7"/>
  <c r="R17" i="7" l="1"/>
  <c r="D66" i="7" s="1"/>
  <c r="E10" i="7"/>
  <c r="H10" i="7"/>
  <c r="N10" i="7"/>
  <c r="Q10" i="7"/>
  <c r="K10" i="7"/>
  <c r="R16" i="7"/>
  <c r="D65" i="7" s="1"/>
  <c r="R38" i="7"/>
  <c r="E68" i="7" s="1"/>
  <c r="R44" i="7"/>
  <c r="G65" i="7" s="1"/>
  <c r="R35" i="7"/>
  <c r="E65" i="7" s="1"/>
  <c r="R15" i="7"/>
  <c r="D64" i="7" s="1"/>
  <c r="R25" i="7"/>
  <c r="F64" i="7" s="1"/>
  <c r="R43" i="7"/>
  <c r="G64" i="7" s="1"/>
  <c r="R19" i="7"/>
  <c r="D68" i="7" s="1"/>
  <c r="R37" i="7"/>
  <c r="E67" i="7" s="1"/>
  <c r="R45" i="7"/>
  <c r="G66" i="7" s="1"/>
  <c r="R47" i="7"/>
  <c r="G68" i="7" s="1"/>
  <c r="R18" i="7"/>
  <c r="D67" i="7" s="1"/>
  <c r="R9" i="7"/>
  <c r="C68" i="7" s="1"/>
  <c r="R46" i="7"/>
  <c r="G67" i="7" s="1"/>
  <c r="R8" i="7"/>
  <c r="C67" i="7" s="1"/>
  <c r="R36" i="7"/>
  <c r="E66" i="7" s="1"/>
  <c r="R7" i="7"/>
  <c r="C66" i="7" s="1"/>
  <c r="R5" i="7"/>
  <c r="C64" i="7" s="1"/>
  <c r="R26" i="7"/>
  <c r="F65" i="7" s="1"/>
  <c r="R6" i="7"/>
  <c r="C65" i="7" s="1"/>
  <c r="R34" i="7"/>
  <c r="E64" i="7" s="1"/>
  <c r="R27" i="7"/>
  <c r="F66" i="7" s="1"/>
  <c r="R29" i="7"/>
  <c r="F68" i="7" s="1"/>
  <c r="R28" i="7"/>
  <c r="F67" i="7" s="1"/>
  <c r="G69" i="7" l="1"/>
  <c r="C69" i="7"/>
  <c r="C9" i="9" s="1"/>
  <c r="F69" i="7"/>
  <c r="D69" i="7"/>
  <c r="E69" i="7"/>
  <c r="R20" i="7"/>
  <c r="R48" i="7"/>
  <c r="R10" i="7"/>
  <c r="R30" i="7"/>
  <c r="R39" i="7"/>
  <c r="C6" i="9" l="1"/>
  <c r="C5" i="8"/>
  <c r="C7" i="9"/>
  <c r="C4" i="8"/>
  <c r="C8" i="9"/>
  <c r="C6" i="8"/>
  <c r="C5" i="9"/>
  <c r="C7" i="8"/>
  <c r="C8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<sst xmlns="http://schemas.openxmlformats.org/spreadsheetml/2006/main" count="2861" uniqueCount="471">
  <si>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</si>
  <si>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</si>
  <si>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</si>
  <si>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</si>
  <si>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</si>
  <si>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</si>
  <si>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</si>
  <si>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</si>
  <si>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</si>
  <si>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</si>
  <si>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</si>
  <si>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1 qt.</t>
  </si>
  <si>
    <t>Dairy products</t>
  </si>
  <si>
    <t>Milk skim</t>
  </si>
  <si>
    <t>Buttermilk</t>
  </si>
  <si>
    <t>1 cup</t>
  </si>
  <si>
    <t>Evaporated, undiluted</t>
  </si>
  <si>
    <t>Fortified milk</t>
  </si>
  <si>
    <t>6 cups</t>
  </si>
  <si>
    <t>Powdered milk</t>
  </si>
  <si>
    <t>skim, instant</t>
  </si>
  <si>
    <t>1 1/3 cups</t>
  </si>
  <si>
    <t>skim, non-instant</t>
  </si>
  <si>
    <t>2/3 cup</t>
  </si>
  <si>
    <t>Goats' milk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</si>
  <si>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</si>
  <si>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</si>
  <si>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</si>
  <si>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</si>
  <si>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</si>
  <si>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</si>
  <si>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</si>
  <si>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</si>
  <si>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</si>
  <si>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</si>
  <si>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</si>
  <si>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</si>
  <si>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Cheddar</t>
  </si>
  <si>
    <t>1-in. cube</t>
  </si>
  <si>
    <t>Cheddar, grated cup</t>
  </si>
  <si>
    <t>Cream cheese</t>
  </si>
  <si>
    <t>1 oz.</t>
  </si>
  <si>
    <t>Processed cheese</t>
  </si>
  <si>
    <t>Swiss</t>
  </si>
  <si>
    <t>Eggs raw</t>
  </si>
  <si>
    <t>Eggs Scrambled or fried</t>
  </si>
  <si>
    <t>Fats, Oils, Shortenings</t>
  </si>
  <si>
    <t>Butter</t>
  </si>
  <si>
    <t>1T.</t>
  </si>
  <si>
    <t>Hydrogenated cooking fat</t>
  </si>
  <si>
    <t>Lard</t>
  </si>
  <si>
    <t>Margarine</t>
  </si>
  <si>
    <t>Margarine, 2 pat or</t>
  </si>
  <si>
    <t>1 T.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</si>
  <si>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</si>
  <si>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</si>
  <si>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</si>
  <si>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</si>
  <si>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</si>
  <si>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</si>
  <si>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</si>
  <si>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</si>
  <si>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</si>
  <si>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</si>
  <si>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</si>
  <si>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</si>
  <si>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</si>
  <si>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</si>
  <si>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</si>
  <si>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</si>
  <si>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</si>
  <si>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</si>
  <si>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</si>
  <si>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</si>
  <si>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</si>
  <si>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</si>
  <si>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</si>
  <si>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</si>
  <si>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</si>
  <si>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</si>
  <si>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</si>
  <si>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</si>
  <si>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</si>
  <si>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</si>
  <si>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Duck, domestic</t>
  </si>
  <si>
    <t>Lamb, chop, broiled</t>
  </si>
  <si>
    <t>4 oz.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</si>
  <si>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</si>
  <si>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</si>
  <si>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</si>
  <si>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</si>
  <si>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</si>
  <si>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</si>
  <si>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</si>
  <si>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</si>
  <si>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</si>
  <si>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</si>
  <si>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</si>
  <si>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</si>
  <si>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</si>
  <si>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</si>
  <si>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</si>
  <si>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</si>
  <si>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</si>
  <si>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</si>
  <si>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</si>
  <si>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</si>
  <si>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</si>
  <si>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</si>
  <si>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</si>
  <si>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</si>
  <si>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a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</si>
  <si>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</si>
  <si>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</si>
  <si>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</si>
  <si>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</si>
  <si>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</si>
  <si>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</si>
  <si>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</si>
  <si>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</si>
  <si>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</si>
  <si>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</si>
  <si>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</si>
  <si>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</si>
  <si>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</si>
  <si>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8-44</t>
  </si>
  <si>
    <t>Vegetables A-E</t>
  </si>
  <si>
    <t>Asparagus</t>
  </si>
  <si>
    <t>6 spears</t>
  </si>
  <si>
    <t>Beans</t>
  </si>
  <si>
    <t>Lima</t>
  </si>
  <si>
    <t>Lima, dry, cooked</t>
  </si>
  <si>
    <t>Navy, baked with pork</t>
  </si>
  <si>
    <t>3/4 cup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</si>
  <si>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</si>
  <si>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</si>
  <si>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</si>
  <si>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</si>
  <si>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</si>
  <si>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</si>
  <si>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</si>
  <si>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</si>
  <si>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</si>
  <si>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</si>
  <si>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</si>
  <si>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</si>
  <si>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</si>
  <si>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</si>
  <si>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</si>
  <si>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</si>
  <si>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</si>
  <si>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</si>
  <si>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</si>
  <si>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</si>
  <si>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</si>
  <si>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Dandelion greens</t>
  </si>
  <si>
    <t>Eggplant</t>
  </si>
  <si>
    <t>Endive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</si>
  <si>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</si>
  <si>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</si>
  <si>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</si>
  <si>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</si>
  <si>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</si>
  <si>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</si>
  <si>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</si>
  <si>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</si>
  <si>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</si>
  <si>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</si>
  <si>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</si>
  <si>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</si>
  <si>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</si>
  <si>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</si>
  <si>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</si>
  <si>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</si>
  <si>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</si>
  <si>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</si>
  <si>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Fresh, steamed peas</t>
  </si>
  <si>
    <t>Vegetables R-Z</t>
  </si>
  <si>
    <t>Frozen peas</t>
  </si>
  <si>
    <t>Split cooked peas</t>
  </si>
  <si>
    <t>4 cups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</si>
  <si>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</si>
  <si>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</si>
  <si>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</si>
  <si>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</si>
  <si>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</si>
  <si>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</si>
  <si>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</si>
  <si>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French-fried</t>
  </si>
  <si>
    <t>10 pieces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</si>
  <si>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</si>
  <si>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</si>
  <si>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</si>
  <si>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</si>
  <si>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</si>
  <si>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</si>
  <si>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</si>
  <si>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</si>
  <si>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</si>
  <si>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</si>
  <si>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</si>
  <si>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</si>
  <si>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</si>
  <si>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</si>
  <si>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</si>
  <si>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</si>
  <si>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</si>
  <si>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</si>
  <si>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</si>
  <si>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</si>
  <si>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</si>
  <si>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</si>
  <si>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</si>
  <si>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</si>
  <si>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</si>
  <si>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</si>
  <si>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</si>
  <si>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</si>
  <si>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</si>
  <si>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</si>
  <si>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</si>
  <si>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</si>
  <si>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</si>
  <si>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</si>
  <si>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</si>
  <si>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</si>
  <si>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</si>
  <si>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</si>
  <si>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</si>
  <si>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</si>
  <si>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</si>
  <si>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</si>
  <si>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</si>
  <si>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</si>
  <si>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</si>
  <si>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</si>
  <si>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</si>
  <si>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</si>
  <si>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</si>
  <si>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</si>
  <si>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</si>
  <si>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</si>
  <si>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</si>
  <si>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</si>
  <si>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</si>
  <si>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</si>
  <si>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</si>
  <si>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</si>
  <si>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</si>
  <si>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</si>
  <si>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</si>
  <si>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</si>
  <si>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</si>
  <si>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</si>
  <si>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</si>
  <si>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</si>
  <si>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</si>
  <si>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</si>
  <si>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</si>
  <si>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</si>
  <si>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</si>
  <si>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</si>
  <si>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</si>
  <si>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t'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</si>
  <si>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</si>
  <si>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</si>
  <si>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</si>
  <si>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</si>
  <si>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</si>
  <si>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</si>
  <si>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</si>
  <si>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</si>
  <si>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</si>
  <si>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</si>
  <si>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</si>
  <si>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</si>
  <si>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</si>
  <si>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</si>
  <si>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</si>
  <si>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</si>
  <si>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</si>
  <si>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</si>
  <si>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</si>
  <si>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Bread, cracked wheat</t>
  </si>
  <si>
    <t>1 slice</t>
  </si>
  <si>
    <t>Rye</t>
  </si>
  <si>
    <t>White, 20 slices, or</t>
  </si>
  <si>
    <t>1-lb. loaf</t>
  </si>
  <si>
    <t>Whole-wheat</t>
  </si>
  <si>
    <t>Corn bread ground meal</t>
  </si>
  <si>
    <t>1 serving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</si>
  <si>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</si>
  <si>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</si>
  <si>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</si>
  <si>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</si>
  <si>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</si>
  <si>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</si>
  <si>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</si>
  <si>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</si>
  <si>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</si>
  <si>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</si>
  <si>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</si>
  <si>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</si>
  <si>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</si>
  <si>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</si>
  <si>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</si>
  <si>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</si>
  <si>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</si>
  <si>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</si>
  <si>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</si>
  <si>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</si>
  <si>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</si>
  <si>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</si>
  <si>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</si>
  <si>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</si>
  <si>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</si>
  <si>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</si>
  <si>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</si>
  <si>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</si>
  <si>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</si>
  <si>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</si>
  <si>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</si>
  <si>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</si>
  <si>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</si>
  <si>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</si>
  <si>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</si>
  <si>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</si>
  <si>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</si>
  <si>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</si>
  <si>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</si>
  <si>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</si>
  <si>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</si>
  <si>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</si>
  <si>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</si>
  <si>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</si>
  <si>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</si>
  <si>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</si>
  <si>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</si>
  <si>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</si>
  <si>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</si>
  <si>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</si>
  <si>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</si>
  <si>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</si>
  <si>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</si>
  <si>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</si>
  <si>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</si>
  <si>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</si>
  <si>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</si>
  <si>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</si>
  <si>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</si>
  <si>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</si>
  <si>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</si>
  <si>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</si>
  <si>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</si>
  <si>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</si>
  <si>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</si>
  <si>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</si>
  <si>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</si>
  <si>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</si>
  <si>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</si>
  <si>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</si>
  <si>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</si>
  <si>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</si>
  <si>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</si>
  <si>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</si>
  <si>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</si>
  <si>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</si>
  <si>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</si>
  <si>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</si>
  <si>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</si>
  <si>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</si>
  <si>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</si>
  <si>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</si>
  <si>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</si>
  <si>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</si>
  <si>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</si>
  <si>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</si>
  <si>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</si>
  <si>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</si>
  <si>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</si>
  <si>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</si>
  <si>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</si>
  <si>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</si>
  <si>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</si>
  <si>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</si>
  <si>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</si>
  <si>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</si>
  <si>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</si>
  <si>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</si>
  <si>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</si>
  <si>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</si>
  <si>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</si>
  <si>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</si>
  <si>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</si>
  <si>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</si>
  <si>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</si>
  <si>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</si>
  <si>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</si>
  <si>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</si>
  <si>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</si>
  <si>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</si>
  <si>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</si>
  <si>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</si>
  <si>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</si>
  <si>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</si>
  <si>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</si>
  <si>
    <t>Name</t>
  </si>
  <si>
    <t>PERSONAL INFORMATION</t>
  </si>
  <si>
    <t>Age</t>
  </si>
  <si>
    <t>Gender</t>
  </si>
  <si>
    <t>Beverage</t>
  </si>
  <si>
    <t>Label</t>
  </si>
  <si>
    <t>Other</t>
  </si>
  <si>
    <t>Vegetable/Fruit</t>
  </si>
  <si>
    <t>Carbohydrates</t>
  </si>
  <si>
    <t>Converted Rice</t>
  </si>
  <si>
    <t>Calories/gram</t>
  </si>
  <si>
    <t>Protein/gram</t>
  </si>
  <si>
    <t>Fat/gram</t>
  </si>
  <si>
    <t>sat.fat/gram</t>
  </si>
  <si>
    <t>Fiber/gram</t>
  </si>
  <si>
    <t>Carbs/gram</t>
  </si>
  <si>
    <t>Breakfast</t>
  </si>
  <si>
    <t>Lunch</t>
  </si>
  <si>
    <t>Dinner</t>
  </si>
  <si>
    <t>Meal</t>
  </si>
  <si>
    <t>Total</t>
  </si>
  <si>
    <t>Weight(kg)</t>
  </si>
  <si>
    <t>Height(cm)</t>
  </si>
  <si>
    <t xml:space="preserve">Calories </t>
  </si>
  <si>
    <t>AM snack</t>
  </si>
  <si>
    <t>PM snack</t>
  </si>
  <si>
    <t>Qty(grams)</t>
  </si>
  <si>
    <t>Other items</t>
  </si>
  <si>
    <t>Your Daily Nutritional Intake</t>
  </si>
  <si>
    <t>NUTRITION CALCULATOR</t>
  </si>
  <si>
    <t>TOTAL</t>
  </si>
  <si>
    <t>Grand Total</t>
  </si>
  <si>
    <t xml:space="preserve">Total </t>
  </si>
  <si>
    <t>Food Group</t>
  </si>
  <si>
    <t>NEEDS</t>
  </si>
  <si>
    <t>INTAKE</t>
  </si>
  <si>
    <t>Carbohydrates(g)</t>
  </si>
  <si>
    <t>Protein(g)</t>
  </si>
  <si>
    <t>Fat(g)</t>
  </si>
  <si>
    <t>Fiber(g)</t>
  </si>
  <si>
    <t>Column1</t>
  </si>
  <si>
    <t>Water intake</t>
  </si>
  <si>
    <t>CALORIES</t>
  </si>
  <si>
    <t>CARBS</t>
  </si>
  <si>
    <t>PROTEIN</t>
  </si>
  <si>
    <t>FAT</t>
  </si>
  <si>
    <t>FIBER</t>
  </si>
  <si>
    <t>% OF YOUR DAILY NEEDS</t>
  </si>
  <si>
    <t>NUTRITIONAL INTAKE FOR THE DAY</t>
  </si>
  <si>
    <t>YOUR NUTRITIONAL NEEDS</t>
  </si>
  <si>
    <t>SELECT YOUR MEAL &amp; ENTER QUANTITY</t>
  </si>
  <si>
    <t xml:space="preserve">WATER INTAKE </t>
  </si>
  <si>
    <t>Female</t>
  </si>
  <si>
    <t>Item 1</t>
  </si>
  <si>
    <t>Item 2</t>
  </si>
  <si>
    <t>Item 3</t>
  </si>
  <si>
    <t>Item 4</t>
  </si>
  <si>
    <t>Item 5</t>
  </si>
  <si>
    <t xml:space="preserve">Drop down list </t>
  </si>
  <si>
    <t>oat</t>
  </si>
  <si>
    <t>bread</t>
  </si>
  <si>
    <t>item 2</t>
  </si>
  <si>
    <t>item 3</t>
  </si>
  <si>
    <t xml:space="preserve">item 5 </t>
  </si>
  <si>
    <t>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</si>
</sst>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 (Body)"/>
    </font>
    <font>
      <b/>
      <sz val="28"/>
      <color theme="1"/>
      <name val="Calibri"/>
      <family val="2"/>
      <scheme val="minor"/>
    </font>
    <font>
      <b/>
      <sz val="24"/>
      <color theme="4" tint="-0.249977111117893"/>
      <name val="Andale Mono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rgb="FF8EA9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33" borderId="24" xfId="0" applyFill="1" applyBorder="1"/>
    <xf numFmtId="0" fontId="0" fillId="33" borderId="25" xfId="0" applyFill="1" applyBorder="1"/>
    <xf numFmtId="0" fontId="0" fillId="33" borderId="22" xfId="0" applyFill="1" applyBorder="1"/>
    <xf numFmtId="0" fontId="0" fillId="33" borderId="26" xfId="0" applyFill="1" applyBorder="1"/>
    <xf numFmtId="0" fontId="0" fillId="33" borderId="0" xfId="0" applyFill="1"/>
    <xf numFmtId="0" fontId="0" fillId="34" borderId="24" xfId="0" applyFill="1" applyBorder="1"/>
    <xf numFmtId="0" fontId="0" fillId="34" borderId="25" xfId="0" applyFill="1" applyBorder="1"/>
    <xf numFmtId="0" fontId="0" fillId="34" borderId="22" xfId="0" applyFill="1" applyBorder="1"/>
    <xf numFmtId="0" fontId="0" fillId="34" borderId="26" xfId="0" applyFill="1" applyBorder="1"/>
    <xf numFmtId="0" fontId="0" fillId="34" borderId="0" xfId="0" applyFill="1"/>
    <xf numFmtId="0" fontId="0" fillId="35" borderId="17" xfId="0" applyFill="1" applyBorder="1"/>
    <xf numFmtId="0" fontId="0" fillId="35" borderId="27" xfId="0" applyFill="1" applyBorder="1"/>
    <xf numFmtId="0" fontId="0" fillId="35" borderId="18" xfId="0" applyFill="1" applyBorder="1"/>
    <xf numFmtId="0" fontId="0" fillId="35" borderId="24" xfId="0" applyFill="1" applyBorder="1"/>
    <xf numFmtId="0" fontId="0" fillId="35" borderId="26" xfId="0" applyFill="1" applyBorder="1"/>
    <xf numFmtId="0" fontId="0" fillId="35" borderId="31" xfId="0" applyFill="1" applyBorder="1"/>
    <xf numFmtId="0" fontId="0" fillId="35" borderId="32" xfId="0" applyFill="1" applyBorder="1"/>
    <xf numFmtId="0" fontId="0" fillId="35" borderId="29" xfId="0" applyFill="1" applyBorder="1"/>
    <xf numFmtId="0" fontId="0" fillId="33" borderId="27" xfId="0" applyFill="1" applyBorder="1"/>
    <xf numFmtId="0" fontId="0" fillId="33" borderId="28" xfId="0" applyFill="1" applyBorder="1"/>
    <xf numFmtId="0" fontId="0" fillId="33" borderId="29" xfId="0" applyFill="1" applyBorder="1"/>
    <xf numFmtId="0" fontId="0" fillId="33" borderId="30" xfId="0" applyFill="1" applyBorder="1"/>
    <xf numFmtId="0" fontId="0" fillId="34" borderId="27" xfId="0" applyFill="1" applyBorder="1"/>
    <xf numFmtId="0" fontId="0" fillId="34" borderId="28" xfId="0" applyFill="1" applyBorder="1"/>
    <xf numFmtId="0" fontId="0" fillId="34" borderId="29" xfId="0" applyFill="1" applyBorder="1"/>
    <xf numFmtId="0" fontId="0" fillId="34" borderId="30" xfId="0" applyFill="1" applyBorder="1"/>
    <xf numFmtId="0" fontId="0" fillId="35" borderId="33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18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18" xfId="0" applyFill="1" applyBorder="1"/>
    <xf numFmtId="0" fontId="19" fillId="35" borderId="26" xfId="0" applyFont="1" applyFill="1" applyBorder="1"/>
    <xf numFmtId="0" fontId="19" fillId="33" borderId="0" xfId="0" applyFont="1" applyFill="1"/>
    <xf numFmtId="0" fontId="19" fillId="34" borderId="0" xfId="0" applyFont="1" applyFill="1"/>
    <xf numFmtId="0" fontId="19" fillId="33" borderId="26" xfId="0" applyFont="1" applyFill="1" applyBorder="1"/>
    <xf numFmtId="0" fontId="19" fillId="33" borderId="27" xfId="0" applyFont="1" applyFill="1" applyBorder="1"/>
    <xf numFmtId="0" fontId="19" fillId="34" borderId="26" xfId="0" applyFont="1" applyFill="1" applyBorder="1"/>
    <xf numFmtId="0" fontId="19" fillId="34" borderId="27" xfId="0" applyFont="1" applyFill="1" applyBorder="1"/>
    <xf numFmtId="0" fontId="19" fillId="35" borderId="31" xfId="0" applyFont="1" applyFill="1" applyBorder="1"/>
    <xf numFmtId="0" fontId="19" fillId="33" borderId="31" xfId="0" applyFont="1" applyFill="1" applyBorder="1"/>
    <xf numFmtId="0" fontId="19" fillId="33" borderId="32" xfId="0" applyFont="1" applyFill="1" applyBorder="1"/>
    <xf numFmtId="0" fontId="19" fillId="33" borderId="18" xfId="0" applyFont="1" applyFill="1" applyBorder="1"/>
    <xf numFmtId="0" fontId="19" fillId="34" borderId="31" xfId="0" applyFont="1" applyFill="1" applyBorder="1"/>
    <xf numFmtId="0" fontId="19" fillId="34" borderId="32" xfId="0" applyFont="1" applyFill="1" applyBorder="1"/>
    <xf numFmtId="0" fontId="19" fillId="34" borderId="18" xfId="0" applyFont="1" applyFill="1" applyBorder="1"/>
    <xf numFmtId="0" fontId="19" fillId="35" borderId="17" xfId="0" applyFont="1" applyFill="1" applyBorder="1"/>
    <xf numFmtId="0" fontId="0" fillId="0" borderId="22" xfId="0" applyBorder="1"/>
    <xf numFmtId="0" fontId="0" fillId="0" borderId="34" xfId="0" applyBorder="1"/>
    <xf numFmtId="0" fontId="0" fillId="0" borderId="35" xfId="0" applyBorder="1"/>
    <xf numFmtId="0" fontId="20" fillId="0" borderId="36" xfId="0" applyFont="1" applyBorder="1"/>
    <xf numFmtId="0" fontId="20" fillId="0" borderId="37" xfId="0" applyFont="1" applyBorder="1"/>
    <xf numFmtId="0" fontId="20" fillId="0" borderId="38" xfId="0" applyFont="1" applyBorder="1"/>
    <xf numFmtId="0" fontId="0" fillId="34" borderId="32" xfId="0" applyFill="1" applyBorder="1" applyAlignment="1">
      <alignment horizontal="center"/>
    </xf>
    <xf numFmtId="0" fontId="0" fillId="34" borderId="39" xfId="0" applyFill="1" applyBorder="1"/>
    <xf numFmtId="0" fontId="0" fillId="34" borderId="41" xfId="0" applyFill="1" applyBorder="1"/>
    <xf numFmtId="0" fontId="0" fillId="34" borderId="40" xfId="0" applyFill="1" applyBorder="1"/>
    <xf numFmtId="0" fontId="0" fillId="36" borderId="0" xfId="0" applyFill="1"/>
    <xf numFmtId="0" fontId="18" fillId="36" borderId="0" xfId="0" applyFont="1" applyFill="1" applyAlignment="1">
      <alignment horizontal="center"/>
    </xf>
    <xf numFmtId="0" fontId="0" fillId="36" borderId="13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1" xfId="0" applyFill="1" applyBorder="1"/>
    <xf numFmtId="0" fontId="0" fillId="36" borderId="12" xfId="0" applyFill="1" applyBorder="1"/>
    <xf numFmtId="0" fontId="18" fillId="36" borderId="46" xfId="0" applyFont="1" applyFill="1" applyBorder="1"/>
    <xf numFmtId="0" fontId="24" fillId="36" borderId="42" xfId="0" applyFont="1" applyFill="1" applyBorder="1"/>
    <xf numFmtId="0" fontId="18" fillId="36" borderId="42" xfId="0" applyFont="1" applyFill="1" applyBorder="1" applyAlignment="1">
      <alignment horizontal="center" vertical="center"/>
    </xf>
    <xf numFmtId="0" fontId="18" fillId="36" borderId="42" xfId="0" applyFont="1" applyFill="1" applyBorder="1" applyAlignment="1">
      <alignment horizontal="center"/>
    </xf>
    <xf numFmtId="0" fontId="0" fillId="36" borderId="50" xfId="0" applyFill="1" applyBorder="1"/>
    <xf numFmtId="0" fontId="0" fillId="36" borderId="51" xfId="0" applyFill="1" applyBorder="1"/>
    <xf numFmtId="0" fontId="0" fillId="36" borderId="52" xfId="0" applyFill="1" applyBorder="1"/>
    <xf numFmtId="0" fontId="0" fillId="36" borderId="3" xfId="0" applyFill="1" applyBorder="1"/>
    <xf numFmtId="0" fontId="0" fillId="36" borderId="43" xfId="0" applyFill="1" applyBorder="1"/>
    <xf numFmtId="0" fontId="0" fillId="36" borderId="42" xfId="0" applyFill="1" applyBorder="1"/>
    <xf numFmtId="0" fontId="0" fillId="36" borderId="51" xfId="0" applyFill="1" applyBorder="1" applyAlignment="1">
      <alignment horizontal="center"/>
    </xf>
    <xf numFmtId="0" fontId="0" fillId="36" borderId="50" xfId="0" applyFill="1" applyBorder="1" applyAlignment="1">
      <alignment horizontal="center"/>
    </xf>
    <xf numFmtId="0" fontId="0" fillId="36" borderId="44" xfId="0" applyFill="1" applyBorder="1"/>
    <xf numFmtId="0" fontId="0" fillId="36" borderId="46" xfId="0" applyFill="1" applyBorder="1"/>
    <xf numFmtId="0" fontId="0" fillId="36" borderId="0" xfId="0" applyFill="1" applyAlignment="1">
      <alignment horizontal="center"/>
    </xf>
    <xf numFmtId="0" fontId="0" fillId="36" borderId="54" xfId="0" applyFill="1" applyBorder="1"/>
    <xf numFmtId="0" fontId="0" fillId="36" borderId="55" xfId="0" applyFill="1" applyBorder="1"/>
    <xf numFmtId="0" fontId="0" fillId="36" borderId="53" xfId="0" applyFill="1" applyBorder="1"/>
    <xf numFmtId="0" fontId="19" fillId="37" borderId="54" xfId="0" applyFont="1" applyFill="1" applyBorder="1"/>
    <xf numFmtId="0" fontId="19" fillId="37" borderId="55" xfId="0" applyFont="1" applyFill="1" applyBorder="1"/>
    <xf numFmtId="0" fontId="0" fillId="38" borderId="44" xfId="0" applyFill="1" applyBorder="1"/>
    <xf numFmtId="0" fontId="0" fillId="38" borderId="53" xfId="0" applyFill="1" applyBorder="1"/>
    <xf numFmtId="0" fontId="0" fillId="38" borderId="42" xfId="0" applyFill="1" applyBorder="1"/>
    <xf numFmtId="0" fontId="0" fillId="38" borderId="0" xfId="0" applyFill="1"/>
    <xf numFmtId="0" fontId="19" fillId="39" borderId="56" xfId="0" applyFont="1" applyFill="1" applyBorder="1"/>
    <xf numFmtId="0" fontId="28" fillId="36" borderId="0" xfId="0" applyFont="1" applyFill="1" applyAlignment="1">
      <alignment horizontal="center"/>
    </xf>
    <xf numFmtId="0" fontId="18" fillId="36" borderId="44" xfId="0" applyFont="1" applyFill="1" applyBorder="1" applyAlignment="1">
      <alignment horizontal="center"/>
    </xf>
    <xf numFmtId="0" fontId="18" fillId="36" borderId="46" xfId="0" applyFont="1" applyFill="1" applyBorder="1" applyAlignment="1">
      <alignment horizontal="center"/>
    </xf>
    <xf numFmtId="0" fontId="23" fillId="36" borderId="50" xfId="0" applyFont="1" applyFill="1" applyBorder="1" applyAlignment="1">
      <alignment horizontal="center" vertical="center"/>
    </xf>
    <xf numFmtId="0" fontId="23" fillId="36" borderId="0" xfId="0" applyFont="1" applyFill="1" applyAlignment="1">
      <alignment horizontal="center" vertical="center"/>
    </xf>
    <xf numFmtId="0" fontId="23" fillId="36" borderId="52" xfId="0" applyFont="1" applyFill="1" applyBorder="1" applyAlignment="1">
      <alignment horizontal="center" vertical="center"/>
    </xf>
    <xf numFmtId="0" fontId="23" fillId="36" borderId="3" xfId="0" applyFont="1" applyFill="1" applyBorder="1" applyAlignment="1">
      <alignment horizontal="center" vertical="center"/>
    </xf>
    <xf numFmtId="0" fontId="23" fillId="36" borderId="47" xfId="0" applyFont="1" applyFill="1" applyBorder="1" applyAlignment="1">
      <alignment horizontal="center" vertical="center"/>
    </xf>
    <xf numFmtId="0" fontId="23" fillId="36" borderId="49" xfId="0" applyFont="1" applyFill="1" applyBorder="1" applyAlignment="1">
      <alignment horizontal="center" vertical="center"/>
    </xf>
    <xf numFmtId="0" fontId="23" fillId="36" borderId="51" xfId="0" applyFont="1" applyFill="1" applyBorder="1" applyAlignment="1">
      <alignment horizontal="center" vertical="center"/>
    </xf>
    <xf numFmtId="0" fontId="23" fillId="36" borderId="43" xfId="0" applyFont="1" applyFill="1" applyBorder="1" applyAlignment="1">
      <alignment horizontal="center" vertical="center"/>
    </xf>
    <xf numFmtId="0" fontId="0" fillId="36" borderId="49" xfId="0" applyFill="1" applyBorder="1" applyAlignment="1">
      <alignment horizontal="center"/>
    </xf>
    <xf numFmtId="0" fontId="0" fillId="36" borderId="51" xfId="0" applyFill="1" applyBorder="1" applyAlignment="1">
      <alignment horizontal="center"/>
    </xf>
    <xf numFmtId="9" fontId="26" fillId="36" borderId="44" xfId="42" applyFont="1" applyFill="1" applyBorder="1" applyAlignment="1">
      <alignment horizontal="center" vertical="center"/>
    </xf>
    <xf numFmtId="9" fontId="27" fillId="36" borderId="45" xfId="42" applyFont="1" applyFill="1" applyBorder="1" applyAlignment="1">
      <alignment horizontal="center" vertical="center"/>
    </xf>
    <xf numFmtId="9" fontId="27" fillId="36" borderId="46" xfId="42" applyFont="1" applyFill="1" applyBorder="1" applyAlignment="1">
      <alignment horizontal="center" vertical="center"/>
    </xf>
    <xf numFmtId="0" fontId="22" fillId="36" borderId="47" xfId="0" applyFont="1" applyFill="1" applyBorder="1" applyAlignment="1">
      <alignment horizontal="center" vertical="center"/>
    </xf>
    <xf numFmtId="0" fontId="22" fillId="36" borderId="48" xfId="0" applyFont="1" applyFill="1" applyBorder="1" applyAlignment="1">
      <alignment horizontal="center" vertical="center"/>
    </xf>
    <xf numFmtId="0" fontId="22" fillId="36" borderId="49" xfId="0" applyFont="1" applyFill="1" applyBorder="1" applyAlignment="1">
      <alignment horizontal="center" vertical="center"/>
    </xf>
    <xf numFmtId="0" fontId="22" fillId="36" borderId="52" xfId="0" applyFont="1" applyFill="1" applyBorder="1" applyAlignment="1">
      <alignment horizontal="center" vertical="center"/>
    </xf>
    <xf numFmtId="0" fontId="22" fillId="36" borderId="3" xfId="0" applyFont="1" applyFill="1" applyBorder="1" applyAlignment="1">
      <alignment horizontal="center" vertical="center"/>
    </xf>
    <xf numFmtId="0" fontId="22" fillId="36" borderId="43" xfId="0" applyFont="1" applyFill="1" applyBorder="1" applyAlignment="1">
      <alignment horizontal="center" vertical="center"/>
    </xf>
    <xf numFmtId="0" fontId="24" fillId="36" borderId="44" xfId="0" applyFont="1" applyFill="1" applyBorder="1" applyAlignment="1">
      <alignment horizontal="center"/>
    </xf>
    <xf numFmtId="0" fontId="24" fillId="36" borderId="45" xfId="0" applyFont="1" applyFill="1" applyBorder="1" applyAlignment="1">
      <alignment horizontal="center"/>
    </xf>
    <xf numFmtId="0" fontId="24" fillId="36" borderId="46" xfId="0" applyFont="1" applyFill="1" applyBorder="1" applyAlignment="1">
      <alignment horizontal="center"/>
    </xf>
    <xf numFmtId="0" fontId="0" fillId="36" borderId="0" xfId="0" applyFill="1" applyAlignment="1">
      <alignment horizontal="center"/>
    </xf>
    <xf numFmtId="0" fontId="24" fillId="36" borderId="44" xfId="0" applyFont="1" applyFill="1" applyBorder="1" applyAlignment="1">
      <alignment horizontal="center" vertical="center"/>
    </xf>
    <xf numFmtId="0" fontId="24" fillId="36" borderId="45" xfId="0" applyFont="1" applyFill="1" applyBorder="1" applyAlignment="1">
      <alignment horizontal="center" vertical="center"/>
    </xf>
    <xf numFmtId="0" fontId="24" fillId="36" borderId="46" xfId="0" applyFont="1" applyFill="1" applyBorder="1" applyAlignment="1">
      <alignment horizontal="center" vertical="center"/>
    </xf>
    <xf numFmtId="0" fontId="0" fillId="36" borderId="48" xfId="0" applyFill="1" applyBorder="1" applyAlignment="1">
      <alignment horizontal="center"/>
    </xf>
    <xf numFmtId="0" fontId="24" fillId="36" borderId="47" xfId="0" applyFont="1" applyFill="1" applyBorder="1" applyAlignment="1">
      <alignment horizontal="center"/>
    </xf>
    <xf numFmtId="0" fontId="18" fillId="36" borderId="48" xfId="0" applyFont="1" applyFill="1" applyBorder="1" applyAlignment="1">
      <alignment horizontal="center"/>
    </xf>
    <xf numFmtId="0" fontId="18" fillId="36" borderId="49" xfId="0" applyFont="1" applyFill="1" applyBorder="1" applyAlignment="1">
      <alignment horizontal="center"/>
    </xf>
    <xf numFmtId="0" fontId="18" fillId="36" borderId="45" xfId="0" applyFont="1" applyFill="1" applyBorder="1" applyAlignment="1">
      <alignment horizontal="center"/>
    </xf>
    <xf numFmtId="0" fontId="0" fillId="36" borderId="47" xfId="0" applyFill="1" applyBorder="1" applyAlignment="1">
      <alignment horizontal="center"/>
    </xf>
    <xf numFmtId="0" fontId="0" fillId="36" borderId="50" xfId="0" applyFill="1" applyBorder="1" applyAlignment="1">
      <alignment horizontal="center"/>
    </xf>
    <xf numFmtId="9" fontId="21" fillId="36" borderId="47" xfId="42" applyFont="1" applyFill="1" applyBorder="1" applyAlignment="1">
      <alignment horizontal="center" vertical="center"/>
    </xf>
    <xf numFmtId="9" fontId="21" fillId="36" borderId="48" xfId="42" applyFont="1" applyFill="1" applyBorder="1" applyAlignment="1">
      <alignment horizontal="center" vertical="center"/>
    </xf>
    <xf numFmtId="9" fontId="21" fillId="36" borderId="49" xfId="42" applyFont="1" applyFill="1" applyBorder="1" applyAlignment="1">
      <alignment horizontal="center" vertical="center"/>
    </xf>
    <xf numFmtId="9" fontId="21" fillId="36" borderId="50" xfId="42" applyFont="1" applyFill="1" applyBorder="1" applyAlignment="1">
      <alignment horizontal="center" vertical="center"/>
    </xf>
    <xf numFmtId="9" fontId="21" fillId="36" borderId="0" xfId="42" applyFont="1" applyFill="1" applyBorder="1" applyAlignment="1">
      <alignment horizontal="center" vertical="center"/>
    </xf>
    <xf numFmtId="9" fontId="21" fillId="36" borderId="51" xfId="42" applyFont="1" applyFill="1" applyBorder="1" applyAlignment="1">
      <alignment horizontal="center" vertical="center"/>
    </xf>
    <xf numFmtId="9" fontId="21" fillId="36" borderId="52" xfId="42" applyFont="1" applyFill="1" applyBorder="1" applyAlignment="1">
      <alignment horizontal="center" vertical="center"/>
    </xf>
    <xf numFmtId="9" fontId="21" fillId="36" borderId="3" xfId="42" applyFont="1" applyFill="1" applyBorder="1" applyAlignment="1">
      <alignment horizontal="center" vertical="center"/>
    </xf>
    <xf numFmtId="9" fontId="21" fillId="36" borderId="43" xfId="42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9FFF6"/>
      <color rgb="FFD8FFF0"/>
      <color rgb="FFAFFFE0"/>
      <color rgb="FFF5FFDC"/>
      <color rgb="FFECFFAB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>
                <a:solidFill>
                  <a:schemeClr val="tx1"/>
                </a:solidFill>
              </a:rPr>
              <a:t>Calorie Distributrion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80671997536309E-2"/>
          <c:y val="0.12414529017902774"/>
          <c:w val="0.63705738562119463"/>
          <c:h val="0.80126806389867111"/>
        </c:manualLayout>
      </c:layout>
      <c:doughnutChart>
        <c:varyColors val="1"/>
        <c:ser>
          <c:idx val="0"/>
          <c:order val="0"/>
          <c:tx>
            <c:strRef>
              <c:f>'Pie chart'!$C$3</c:f>
              <c:strCache>
                <c:ptCount val="1"/>
                <c:pt idx="0">
                  <c:v>Calories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7-FD42-A233-6AE2103C4F55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7-FD42-A233-6AE2103C4F55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7-FD42-A233-6AE2103C4F55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7-FD42-A233-6AE2103C4F55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7-FD42-A233-6AE2103C4F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chart'!$B$4:$B$7</c:f>
              <c:strCache>
                <c:ptCount val="4"/>
                <c:pt idx="0">
                  <c:v>Carbohydrates</c:v>
                </c:pt>
                <c:pt idx="1">
                  <c:v>Protein</c:v>
                </c:pt>
                <c:pt idx="2">
                  <c:v>Fat</c:v>
                </c:pt>
                <c:pt idx="3">
                  <c:v>Fiber</c:v>
                </c:pt>
              </c:strCache>
            </c:strRef>
          </c:cat>
          <c:val>
            <c:numRef>
              <c:f>'Pie chart'!$C$4:$C$7</c:f>
              <c:numCache>
                <c:formatCode>General</c:formatCode>
                <c:ptCount val="4"/>
                <c:pt idx="0">
                  <c:v>84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37-FD42-A233-6AE2103C4F5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162930380677712"/>
          <c:y val="0.40230557950791895"/>
          <c:w val="0.29008814731799565"/>
          <c:h val="0.47364245197512878"/>
        </c:manualLayout>
      </c:layout>
      <c:overlay val="0"/>
      <c:spPr>
        <a:solidFill>
          <a:schemeClr val="lt1">
            <a:alpha val="50000"/>
          </a:schemeClr>
        </a:solidFill>
        <a:ln w="34925"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/>
              <a:t>Needs Vs Intake</a:t>
            </a:r>
          </a:p>
        </c:rich>
      </c:tx>
      <c:layout>
        <c:manualLayout>
          <c:xMode val="edge"/>
          <c:yMode val="edge"/>
          <c:x val="0.360895669291338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913974901243324"/>
          <c:y val="0.17171296296296296"/>
          <c:w val="0.73886016696946222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graph'!$B$4</c:f>
              <c:strCache>
                <c:ptCount val="1"/>
                <c:pt idx="0">
                  <c:v>NEEDS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'Bar graph'!$A$5:$A$9</c:f>
              <c:strCache>
                <c:ptCount val="5"/>
                <c:pt idx="0">
                  <c:v>Fiber</c:v>
                </c:pt>
                <c:pt idx="1">
                  <c:v>Protein</c:v>
                </c:pt>
                <c:pt idx="2">
                  <c:v>Carbohydrates</c:v>
                </c:pt>
                <c:pt idx="3">
                  <c:v>Fat</c:v>
                </c:pt>
                <c:pt idx="4">
                  <c:v>Calories</c:v>
                </c:pt>
              </c:strCache>
            </c:strRef>
          </c:cat>
          <c:val>
            <c:numRef>
              <c:f>'Bar graph'!$B$5:$B$9</c:f>
              <c:numCache>
                <c:formatCode>General</c:formatCode>
                <c:ptCount val="5"/>
                <c:pt idx="0">
                  <c:v>25</c:v>
                </c:pt>
                <c:pt idx="1">
                  <c:v>44</c:v>
                </c:pt>
                <c:pt idx="2">
                  <c:v>186</c:v>
                </c:pt>
                <c:pt idx="3">
                  <c:v>45</c:v>
                </c:pt>
                <c:pt idx="4">
                  <c:v>1354.6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6-7444-A66F-36690D91EF4A}"/>
            </c:ext>
          </c:extLst>
        </c:ser>
        <c:ser>
          <c:idx val="1"/>
          <c:order val="1"/>
          <c:tx>
            <c:strRef>
              <c:f>'Bar graph'!$C$4</c:f>
              <c:strCache>
                <c:ptCount val="1"/>
                <c:pt idx="0">
                  <c:v>INTAKE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graph'!$A$5:$A$9</c:f>
              <c:strCache>
                <c:ptCount val="5"/>
                <c:pt idx="0">
                  <c:v>Fiber</c:v>
                </c:pt>
                <c:pt idx="1">
                  <c:v>Protein</c:v>
                </c:pt>
                <c:pt idx="2">
                  <c:v>Carbohydrates</c:v>
                </c:pt>
                <c:pt idx="3">
                  <c:v>Fat</c:v>
                </c:pt>
                <c:pt idx="4">
                  <c:v>Calories</c:v>
                </c:pt>
              </c:strCache>
            </c:strRef>
          </c:cat>
          <c:val>
            <c:numRef>
              <c:f>'Bar graph'!$C$5:$C$9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21</c:v>
                </c:pt>
                <c:pt idx="3">
                  <c:v>0</c:v>
                </c:pt>
                <c:pt idx="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6-7444-A66F-36690D91E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0113264"/>
        <c:axId val="1723760288"/>
      </c:barChart>
      <c:catAx>
        <c:axId val="149011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760288"/>
        <c:crosses val="autoZero"/>
        <c:auto val="1"/>
        <c:lblAlgn val="ctr"/>
        <c:lblOffset val="100"/>
        <c:noMultiLvlLbl val="0"/>
      </c:catAx>
      <c:valAx>
        <c:axId val="1723760288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9011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90116638841577"/>
          <c:y val="0.6495529507033323"/>
          <c:w val="0.13036075506654568"/>
          <c:h val="0.15709146883389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/>
              <a:t>Needs Vs Intake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715069991251095"/>
          <c:y val="0.17171296296296296"/>
          <c:w val="0.75084930008748907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graph'!$B$4</c:f>
              <c:strCache>
                <c:ptCount val="1"/>
                <c:pt idx="0">
                  <c:v>NEEDS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'Bar graph'!$A$5:$A$9</c:f>
              <c:strCache>
                <c:ptCount val="5"/>
                <c:pt idx="0">
                  <c:v>Fiber</c:v>
                </c:pt>
                <c:pt idx="1">
                  <c:v>Protein</c:v>
                </c:pt>
                <c:pt idx="2">
                  <c:v>Carbohydrates</c:v>
                </c:pt>
                <c:pt idx="3">
                  <c:v>Fat</c:v>
                </c:pt>
                <c:pt idx="4">
                  <c:v>Calories</c:v>
                </c:pt>
              </c:strCache>
            </c:strRef>
          </c:cat>
          <c:val>
            <c:numRef>
              <c:f>'Bar graph'!$B$5:$B$9</c:f>
              <c:numCache>
                <c:formatCode>General</c:formatCode>
                <c:ptCount val="5"/>
                <c:pt idx="0">
                  <c:v>25</c:v>
                </c:pt>
                <c:pt idx="1">
                  <c:v>44</c:v>
                </c:pt>
                <c:pt idx="2">
                  <c:v>186</c:v>
                </c:pt>
                <c:pt idx="3">
                  <c:v>45</c:v>
                </c:pt>
                <c:pt idx="4">
                  <c:v>1354.6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F-C14D-B1EC-A8EB5C5699FF}"/>
            </c:ext>
          </c:extLst>
        </c:ser>
        <c:ser>
          <c:idx val="1"/>
          <c:order val="1"/>
          <c:tx>
            <c:strRef>
              <c:f>'Bar graph'!$C$4</c:f>
              <c:strCache>
                <c:ptCount val="1"/>
                <c:pt idx="0">
                  <c:v>INTAKE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graph'!$A$5:$A$9</c:f>
              <c:strCache>
                <c:ptCount val="5"/>
                <c:pt idx="0">
                  <c:v>Fiber</c:v>
                </c:pt>
                <c:pt idx="1">
                  <c:v>Protein</c:v>
                </c:pt>
                <c:pt idx="2">
                  <c:v>Carbohydrates</c:v>
                </c:pt>
                <c:pt idx="3">
                  <c:v>Fat</c:v>
                </c:pt>
                <c:pt idx="4">
                  <c:v>Calories</c:v>
                </c:pt>
              </c:strCache>
            </c:strRef>
          </c:cat>
          <c:val>
            <c:numRef>
              <c:f>'Bar graph'!$C$5:$C$9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21</c:v>
                </c:pt>
                <c:pt idx="3">
                  <c:v>0</c:v>
                </c:pt>
                <c:pt idx="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4F-C14D-B1EC-A8EB5C569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90113264"/>
        <c:axId val="1723760288"/>
      </c:barChart>
      <c:catAx>
        <c:axId val="149011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760288"/>
        <c:crosses val="autoZero"/>
        <c:auto val="1"/>
        <c:lblAlgn val="ctr"/>
        <c:lblOffset val="100"/>
        <c:noMultiLvlLbl val="0"/>
      </c:catAx>
      <c:valAx>
        <c:axId val="17237602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1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695554991109978E-2"/>
          <c:y val="0.17531103551633084"/>
          <c:w val="0.62315895351790707"/>
          <c:h val="0.72952898636915098"/>
        </c:manualLayout>
      </c:layout>
      <c:doughnutChart>
        <c:varyColors val="1"/>
        <c:ser>
          <c:idx val="0"/>
          <c:order val="0"/>
          <c:tx>
            <c:strRef>
              <c:f>'Pie chart'!$C$3</c:f>
              <c:strCache>
                <c:ptCount val="1"/>
                <c:pt idx="0">
                  <c:v>Calories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27-754A-8547-F308F83DB210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27-754A-8547-F308F83DB210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27-754A-8547-F308F83DB210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27-754A-8547-F308F83DB210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27-754A-8547-F308F83DB2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chart'!$B$4:$B$7</c:f>
              <c:strCache>
                <c:ptCount val="4"/>
                <c:pt idx="0">
                  <c:v>Carbohydrates</c:v>
                </c:pt>
                <c:pt idx="1">
                  <c:v>Protein</c:v>
                </c:pt>
                <c:pt idx="2">
                  <c:v>Fat</c:v>
                </c:pt>
                <c:pt idx="3">
                  <c:v>Fiber</c:v>
                </c:pt>
              </c:strCache>
            </c:strRef>
          </c:cat>
          <c:val>
            <c:numRef>
              <c:f>'Pie chart'!$C$4:$C$7</c:f>
              <c:numCache>
                <c:formatCode>General</c:formatCode>
                <c:ptCount val="4"/>
                <c:pt idx="0">
                  <c:v>84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D042-99DC-FB328E9746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CheckBox" checked="Checked" fmlaLink="Calculations!$C$52" lockText="1" noThreeD="1"/>
</file>

<file path=xl/ctrlProps/ctrlProp2.xml><?xml version="1.0" encoding="utf-8"?>
<formControlPr xmlns="http://schemas.microsoft.com/office/spreadsheetml/2009/9/main" objectType="CheckBox" checked="Checked" fmlaLink="Calculations!$C$53" lockText="1" noThreeD="1"/>
</file>

<file path=xl/ctrlProps/ctrlProp3.xml><?xml version="1.0" encoding="utf-8"?>
<formControlPr xmlns="http://schemas.microsoft.com/office/spreadsheetml/2009/9/main" objectType="CheckBox" checked="Checked" fmlaLink="Calculations!$C$54" lockText="1" noThreeD="1"/>
</file>

<file path=xl/ctrlProps/ctrlProp4.xml><?xml version="1.0" encoding="utf-8"?>
<formControlPr xmlns="http://schemas.microsoft.com/office/spreadsheetml/2009/9/main" objectType="CheckBox" checked="Checked" fmlaLink="Calculations!$C$55" lockText="1" noThreeD="1"/>
</file>

<file path=xl/ctrlProps/ctrlProp5.xml><?xml version="1.0" encoding="utf-8"?>
<formControlPr xmlns="http://schemas.microsoft.com/office/spreadsheetml/2009/9/main" objectType="CheckBox" checked="Checked" fmlaLink="Calculations!$C$56" lockText="1" noThreeD="1"/>
</file>

<file path=xl/ctrlProps/ctrlProp6.xml><?xml version="1.0" encoding="utf-8"?>
<formControlPr xmlns="http://schemas.microsoft.com/office/spreadsheetml/2009/9/main" objectType="CheckBox" checked="Checked" fmlaLink="Calculations!$C$57" lockText="1" noThreeD="1"/>
</file>

<file path=xl/ctrlProps/ctrlProp7.xml><?xml version="1.0" encoding="utf-8"?>
<formControlPr xmlns="http://schemas.microsoft.com/office/spreadsheetml/2009/9/main" objectType="CheckBox" fmlaLink="Calculations!$C$58" lockText="1" noThreeD="1"/>
</file>

<file path=xl/ctrlProps/ctrlProp8.xml><?xml version="1.0" encoding="utf-8"?>
<formControlPr xmlns="http://schemas.microsoft.com/office/spreadsheetml/2009/9/main" objectType="CheckBox" fmlaLink="Calculations!$C$59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346365</xdr:rowOff>
    </xdr:from>
    <xdr:to>
      <xdr:col>18</xdr:col>
      <xdr:colOff>11545</xdr:colOff>
      <xdr:row>15</xdr:row>
      <xdr:rowOff>277091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727363</xdr:colOff>
      <xdr:row>16</xdr:row>
      <xdr:rowOff>161636</xdr:rowOff>
    </xdr:from>
    <xdr:to>
      <xdr:col>18</xdr:col>
      <xdr:colOff>80818</xdr:colOff>
      <xdr:row>30</xdr:row>
      <xdr:rowOff>41563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292100</xdr:colOff>
          <xdr:row>17</xdr:row>
          <xdr:rowOff>63500</xdr:rowOff>
        </xdr:from>
        <xdr:to>
          <xdr:col>1</xdr:col>
          <xdr:colOff>825500</xdr:colOff>
          <xdr:row>20</xdr:row>
          <xdr:rowOff>88900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00000000-0008-0000-0000-00004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292100</xdr:colOff>
          <xdr:row>17</xdr:row>
          <xdr:rowOff>152400</xdr:rowOff>
        </xdr:from>
        <xdr:to>
          <xdr:col>2</xdr:col>
          <xdr:colOff>736600</xdr:colOff>
          <xdr:row>20</xdr:row>
          <xdr:rowOff>12700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00000000-0008-0000-0000-00004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17</xdr:row>
          <xdr:rowOff>152400</xdr:rowOff>
        </xdr:from>
        <xdr:to>
          <xdr:col>3</xdr:col>
          <xdr:colOff>673100</xdr:colOff>
          <xdr:row>20</xdr:row>
          <xdr:rowOff>25400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00000000-0008-0000-0000-00004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279400</xdr:colOff>
          <xdr:row>17</xdr:row>
          <xdr:rowOff>165100</xdr:rowOff>
        </xdr:from>
        <xdr:to>
          <xdr:col>4</xdr:col>
          <xdr:colOff>685800</xdr:colOff>
          <xdr:row>20</xdr:row>
          <xdr:rowOff>25400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00000000-0008-0000-0000-00004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17</xdr:row>
          <xdr:rowOff>127000</xdr:rowOff>
        </xdr:from>
        <xdr:to>
          <xdr:col>5</xdr:col>
          <xdr:colOff>673100</xdr:colOff>
          <xdr:row>20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00000000-0008-0000-0000-00004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279400</xdr:colOff>
          <xdr:row>17</xdr:row>
          <xdr:rowOff>127000</xdr:rowOff>
        </xdr:from>
        <xdr:to>
          <xdr:col>6</xdr:col>
          <xdr:colOff>685800</xdr:colOff>
          <xdr:row>20</xdr:row>
          <xdr:rowOff>12700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00000000-0008-0000-0000-00004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266700</xdr:colOff>
          <xdr:row>17</xdr:row>
          <xdr:rowOff>127000</xdr:rowOff>
        </xdr:from>
        <xdr:to>
          <xdr:col>7</xdr:col>
          <xdr:colOff>673100</xdr:colOff>
          <xdr:row>20</xdr:row>
          <xdr:rowOff>12700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00000000-0008-0000-0000-00004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279400</xdr:colOff>
          <xdr:row>17</xdr:row>
          <xdr:rowOff>127000</xdr:rowOff>
        </xdr:from>
        <xdr:to>
          <xdr:col>8</xdr:col>
          <xdr:colOff>685800</xdr:colOff>
          <xdr:row>20</xdr:row>
          <xdr:rowOff>12700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00000000-0008-0000-0000-00004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  <a:p>
              <a:pPr algn="l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/>
      </xdr:twoCellAnchor>
    </mc:Choice>
    <mc:Fallback/>
  </mc:AlternateContent>
  <xdr:twoCellAnchor editAs="oneCell">
    <xdr:from>
      <xdr:col>1</xdr:col>
      <xdr:colOff>184728</xdr:colOff>
      <xdr:row>19</xdr:row>
      <xdr:rowOff>34637</xdr:rowOff>
    </xdr:from>
    <xdr:to>
      <xdr:col>1</xdr:col>
      <xdr:colOff>681182</xdr:colOff>
      <xdr:row>22</xdr:row>
      <xdr:rowOff>11546</xdr:rowOff>
    </xdr:to>
    <xdr:pic>
      <xdr:nvPicPr>
        <xdr:cNvPr id="5" name="Graphic 4" descr="Water Bottle with solid fil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16001" y="5264728"/>
          <a:ext cx="496454" cy="496454"/>
        </a:xfrm>
        <a:prstGeom prst="rect">
          <a:avLst/>
        </a:prstGeom>
      </xdr:spPr>
    </xdr:pic>
    <xdr:clientData/>
  </xdr:twoCellAnchor>
  <xdr:twoCellAnchor editAs="oneCell">
    <xdr:from>
      <xdr:col>2</xdr:col>
      <xdr:colOff>173181</xdr:colOff>
      <xdr:row>19</xdr:row>
      <xdr:rowOff>23090</xdr:rowOff>
    </xdr:from>
    <xdr:to>
      <xdr:col>2</xdr:col>
      <xdr:colOff>669635</xdr:colOff>
      <xdr:row>22</xdr:row>
      <xdr:rowOff>2885</xdr:rowOff>
    </xdr:to>
    <xdr:pic>
      <xdr:nvPicPr>
        <xdr:cNvPr id="6" name="Graphic 5" descr="Water Bottle with solid fill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28090" y="5253181"/>
          <a:ext cx="496454" cy="496454"/>
        </a:xfrm>
        <a:prstGeom prst="rect">
          <a:avLst/>
        </a:prstGeom>
      </xdr:spPr>
    </xdr:pic>
    <xdr:clientData/>
  </xdr:twoCellAnchor>
  <xdr:twoCellAnchor editAs="oneCell">
    <xdr:from>
      <xdr:col>3</xdr:col>
      <xdr:colOff>161637</xdr:colOff>
      <xdr:row>19</xdr:row>
      <xdr:rowOff>23091</xdr:rowOff>
    </xdr:from>
    <xdr:to>
      <xdr:col>3</xdr:col>
      <xdr:colOff>658091</xdr:colOff>
      <xdr:row>22</xdr:row>
      <xdr:rowOff>0</xdr:rowOff>
    </xdr:to>
    <xdr:pic>
      <xdr:nvPicPr>
        <xdr:cNvPr id="7" name="Graphic 6" descr="Water Bottle with solid fil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86364" y="5253182"/>
          <a:ext cx="496454" cy="496454"/>
        </a:xfrm>
        <a:prstGeom prst="rect">
          <a:avLst/>
        </a:prstGeom>
      </xdr:spPr>
    </xdr:pic>
    <xdr:clientData/>
  </xdr:twoCellAnchor>
  <xdr:twoCellAnchor editAs="oneCell">
    <xdr:from>
      <xdr:col>4</xdr:col>
      <xdr:colOff>184727</xdr:colOff>
      <xdr:row>19</xdr:row>
      <xdr:rowOff>23091</xdr:rowOff>
    </xdr:from>
    <xdr:to>
      <xdr:col>4</xdr:col>
      <xdr:colOff>681181</xdr:colOff>
      <xdr:row>22</xdr:row>
      <xdr:rowOff>0</xdr:rowOff>
    </xdr:to>
    <xdr:pic>
      <xdr:nvPicPr>
        <xdr:cNvPr id="8" name="Graphic 7" descr="Water Bottle with solid fill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79272" y="5253182"/>
          <a:ext cx="496454" cy="496454"/>
        </a:xfrm>
        <a:prstGeom prst="rect">
          <a:avLst/>
        </a:prstGeom>
      </xdr:spPr>
    </xdr:pic>
    <xdr:clientData/>
  </xdr:twoCellAnchor>
  <xdr:twoCellAnchor editAs="oneCell">
    <xdr:from>
      <xdr:col>5</xdr:col>
      <xdr:colOff>173182</xdr:colOff>
      <xdr:row>19</xdr:row>
      <xdr:rowOff>23090</xdr:rowOff>
    </xdr:from>
    <xdr:to>
      <xdr:col>5</xdr:col>
      <xdr:colOff>669636</xdr:colOff>
      <xdr:row>22</xdr:row>
      <xdr:rowOff>2885</xdr:rowOff>
    </xdr:to>
    <xdr:pic>
      <xdr:nvPicPr>
        <xdr:cNvPr id="9" name="Graphic 8" descr="Water Bottle with solid fill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99000" y="5253181"/>
          <a:ext cx="496454" cy="496454"/>
        </a:xfrm>
        <a:prstGeom prst="rect">
          <a:avLst/>
        </a:prstGeom>
      </xdr:spPr>
    </xdr:pic>
    <xdr:clientData/>
  </xdr:twoCellAnchor>
  <xdr:twoCellAnchor editAs="oneCell">
    <xdr:from>
      <xdr:col>6</xdr:col>
      <xdr:colOff>184727</xdr:colOff>
      <xdr:row>19</xdr:row>
      <xdr:rowOff>23091</xdr:rowOff>
    </xdr:from>
    <xdr:to>
      <xdr:col>6</xdr:col>
      <xdr:colOff>681181</xdr:colOff>
      <xdr:row>22</xdr:row>
      <xdr:rowOff>0</xdr:rowOff>
    </xdr:to>
    <xdr:pic>
      <xdr:nvPicPr>
        <xdr:cNvPr id="10" name="Graphic 9" descr="Water Bottle with solid fill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41818" y="5253182"/>
          <a:ext cx="496454" cy="496454"/>
        </a:xfrm>
        <a:prstGeom prst="rect">
          <a:avLst/>
        </a:prstGeom>
      </xdr:spPr>
    </xdr:pic>
    <xdr:clientData/>
  </xdr:twoCellAnchor>
  <xdr:twoCellAnchor editAs="oneCell">
    <xdr:from>
      <xdr:col>7</xdr:col>
      <xdr:colOff>173181</xdr:colOff>
      <xdr:row>19</xdr:row>
      <xdr:rowOff>23091</xdr:rowOff>
    </xdr:from>
    <xdr:to>
      <xdr:col>7</xdr:col>
      <xdr:colOff>669635</xdr:colOff>
      <xdr:row>22</xdr:row>
      <xdr:rowOff>0</xdr:rowOff>
    </xdr:to>
    <xdr:pic>
      <xdr:nvPicPr>
        <xdr:cNvPr id="11" name="Graphic 10" descr="Water Bottle with solid fill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361545" y="5253182"/>
          <a:ext cx="496454" cy="496454"/>
        </a:xfrm>
        <a:prstGeom prst="rect">
          <a:avLst/>
        </a:prstGeom>
      </xdr:spPr>
    </xdr:pic>
    <xdr:clientData/>
  </xdr:twoCellAnchor>
  <xdr:twoCellAnchor editAs="oneCell">
    <xdr:from>
      <xdr:col>8</xdr:col>
      <xdr:colOff>207818</xdr:colOff>
      <xdr:row>19</xdr:row>
      <xdr:rowOff>23090</xdr:rowOff>
    </xdr:from>
    <xdr:to>
      <xdr:col>8</xdr:col>
      <xdr:colOff>704272</xdr:colOff>
      <xdr:row>22</xdr:row>
      <xdr:rowOff>2885</xdr:rowOff>
    </xdr:to>
    <xdr:pic>
      <xdr:nvPicPr>
        <xdr:cNvPr id="12" name="Graphic 11" descr="Water Bottle with solid fill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27454" y="5253181"/>
          <a:ext cx="496454" cy="4964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44450</xdr:colOff>
      <xdr:row>3</xdr:row>
      <xdr:rowOff>6350</xdr:rowOff>
    </xdr:from>
    <xdr:to>
      <xdr:col>9</xdr:col>
      <xdr:colOff>488950</xdr:colOff>
      <xdr:row>16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</xdr:row>
      <xdr:rowOff>165100</xdr:rowOff>
    </xdr:from>
    <xdr:to>
      <xdr:col>9</xdr:col>
      <xdr:colOff>806450</xdr:colOff>
      <xdr:row>22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CD98F-6CEC-1B45-B92A-9B55EC807F49}" name="Table3" displayName="Table3" ref="A4:C9" totalsRowShown="0">
  <autoFilter ref="A4:C9" xr:uid="{B38CD98F-6CEC-1B45-B92A-9B55EC807F49}"/>
  <sortState xmlns:xlrd2="http://schemas.microsoft.com/office/spreadsheetml/2017/richdata2" ref="A5:C9">
    <sortCondition ref="C4:C9"/>
  </sortState>
  <tableColumns count="3">
    <tableColumn id="1" xr3:uid="{C77D8B6B-3016-F048-A8D2-3FFFD2D3116E}" name="Column1"/>
    <tableColumn id="2" xr3:uid="{E74F0135-15DA-2A42-81D8-4F7E860267CF}" name="NEEDS"/>
    <tableColumn id="3" xr3:uid="{38F414D7-4B68-0A45-90C2-497DC3E2706C}" name="INTAK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9735E-B615-E745-AEA4-CDCA5AB5E4DE}" name="Table1" displayName="Table1" ref="B3:C8" totalsRowShown="0">
  <autoFilter ref="B3:C8" xr:uid="{D1F9735E-B615-E745-AEA4-CDCA5AB5E4DE}"/>
  <tableColumns count="2">
    <tableColumn id="1" xr3:uid="{CC218CAE-A182-D14C-B4D1-D82BCF45E6B4}" name="Food Group"/>
    <tableColumn id="2" xr3:uid="{61EBF44A-98F1-644D-8350-5D83266E37DA}" name="Calor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1DA65-4108-D246-A68E-F4E3BC4552BF}" name="Nutrition" displayName="Nutrition" ref="A1:Q332" totalsRowShown="0">
  <autoFilter ref="A1:Q332" xr:uid="{5BB1DA65-4108-D246-A68E-F4E3BC4552BF}"/>
  <tableColumns count="17">
    <tableColumn id="1" xr3:uid="{2C51DAC9-79C4-8C4A-AE52-80E955C10B56}" name="Food"/>
    <tableColumn id="2" xr3:uid="{BF5416BB-9EA8-2847-B95A-6BB15DE2DA8C}" name="Measure"/>
    <tableColumn id="3" xr3:uid="{881135BE-920E-9147-BE67-F4988DA95DFB}" name="Grams"/>
    <tableColumn id="4" xr3:uid="{E8B54D20-41BF-514E-9CC2-58507647A3BF}" name="Calories"/>
    <tableColumn id="5" xr3:uid="{17271808-4B44-764E-ABC8-C5333DCCD6C2}" name="Protein"/>
    <tableColumn id="6" xr3:uid="{07B8938D-F627-7546-B044-E132D259C17B}" name="Fat"/>
    <tableColumn id="7" xr3:uid="{B265EB1B-FE93-9043-9CB2-A6C1599AD0C9}" name="Sat.Fat"/>
    <tableColumn id="8" xr3:uid="{5E8A4782-AB8B-1E4D-AD7A-94486FCE7BFB}" name="Fiber"/>
    <tableColumn id="9" xr3:uid="{C9FB9437-F305-AD4F-B7A4-F74113B84F35}" name="Carbs"/>
    <tableColumn id="10" xr3:uid="{DC0B7EB3-57D1-6A46-8ECD-8C434E5EE909}" name="Category"/>
    <tableColumn id="11" xr3:uid="{35FB7336-E507-504F-BEB9-F6FD0CC221F6}" name="Label"/>
    <tableColumn id="12" xr3:uid="{3726A84E-E6C8-CB47-A461-50B7B4B0BB05}" name="Calories/gram" dataDxfId="4">
      <calculatedColumnFormula>Nutrition[[#This Row],[Calories]]/Nutrition[[#This Row],[Grams]]</calculatedColumnFormula>
    </tableColumn>
    <tableColumn id="13" xr3:uid="{A7C416E4-FD33-2A46-9E61-1C962DFA520C}" name="Protein/gram" dataDxfId="3">
      <calculatedColumnFormula>Nutrition[[#This Row],[Protein]]/Nutrition[[#This Row],[Grams]]</calculatedColumnFormula>
    </tableColumn>
    <tableColumn id="14" xr3:uid="{04E943D8-CAB9-F040-85C1-9B647C2BDC3C}" name="Fat/gram">
      <calculatedColumnFormula>Nutrition[[#This Row],[Fat]]/Nutrition[[#This Row],[Grams]]</calculatedColumnFormula>
    </tableColumn>
    <tableColumn id="15" xr3:uid="{26AF391C-874C-AB4C-B5F8-4F4DA32BF2EC}" name="sat.fat/gram" dataDxfId="2">
      <calculatedColumnFormula>Nutrition[[#This Row],[Sat.Fat]]/Nutrition[[#This Row],[Grams]]</calculatedColumnFormula>
    </tableColumn>
    <tableColumn id="16" xr3:uid="{1CCB0D01-0D59-E849-82E7-4C43416A379B}" name="Fiber/gram" dataDxfId="1">
      <calculatedColumnFormula>Nutrition[[#This Row],[Fiber]]/Nutrition[[#This Row],[Grams]]</calculatedColumnFormula>
    </tableColumn>
    <tableColumn id="17" xr3:uid="{5C4BF249-918F-AB4E-BC52-AE3751F83AA4}" name="Carbs/gram" dataDxfId="0">
      <calculatedColumnFormula>Nutrition[[#This Row],[Carbs]]/Nutrition[[#This Row],[Grams]]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A283-7E3D-694C-82BE-82935270DDED}">
  <dimension ref="A1:T35"/>
  <sheetViews>
    <sheetView showGridLines="0" tabSelected="1" zoomScale="107" zoomScaleNormal="110" workbookViewId="0">
      <selection activeCell="J18" sqref="J18:L22"/>
    </sheetView>
  </sheetViews>
  <sheetFormatPr baseColWidth="10" defaultRowHeight="16" x14ac:dyDescent="0.2"/>
  <cols>
    <col min="2" max="2" width="12.1640625" bestFit="1" customWidth="1"/>
    <col min="3" max="4" width="12.6640625" customWidth="1"/>
    <col min="6" max="6" width="11.33203125" customWidth="1"/>
    <col min="9" max="9" width="13.5" customWidth="1"/>
    <col min="13" max="13" width="9.5" customWidth="1"/>
    <col min="20" max="20" width="10.83203125" style="68"/>
  </cols>
  <sheetData>
    <row r="1" spans="1:19" ht="42" customHeight="1" x14ac:dyDescent="0.3">
      <c r="A1" s="100" t="s">
        <v>435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</row>
    <row r="2" spans="1:19" ht="23" customHeight="1" thickBot="1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3" spans="1:19" ht="20" thickBot="1" x14ac:dyDescent="0.3">
      <c r="A3" s="68"/>
      <c r="B3" s="122" t="s">
        <v>407</v>
      </c>
      <c r="C3" s="123"/>
      <c r="D3" s="123"/>
      <c r="E3" s="123"/>
      <c r="F3" s="123"/>
      <c r="G3" s="123"/>
      <c r="H3" s="123"/>
      <c r="I3" s="123"/>
      <c r="J3" s="123"/>
      <c r="K3" s="123"/>
      <c r="L3" s="124"/>
      <c r="M3" s="69"/>
      <c r="N3" s="68"/>
      <c r="O3" s="68"/>
      <c r="P3" s="68"/>
      <c r="Q3" s="68"/>
      <c r="R3" s="68"/>
      <c r="S3" s="68"/>
    </row>
    <row r="4" spans="1:19" ht="24" customHeight="1" thickBot="1" x14ac:dyDescent="0.3">
      <c r="A4" s="68"/>
      <c r="B4" s="76" t="s">
        <v>406</v>
      </c>
      <c r="C4" s="77"/>
      <c r="D4" s="76" t="s">
        <v>408</v>
      </c>
      <c r="E4" s="77">
        <v>29</v>
      </c>
      <c r="F4" s="76" t="s">
        <v>427</v>
      </c>
      <c r="G4" s="77">
        <v>55</v>
      </c>
      <c r="H4" s="76" t="s">
        <v>428</v>
      </c>
      <c r="I4" s="77">
        <v>162</v>
      </c>
      <c r="J4" s="76" t="s">
        <v>409</v>
      </c>
      <c r="K4" s="101" t="s">
        <v>458</v>
      </c>
      <c r="L4" s="102"/>
      <c r="M4" s="68"/>
      <c r="N4" s="68"/>
      <c r="O4" s="68"/>
      <c r="P4" s="68"/>
      <c r="Q4" s="68"/>
      <c r="R4" s="68"/>
      <c r="S4" s="68"/>
    </row>
    <row r="5" spans="1:19" ht="35" customHeight="1" thickBot="1" x14ac:dyDescent="0.2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</row>
    <row r="6" spans="1:19" ht="20" thickBot="1" x14ac:dyDescent="0.3">
      <c r="A6" s="68"/>
      <c r="B6" s="130" t="s">
        <v>455</v>
      </c>
      <c r="C6" s="131"/>
      <c r="D6" s="131"/>
      <c r="E6" s="131"/>
      <c r="F6" s="131"/>
      <c r="G6" s="131"/>
      <c r="H6" s="131"/>
      <c r="I6" s="131"/>
      <c r="J6" s="131"/>
      <c r="K6" s="131"/>
      <c r="L6" s="132"/>
      <c r="M6" s="69"/>
      <c r="N6" s="68"/>
      <c r="O6" s="68"/>
      <c r="P6" s="68"/>
      <c r="Q6" s="68"/>
      <c r="R6" s="68"/>
      <c r="S6" s="68"/>
    </row>
    <row r="7" spans="1:19" ht="20" thickBot="1" x14ac:dyDescent="0.3">
      <c r="A7" s="68"/>
      <c r="B7" s="76" t="s">
        <v>429</v>
      </c>
      <c r="C7" s="77">
        <f xml:space="preserve"> IF(K4= "Male", 655.1+(13.8*G4)+(5*I4)-(6.8*E4), 655.1+(9.6*G4)+(1.9*I4)-(4.7*E4))</f>
        <v>1354.6</v>
      </c>
      <c r="D7" s="76" t="s">
        <v>442</v>
      </c>
      <c r="E7" s="78">
        <f>ROUND((0.55*C7)/4,0)</f>
        <v>186</v>
      </c>
      <c r="F7" s="76" t="s">
        <v>443</v>
      </c>
      <c r="G7" s="78">
        <f>(ROUND(G4*0.8,0))</f>
        <v>44</v>
      </c>
      <c r="H7" s="76" t="s">
        <v>444</v>
      </c>
      <c r="I7" s="78">
        <f>(ROUND((C7*0.3)/9,0))</f>
        <v>45</v>
      </c>
      <c r="J7" s="76" t="s">
        <v>445</v>
      </c>
      <c r="K7" s="78">
        <v>25</v>
      </c>
      <c r="L7" s="75"/>
      <c r="M7" s="68"/>
      <c r="N7" s="68"/>
      <c r="O7" s="68"/>
      <c r="P7" s="68"/>
      <c r="Q7" s="68"/>
      <c r="R7" s="68"/>
      <c r="S7" s="68"/>
    </row>
    <row r="8" spans="1:19" ht="25" customHeight="1" thickBo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</row>
    <row r="9" spans="1:19" ht="20" thickBot="1" x14ac:dyDescent="0.3">
      <c r="A9" s="68"/>
      <c r="B9" s="122" t="s">
        <v>456</v>
      </c>
      <c r="C9" s="133"/>
      <c r="D9" s="133"/>
      <c r="E9" s="133"/>
      <c r="F9" s="133"/>
      <c r="G9" s="133"/>
      <c r="H9" s="133"/>
      <c r="I9" s="133"/>
      <c r="J9" s="133"/>
      <c r="K9" s="133"/>
      <c r="L9" s="102"/>
      <c r="M9" s="69"/>
      <c r="N9" s="68"/>
      <c r="O9" s="68"/>
      <c r="P9" s="68"/>
      <c r="Q9" s="68"/>
      <c r="R9" s="68"/>
      <c r="S9" s="68"/>
    </row>
    <row r="10" spans="1:19" ht="17" thickBot="1" x14ac:dyDescent="0.25">
      <c r="A10" s="68"/>
      <c r="B10" s="87" t="s">
        <v>425</v>
      </c>
      <c r="C10" s="84" t="s">
        <v>459</v>
      </c>
      <c r="D10" s="84" t="s">
        <v>432</v>
      </c>
      <c r="E10" s="84" t="s">
        <v>460</v>
      </c>
      <c r="F10" s="84" t="s">
        <v>432</v>
      </c>
      <c r="G10" s="84" t="s">
        <v>461</v>
      </c>
      <c r="H10" s="84" t="s">
        <v>432</v>
      </c>
      <c r="I10" s="84" t="s">
        <v>462</v>
      </c>
      <c r="J10" s="84" t="s">
        <v>432</v>
      </c>
      <c r="K10" s="88" t="s">
        <v>463</v>
      </c>
      <c r="L10" s="84" t="s">
        <v>432</v>
      </c>
      <c r="M10" s="68"/>
      <c r="N10" s="68"/>
      <c r="O10" s="68"/>
      <c r="P10" s="68"/>
      <c r="Q10" s="68"/>
      <c r="R10" s="68"/>
      <c r="S10" s="68"/>
    </row>
    <row r="11" spans="1:19" x14ac:dyDescent="0.2">
      <c r="A11" s="68"/>
      <c r="B11" s="79" t="s">
        <v>422</v>
      </c>
      <c r="C11" s="79" t="s">
        <v>13</v>
      </c>
      <c r="D11" s="80">
        <v>10</v>
      </c>
      <c r="E11" s="79" t="s">
        <v>466</v>
      </c>
      <c r="F11" s="80">
        <v>20</v>
      </c>
      <c r="G11" s="79"/>
      <c r="H11" s="80"/>
      <c r="I11" s="79"/>
      <c r="J11" s="80"/>
      <c r="K11" s="68"/>
      <c r="L11" s="80"/>
      <c r="M11" s="68"/>
      <c r="N11" s="68"/>
      <c r="O11" s="68"/>
      <c r="P11" s="68"/>
      <c r="Q11" s="68"/>
      <c r="R11" s="68"/>
      <c r="S11" s="68"/>
    </row>
    <row r="12" spans="1:19" x14ac:dyDescent="0.2">
      <c r="A12" s="68"/>
      <c r="B12" s="79" t="s">
        <v>423</v>
      </c>
      <c r="C12" s="79" t="s">
        <v>302</v>
      </c>
      <c r="D12" s="80">
        <v>100</v>
      </c>
      <c r="E12" s="79" t="s">
        <v>465</v>
      </c>
      <c r="F12" s="80">
        <v>100</v>
      </c>
      <c r="G12" s="79" t="s">
        <v>470</v>
      </c>
      <c r="H12" s="80"/>
      <c r="I12" s="79"/>
      <c r="J12" s="80"/>
      <c r="K12" s="68"/>
      <c r="L12" s="80"/>
      <c r="M12" s="68"/>
      <c r="N12" s="68"/>
      <c r="O12" s="68"/>
      <c r="P12" s="68"/>
      <c r="Q12" s="68"/>
      <c r="R12" s="68"/>
      <c r="S12" s="68"/>
    </row>
    <row r="13" spans="1:19" x14ac:dyDescent="0.2">
      <c r="A13" s="68"/>
      <c r="B13" s="79" t="s">
        <v>424</v>
      </c>
      <c r="C13" s="79" t="s">
        <v>466</v>
      </c>
      <c r="D13" s="80">
        <v>100</v>
      </c>
      <c r="E13" s="79"/>
      <c r="F13" s="80"/>
      <c r="G13" s="79"/>
      <c r="H13" s="80"/>
      <c r="I13" s="79"/>
      <c r="J13" s="80"/>
      <c r="K13" s="68"/>
      <c r="L13" s="80"/>
      <c r="M13" s="68"/>
      <c r="N13" s="68"/>
      <c r="O13" s="68"/>
      <c r="P13" s="68"/>
      <c r="Q13" s="68"/>
      <c r="R13" s="68"/>
      <c r="S13" s="68"/>
    </row>
    <row r="14" spans="1:19" x14ac:dyDescent="0.2">
      <c r="A14" s="68"/>
      <c r="B14" s="79" t="s">
        <v>430</v>
      </c>
      <c r="C14" s="79"/>
      <c r="D14" s="80"/>
      <c r="E14" s="79"/>
      <c r="F14" s="80"/>
      <c r="G14" s="79"/>
      <c r="H14" s="80"/>
      <c r="I14" s="79"/>
      <c r="J14" s="80"/>
      <c r="K14" s="68"/>
      <c r="L14" s="80"/>
      <c r="M14" s="68"/>
      <c r="N14" s="68"/>
      <c r="O14" s="68"/>
      <c r="P14" s="68"/>
      <c r="Q14" s="68"/>
      <c r="R14" s="68"/>
      <c r="S14" s="68"/>
    </row>
    <row r="15" spans="1:19" ht="17" thickBot="1" x14ac:dyDescent="0.25">
      <c r="A15" s="68"/>
      <c r="B15" s="81" t="s">
        <v>431</v>
      </c>
      <c r="C15" s="81"/>
      <c r="D15" s="83"/>
      <c r="E15" s="81"/>
      <c r="F15" s="83"/>
      <c r="G15" s="81"/>
      <c r="H15" s="83"/>
      <c r="I15" s="81"/>
      <c r="J15" s="83"/>
      <c r="K15" s="81"/>
      <c r="L15" s="83"/>
      <c r="M15" s="68"/>
      <c r="N15" s="68"/>
      <c r="O15" s="68"/>
      <c r="P15" s="68"/>
      <c r="Q15" s="68"/>
      <c r="R15" s="68"/>
      <c r="S15" s="68"/>
    </row>
    <row r="16" spans="1:19" ht="27" customHeight="1" thickBot="1" x14ac:dyDescent="0.25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</row>
    <row r="17" spans="1:19" ht="22" customHeight="1" thickBot="1" x14ac:dyDescent="0.25">
      <c r="A17" s="68"/>
      <c r="B17" s="126" t="s">
        <v>457</v>
      </c>
      <c r="C17" s="127"/>
      <c r="D17" s="127"/>
      <c r="E17" s="127"/>
      <c r="F17" s="127"/>
      <c r="G17" s="127"/>
      <c r="H17" s="127"/>
      <c r="I17" s="128"/>
      <c r="J17" s="113" t="s">
        <v>453</v>
      </c>
      <c r="K17" s="114"/>
      <c r="L17" s="115"/>
      <c r="M17" s="68"/>
      <c r="N17" s="68"/>
      <c r="O17" s="68"/>
      <c r="P17" s="68"/>
      <c r="Q17" s="68"/>
      <c r="R17" s="68"/>
      <c r="S17" s="68"/>
    </row>
    <row r="18" spans="1:19" ht="17" customHeight="1" thickBot="1" x14ac:dyDescent="0.25">
      <c r="A18" s="68"/>
      <c r="B18" s="134"/>
      <c r="C18" s="129"/>
      <c r="D18" s="129"/>
      <c r="E18" s="129"/>
      <c r="F18" s="129"/>
      <c r="G18" s="129"/>
      <c r="H18" s="129"/>
      <c r="I18" s="111"/>
      <c r="J18" s="136">
        <f>COUNTIF(Calculations!$C$52:$C$59,TRUE)/COUNTA(Calculations!$C$52:$C$59)</f>
        <v>0.75</v>
      </c>
      <c r="K18" s="137"/>
      <c r="L18" s="138"/>
      <c r="M18" s="68"/>
      <c r="N18" s="68"/>
      <c r="O18" s="68"/>
      <c r="P18" s="68"/>
      <c r="Q18" s="68"/>
      <c r="R18" s="68"/>
      <c r="S18" s="68"/>
    </row>
    <row r="19" spans="1:19" ht="16" customHeight="1" x14ac:dyDescent="0.2">
      <c r="A19" s="68"/>
      <c r="B19" s="135"/>
      <c r="C19" s="125"/>
      <c r="D19" s="125"/>
      <c r="E19" s="125"/>
      <c r="F19" s="125"/>
      <c r="G19" s="125"/>
      <c r="H19" s="125"/>
      <c r="I19" s="112"/>
      <c r="J19" s="139"/>
      <c r="K19" s="140"/>
      <c r="L19" s="141"/>
      <c r="M19" s="68"/>
      <c r="N19" s="73"/>
      <c r="O19" s="73"/>
      <c r="P19" s="73"/>
      <c r="Q19" s="74"/>
      <c r="R19" s="68"/>
      <c r="S19" s="68"/>
    </row>
    <row r="20" spans="1:19" ht="6" customHeight="1" x14ac:dyDescent="0.2">
      <c r="A20" s="68"/>
      <c r="B20" s="135"/>
      <c r="C20" s="125"/>
      <c r="D20" s="125"/>
      <c r="E20" s="125"/>
      <c r="F20" s="125"/>
      <c r="G20" s="125"/>
      <c r="H20" s="125"/>
      <c r="I20" s="112"/>
      <c r="J20" s="139"/>
      <c r="K20" s="140"/>
      <c r="L20" s="141"/>
      <c r="M20" s="68"/>
      <c r="N20" s="68"/>
      <c r="O20" s="68"/>
      <c r="P20" s="68"/>
      <c r="Q20" s="70"/>
      <c r="R20" s="68"/>
      <c r="S20" s="68"/>
    </row>
    <row r="21" spans="1:19" ht="17" customHeight="1" x14ac:dyDescent="0.2">
      <c r="A21" s="68"/>
      <c r="B21" s="86"/>
      <c r="C21" s="89"/>
      <c r="D21" s="89"/>
      <c r="E21" s="89"/>
      <c r="F21" s="89"/>
      <c r="G21" s="89"/>
      <c r="H21" s="89"/>
      <c r="I21" s="85"/>
      <c r="J21" s="139"/>
      <c r="K21" s="140"/>
      <c r="L21" s="141"/>
      <c r="M21" s="68"/>
      <c r="N21" s="68"/>
      <c r="O21" s="68"/>
      <c r="P21" s="68"/>
      <c r="Q21" s="70"/>
      <c r="R21" s="68"/>
      <c r="S21" s="68"/>
    </row>
    <row r="22" spans="1:19" ht="17" thickBot="1" x14ac:dyDescent="0.25">
      <c r="A22" s="68"/>
      <c r="B22" s="81"/>
      <c r="C22" s="82"/>
      <c r="D22" s="82"/>
      <c r="E22" s="82"/>
      <c r="F22" s="82"/>
      <c r="G22" s="82"/>
      <c r="H22" s="82"/>
      <c r="I22" s="83"/>
      <c r="J22" s="142"/>
      <c r="K22" s="143"/>
      <c r="L22" s="144"/>
      <c r="M22" s="68"/>
      <c r="N22" s="68"/>
      <c r="O22" s="68"/>
      <c r="P22" s="68"/>
      <c r="Q22" s="70"/>
      <c r="R22" s="68"/>
      <c r="S22" s="68"/>
    </row>
    <row r="23" spans="1:19" ht="18" customHeight="1" thickBot="1" x14ac:dyDescent="0.25">
      <c r="A23" s="68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68"/>
      <c r="N23" s="68"/>
      <c r="O23" s="68"/>
      <c r="P23" s="68"/>
      <c r="Q23" s="70"/>
      <c r="R23" s="68"/>
      <c r="S23" s="68"/>
    </row>
    <row r="24" spans="1:19" ht="20" thickBot="1" x14ac:dyDescent="0.3">
      <c r="A24" s="68"/>
      <c r="B24" s="122" t="s">
        <v>454</v>
      </c>
      <c r="C24" s="123"/>
      <c r="D24" s="123"/>
      <c r="E24" s="123"/>
      <c r="F24" s="123"/>
      <c r="G24" s="123"/>
      <c r="H24" s="123"/>
      <c r="I24" s="123"/>
      <c r="J24" s="123"/>
      <c r="K24" s="123"/>
      <c r="L24" s="124"/>
      <c r="M24" s="68"/>
      <c r="N24" s="68"/>
      <c r="O24" s="68"/>
      <c r="P24" s="68"/>
      <c r="Q24" s="70"/>
      <c r="R24" s="68"/>
      <c r="S24" s="68"/>
    </row>
    <row r="25" spans="1:19" x14ac:dyDescent="0.2">
      <c r="A25" s="68"/>
      <c r="B25" s="116" t="s">
        <v>448</v>
      </c>
      <c r="C25" s="117"/>
      <c r="D25" s="118"/>
      <c r="E25" s="116" t="s">
        <v>449</v>
      </c>
      <c r="F25" s="118"/>
      <c r="G25" s="116" t="s">
        <v>450</v>
      </c>
      <c r="H25" s="118"/>
      <c r="I25" s="116" t="s">
        <v>451</v>
      </c>
      <c r="J25" s="118"/>
      <c r="K25" s="116" t="s">
        <v>452</v>
      </c>
      <c r="L25" s="118"/>
      <c r="M25" s="68"/>
      <c r="N25" s="68"/>
      <c r="O25" s="68"/>
      <c r="P25" s="68"/>
      <c r="Q25" s="70"/>
      <c r="R25" s="68"/>
      <c r="S25" s="68"/>
    </row>
    <row r="26" spans="1:19" ht="15" customHeight="1" thickBot="1" x14ac:dyDescent="0.25">
      <c r="A26" s="68"/>
      <c r="B26" s="119"/>
      <c r="C26" s="120"/>
      <c r="D26" s="121"/>
      <c r="E26" s="119"/>
      <c r="F26" s="121"/>
      <c r="G26" s="119"/>
      <c r="H26" s="121"/>
      <c r="I26" s="119"/>
      <c r="J26" s="121"/>
      <c r="K26" s="119"/>
      <c r="L26" s="121"/>
      <c r="M26" s="68"/>
      <c r="N26" s="71"/>
      <c r="O26" s="71"/>
      <c r="P26" s="71"/>
      <c r="Q26" s="72"/>
      <c r="R26" s="68"/>
      <c r="S26" s="68"/>
    </row>
    <row r="27" spans="1:19" ht="14" customHeight="1" x14ac:dyDescent="0.2">
      <c r="A27" s="68"/>
      <c r="B27" s="103" t="str">
        <f>_xlfn.CONCAT(Calculations!R10, " kcal")</f>
        <v>220 kcal</v>
      </c>
      <c r="C27" s="104"/>
      <c r="D27" s="104"/>
      <c r="E27" s="107" t="str">
        <f>_xlfn.CONCAT(Calculations!R20, " g")</f>
        <v>21 g</v>
      </c>
      <c r="F27" s="108"/>
      <c r="G27" s="107" t="str">
        <f>_xlfn.CONCAT(Calculations!R39, " g")</f>
        <v>8 g</v>
      </c>
      <c r="H27" s="108"/>
      <c r="I27" s="107" t="str">
        <f>_xlfn.CONCAT(Calculations!R30, " g")</f>
        <v>0 g</v>
      </c>
      <c r="J27" s="108"/>
      <c r="K27" s="107" t="str">
        <f>_xlfn.CONCAT(Calculations!R48, " g")</f>
        <v>0 g</v>
      </c>
      <c r="L27" s="108"/>
      <c r="M27" s="68"/>
      <c r="N27" s="68"/>
      <c r="O27" s="68"/>
      <c r="P27" s="68"/>
      <c r="Q27" s="68"/>
      <c r="R27" s="68"/>
      <c r="S27" s="68"/>
    </row>
    <row r="28" spans="1:19" ht="15" customHeight="1" x14ac:dyDescent="0.2">
      <c r="A28" s="68"/>
      <c r="B28" s="103"/>
      <c r="C28" s="104"/>
      <c r="D28" s="104"/>
      <c r="E28" s="103"/>
      <c r="F28" s="109"/>
      <c r="G28" s="103"/>
      <c r="H28" s="109"/>
      <c r="I28" s="103"/>
      <c r="J28" s="109"/>
      <c r="K28" s="103"/>
      <c r="L28" s="109"/>
      <c r="M28" s="68"/>
      <c r="N28" s="68"/>
      <c r="O28" s="68"/>
      <c r="P28" s="68"/>
      <c r="Q28" s="68"/>
      <c r="R28" s="68"/>
      <c r="S28" s="68"/>
    </row>
    <row r="29" spans="1:19" x14ac:dyDescent="0.2">
      <c r="A29" s="68"/>
      <c r="B29" s="103"/>
      <c r="C29" s="104"/>
      <c r="D29" s="104"/>
      <c r="E29" s="103"/>
      <c r="F29" s="109"/>
      <c r="G29" s="103"/>
      <c r="H29" s="109"/>
      <c r="I29" s="103"/>
      <c r="J29" s="109"/>
      <c r="K29" s="103"/>
      <c r="L29" s="109"/>
      <c r="M29" s="68"/>
      <c r="N29" s="68"/>
      <c r="O29" s="68"/>
      <c r="P29" s="68"/>
      <c r="Q29" s="68"/>
      <c r="R29" s="68"/>
      <c r="S29" s="68"/>
    </row>
    <row r="30" spans="1:19" ht="17" thickBot="1" x14ac:dyDescent="0.25">
      <c r="A30" s="68"/>
      <c r="B30" s="105"/>
      <c r="C30" s="106"/>
      <c r="D30" s="106"/>
      <c r="E30" s="105"/>
      <c r="F30" s="110"/>
      <c r="G30" s="105"/>
      <c r="H30" s="110"/>
      <c r="I30" s="105"/>
      <c r="J30" s="110"/>
      <c r="K30" s="105"/>
      <c r="L30" s="110"/>
      <c r="M30" s="68"/>
      <c r="N30" s="68"/>
      <c r="O30" s="68"/>
      <c r="P30" s="68"/>
      <c r="Q30" s="68"/>
      <c r="R30" s="68"/>
      <c r="S30" s="68"/>
    </row>
    <row r="31" spans="1:19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</row>
    <row r="32" spans="1:19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</row>
    <row r="33" spans="1:19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</row>
    <row r="34" spans="1:19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</row>
    <row r="35" spans="1:19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</row>
  </sheetData>
  <mergeCells count="28">
    <mergeCell ref="B17:I17"/>
    <mergeCell ref="F18:F20"/>
    <mergeCell ref="G18:G20"/>
    <mergeCell ref="H18:H20"/>
    <mergeCell ref="B3:L3"/>
    <mergeCell ref="B6:L6"/>
    <mergeCell ref="B9:L9"/>
    <mergeCell ref="B18:B20"/>
    <mergeCell ref="C18:C20"/>
    <mergeCell ref="D18:D20"/>
    <mergeCell ref="E18:E20"/>
    <mergeCell ref="J18:L22"/>
    <mergeCell ref="A1:S1"/>
    <mergeCell ref="K4:L4"/>
    <mergeCell ref="B27:D30"/>
    <mergeCell ref="E27:F30"/>
    <mergeCell ref="G27:H30"/>
    <mergeCell ref="I27:J30"/>
    <mergeCell ref="K27:L30"/>
    <mergeCell ref="I18:I20"/>
    <mergeCell ref="J17:L17"/>
    <mergeCell ref="B25:D26"/>
    <mergeCell ref="E25:F26"/>
    <mergeCell ref="G25:H26"/>
    <mergeCell ref="I25:J26"/>
    <mergeCell ref="K25:L26"/>
    <mergeCell ref="B24:L24"/>
    <mergeCell ref="B23:L23"/>
  </mergeCells>
  <conditionalFormatting sqref="J17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{99AC51C2-D4B7-454C-9DBF-194F47FB9E36}</x14:id>
        </ext>
      </extLst>
    </cfRule>
  </conditionalFormatting>
  <conditionalFormatting sqref="J18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{400F623F-A91E-014E-BD0F-32CB0E1637DA}</x14:id>
        </ext>
      </extLst>
    </cfRule>
  </conditionalFormatting>
  <dataValidations count="1">
    <dataValidation type="list" allowBlank="1" showInputMessage="1" showErrorMessage="1" sqref="K4" xr:uid="{C0547412-FDCD-5446-A6AC-F2D172DD88D2}">
      <formula1>"Male, Female"</formula1>
    </dataValidation>
  </dataValidations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84" r:id="rId3" name="Check Box 64">
              <controlPr defaultSize="0" autoFill="0" autoLine="0" autoPict="0">
                <anchor moveWithCells="1">
                  <from>
                    <xdr:col>1</xdr:col>
                    <xdr:colOff>292100</xdr:colOff>
                    <xdr:row>17</xdr:row>
                    <xdr:rowOff>63500</xdr:rowOff>
                  </from>
                  <to>
                    <xdr:col>1</xdr:col>
                    <xdr:colOff>825500</xdr:colOff>
                    <xdr:row>20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4" name="Check Box 65">
              <controlPr defaultSize="0" autoFill="0" autoLine="0" autoPict="0">
                <anchor moveWithCells="1">
                  <from>
                    <xdr:col>2</xdr:col>
                    <xdr:colOff>292100</xdr:colOff>
                    <xdr:row>17</xdr:row>
                    <xdr:rowOff>152400</xdr:rowOff>
                  </from>
                  <to>
                    <xdr:col>2</xdr:col>
                    <xdr:colOff>736600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5" name="Check Box 66">
              <controlPr defaultSize="0" autoFill="0" autoLine="0" autoPict="0">
                <anchor moveWithCells="1">
                  <from>
                    <xdr:col>3</xdr:col>
                    <xdr:colOff>266700</xdr:colOff>
                    <xdr:row>17</xdr:row>
                    <xdr:rowOff>152400</xdr:rowOff>
                  </from>
                  <to>
                    <xdr:col>3</xdr:col>
                    <xdr:colOff>673100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" name="Check Box 67">
              <controlPr defaultSize="0" autoFill="0" autoLine="0" autoPict="0">
                <anchor moveWithCells="1">
                  <from>
                    <xdr:col>4</xdr:col>
                    <xdr:colOff>279400</xdr:colOff>
                    <xdr:row>17</xdr:row>
                    <xdr:rowOff>165100</xdr:rowOff>
                  </from>
                  <to>
                    <xdr:col>4</xdr:col>
                    <xdr:colOff>685800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7" name="Check Box 68">
              <controlPr defaultSize="0" autoFill="0" autoLine="0" autoPict="0">
                <anchor moveWithCells="1">
                  <from>
                    <xdr:col>5</xdr:col>
                    <xdr:colOff>266700</xdr:colOff>
                    <xdr:row>17</xdr:row>
                    <xdr:rowOff>127000</xdr:rowOff>
                  </from>
                  <to>
                    <xdr:col>5</xdr:col>
                    <xdr:colOff>673100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8" name="Check Box 69">
              <controlPr defaultSize="0" autoFill="0" autoLine="0" autoPict="0">
                <anchor moveWithCells="1">
                  <from>
                    <xdr:col>6</xdr:col>
                    <xdr:colOff>279400</xdr:colOff>
                    <xdr:row>17</xdr:row>
                    <xdr:rowOff>127000</xdr:rowOff>
                  </from>
                  <to>
                    <xdr:col>6</xdr:col>
                    <xdr:colOff>685800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9" name="Check Box 70">
              <controlPr defaultSize="0" autoFill="0" autoLine="0" autoPict="0">
                <anchor moveWithCells="1">
                  <from>
                    <xdr:col>7</xdr:col>
                    <xdr:colOff>266700</xdr:colOff>
                    <xdr:row>17</xdr:row>
                    <xdr:rowOff>127000</xdr:rowOff>
                  </from>
                  <to>
                    <xdr:col>7</xdr:col>
                    <xdr:colOff>673100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10" name="Check Box 71">
              <controlPr defaultSize="0" autoFill="0" autoLine="0" autoPict="0">
                <anchor moveWithCells="1">
                  <from>
                    <xdr:col>8</xdr:col>
                    <xdr:colOff>279400</xdr:colOff>
                    <xdr:row>17</xdr:row>
                    <xdr:rowOff>127000</xdr:rowOff>
                  </from>
                  <to>
                    <xdr:col>8</xdr:col>
                    <xdr:colOff>685800</xdr:colOff>
                    <xdr:row>20</xdr:row>
                    <xdr:rowOff>12700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AC51C2-D4B7-454C-9DBF-194F47FB9E3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J17</xm:sqref>
        </x14:conditionalFormatting>
        <x14:conditionalFormatting xmlns:xm="http://schemas.microsoft.com/office/excel/2006/main">
          <x14:cfRule type="dataBar" id="{400F623F-A91E-014E-BD0F-32CB0E1637D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3225EDFD-E705-9F47-B81E-B2BBDFF78018}">
          <x14:formula1>
            <xm:f>_xlfn.ANCHORARRAY(Calculations!C73)</xm:f>
          </x14:formula1>
          <xm:sqref>C11:C15</xm:sqref>
        </x14:dataValidation>
        <x14:dataValidation type="list" allowBlank="1" showInputMessage="1" xr:uid="{05566633-E6EB-9941-B088-F89FF436DAFA}">
          <x14:formula1>
            <xm:f>_xlfn.ANCHORARRAY(Calculations!$C81)</xm:f>
          </x14:formula1>
          <xm:sqref>E11:E15</xm:sqref>
        </x14:dataValidation>
        <x14:dataValidation type="list" allowBlank="1" showInputMessage="1" xr:uid="{ACA4787F-500F-7F4C-8D47-FB88F6AEC0B3}">
          <x14:formula1>
            <xm:f>_xlfn.ANCHORARRAY(Calculations!$C88)</xm:f>
          </x14:formula1>
          <xm:sqref>G11:G15</xm:sqref>
        </x14:dataValidation>
        <x14:dataValidation type="list" allowBlank="1" showInputMessage="1" xr:uid="{600B4426-DD63-6F47-8758-87B2DC41746B}">
          <x14:formula1>
            <xm:f>_xlfn.ANCHORARRAY(Calculations!$C95)</xm:f>
          </x14:formula1>
          <xm:sqref>I11:I15</xm:sqref>
        </x14:dataValidation>
        <x14:dataValidation type="list" allowBlank="1" showInputMessage="1" xr:uid="{4DD9B99A-372A-DC42-80EB-27E0798E20F2}">
          <x14:formula1>
            <xm:f>_xlfn.ANCHORARRAY(Calculations!$C102)</xm:f>
          </x14:formula1>
          <xm:sqref>K11:K15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B89F-CFB7-B546-BF84-CD3D3FB4E149}">
  <dimension ref="A4:C9"/>
  <sheetViews>
    <sheetView workbookViewId="0">
      <selection activeCell="J32" sqref="J32"/>
    </sheetView>
  </sheetViews>
  <sheetFormatPr baseColWidth="10" defaultRowHeight="16" x14ac:dyDescent="0.2"/>
  <cols>
    <col min="1" max="1" width="12.83203125" bestFit="1" customWidth="1"/>
  </cols>
  <sheetData>
    <row r="4" spans="1:3" x14ac:dyDescent="0.2">
      <c r="A4" t="s">
        <v>446</v>
      </c>
      <c r="B4" t="s">
        <v>440</v>
      </c>
      <c r="C4" t="s">
        <v>441</v>
      </c>
    </row>
    <row r="5" spans="1:3" x14ac:dyDescent="0.2">
      <c r="A5" t="s">
        <v>7</v>
      </c>
      <c r="B5">
        <f>DASHBOARD!K7</f>
        <v>25</v>
      </c>
      <c r="C5">
        <f>Calculations!G69</f>
        <v>0</v>
      </c>
    </row>
    <row r="6" spans="1:3" x14ac:dyDescent="0.2">
      <c r="A6" t="s">
        <v>4</v>
      </c>
      <c r="B6">
        <f>DASHBOARD!G7</f>
        <v>44</v>
      </c>
      <c r="C6">
        <f>Calculations!E69</f>
        <v>8</v>
      </c>
    </row>
    <row r="7" spans="1:3" x14ac:dyDescent="0.2">
      <c r="A7" t="s">
        <v>414</v>
      </c>
      <c r="B7">
        <f>DASHBOARD!E7</f>
        <v>186</v>
      </c>
      <c r="C7">
        <f>Calculations!D69</f>
        <v>21</v>
      </c>
    </row>
    <row r="8" spans="1:3" x14ac:dyDescent="0.2">
      <c r="A8" t="s">
        <v>5</v>
      </c>
      <c r="B8">
        <f>DASHBOARD!I7</f>
        <v>45</v>
      </c>
      <c r="C8">
        <f>Calculations!F69</f>
        <v>0</v>
      </c>
    </row>
    <row r="9" spans="1:3" x14ac:dyDescent="0.2">
      <c r="A9" t="s">
        <v>3</v>
      </c>
      <c r="B9">
        <f>DASHBOARD!C7</f>
        <v>1354.6</v>
      </c>
      <c r="C9">
        <f>Calculations!C69</f>
        <v>220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21F8-2EB9-CC42-80E1-C8765786AD88}">
  <dimension ref="B3:C8"/>
  <sheetViews>
    <sheetView workbookViewId="0">
      <selection activeCell="C8" sqref="C8"/>
    </sheetView>
  </sheetViews>
  <sheetFormatPr baseColWidth="10" defaultRowHeight="16" x14ac:dyDescent="0.2"/>
  <cols>
    <col min="2" max="2" width="15.83203125" bestFit="1" customWidth="1"/>
  </cols>
  <sheetData>
    <row r="3" spans="2:3" x14ac:dyDescent="0.2">
      <c r="B3" t="s">
        <v>439</v>
      </c>
      <c r="C3" t="s">
        <v>3</v>
      </c>
    </row>
    <row r="4" spans="2:3" x14ac:dyDescent="0.2">
      <c r="B4" t="s">
        <v>414</v>
      </c>
      <c r="C4">
        <f>Calculations!D69*4</f>
        <v>84</v>
      </c>
    </row>
    <row r="5" spans="2:3" x14ac:dyDescent="0.2">
      <c r="B5" t="s">
        <v>4</v>
      </c>
      <c r="C5">
        <f>Calculations!E69*4</f>
        <v>32</v>
      </c>
    </row>
    <row r="6" spans="2:3" x14ac:dyDescent="0.2">
      <c r="B6" t="s">
        <v>5</v>
      </c>
      <c r="C6">
        <f>Calculations!F69*9</f>
        <v>0</v>
      </c>
    </row>
    <row r="7" spans="2:3" x14ac:dyDescent="0.2">
      <c r="B7" t="s">
        <v>7</v>
      </c>
      <c r="C7">
        <f>Calculations!G69*2</f>
        <v>0</v>
      </c>
    </row>
    <row r="8" spans="2:3" x14ac:dyDescent="0.2">
      <c r="B8" t="s">
        <v>426</v>
      </c>
      <c r="C8">
        <f>SUM(C4:C7)</f>
        <v>116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B8B6-92BC-2D49-AD3C-7B1D0F149704}">
  <dimension ref="B3:LU106"/>
  <sheetViews>
    <sheetView topLeftCell="A53" zoomScale="88" workbookViewId="0">
      <selection activeCell="C65" sqref="C65"/>
    </sheetView>
  </sheetViews>
  <sheetFormatPr baseColWidth="10" defaultRowHeight="16" x14ac:dyDescent="0.2"/>
  <cols>
    <col min="3" max="3" width="12.83203125" bestFit="1" customWidth="1"/>
  </cols>
  <sheetData>
    <row r="3" spans="2:18" x14ac:dyDescent="0.2">
      <c r="B3" t="s">
        <v>416</v>
      </c>
    </row>
    <row r="4" spans="2:18" x14ac:dyDescent="0.2">
      <c r="B4" s="25" t="s">
        <v>425</v>
      </c>
      <c r="C4" s="37" t="s">
        <v>8</v>
      </c>
      <c r="D4" s="38" t="s">
        <v>432</v>
      </c>
      <c r="E4" s="39" t="s">
        <v>426</v>
      </c>
      <c r="F4" s="40" t="s">
        <v>4</v>
      </c>
      <c r="G4" s="41" t="s">
        <v>432</v>
      </c>
      <c r="H4" s="42" t="s">
        <v>426</v>
      </c>
      <c r="I4" s="37" t="s">
        <v>5</v>
      </c>
      <c r="J4" s="38" t="s">
        <v>432</v>
      </c>
      <c r="K4" s="39" t="s">
        <v>426</v>
      </c>
      <c r="L4" s="40" t="s">
        <v>413</v>
      </c>
      <c r="M4" s="41" t="s">
        <v>432</v>
      </c>
      <c r="N4" s="42" t="s">
        <v>426</v>
      </c>
      <c r="O4" s="37" t="s">
        <v>433</v>
      </c>
      <c r="P4" s="38" t="s">
        <v>432</v>
      </c>
      <c r="Q4" s="38" t="s">
        <v>426</v>
      </c>
      <c r="R4" s="20" t="s">
        <v>436</v>
      </c>
    </row>
    <row r="5" spans="2:18" x14ac:dyDescent="0.2">
      <c r="B5" s="24" t="s">
        <v>422</v>
      </c>
      <c r="C5" s="13">
        <f>INDEX('Refrence sheet'!$A$1:$Q$332,MATCH(DASHBOARD!$C11,'Refrence sheet'!$A$1:$A$332,0), MATCH("Calories/gram", 'Refrence sheet'!$A$1:$Q$1, 0))</f>
        <v>0.36585365853658536</v>
      </c>
      <c r="D5" s="14">
        <f>DASHBOARD!$D11</f>
        <v>10</v>
      </c>
      <c r="E5" s="28">
        <f>C5*D5</f>
        <v>3.6585365853658534</v>
      </c>
      <c r="F5" s="18" t="e">
        <f>INDEX('Refrence sheet'!$A$1:$Q$332,MATCH(DASHBOARD!$E11, 'Refrence sheet'!$A$1:$A$332, 0), MATCH("Calories/gram", 'Refrence sheet'!$A$1:$Q$1, 0))</f>
        <v>#N/A</v>
      </c>
      <c r="G5" s="19">
        <f>DASHBOARD!F11</f>
        <v>20</v>
      </c>
      <c r="H5" s="32" t="e">
        <f>F5*G5</f>
        <v>#N/A</v>
      </c>
      <c r="I5" s="13" t="e">
        <f>INDEX('Refrence sheet'!$A$1:$Q$332, MATCH(DASHBOARD!$G11, 'Refrence sheet'!$A$1:$A$332, 0), MATCH("Calories/gram", 'Refrence sheet'!$A$1:$Q$1, 0))</f>
        <v>#N/A</v>
      </c>
      <c r="J5" s="14">
        <f>DASHBOARD!H11</f>
        <v>0</v>
      </c>
      <c r="K5" s="28" t="e">
        <f>I5*J5</f>
        <v>#N/A</v>
      </c>
      <c r="L5" s="18" t="e">
        <f>INDEX('Refrence sheet'!$A$1:$Q$332, MATCH(DASHBOARD!$I11, 'Refrence sheet'!$A$1:$A$332, 0), MATCH("Calories/gram", 'Refrence sheet'!$A$1:$Q$1, 0))</f>
        <v>#N/A</v>
      </c>
      <c r="M5" s="19">
        <f>DASHBOARD!J11</f>
        <v>0</v>
      </c>
      <c r="N5" s="32" t="e">
        <f>L5*M5</f>
        <v>#N/A</v>
      </c>
      <c r="O5" s="13" t="e">
        <f>INDEX('Refrence sheet'!$A$1:$Q$332, MATCH(DASHBOARD!$K11, 'Refrence sheet'!$A$1:$A$332, 0), MATCH("Calories/gram", 'Refrence sheet'!$A$1:$Q$1, 0))</f>
        <v>#N/A</v>
      </c>
      <c r="P5" s="14">
        <f>DASHBOARD!L11</f>
        <v>0</v>
      </c>
      <c r="Q5" s="14" t="e">
        <f>O5*P5</f>
        <v>#N/A</v>
      </c>
      <c r="R5" s="36">
        <f>ROUND(_xlfn.AGGREGATE(9,6,E5,H5,K5,N5,Q5),0)</f>
        <v>4</v>
      </c>
    </row>
    <row r="6" spans="2:18" x14ac:dyDescent="0.2">
      <c r="B6" s="24" t="s">
        <v>423</v>
      </c>
      <c r="C6" s="13">
        <f>INDEX('Refrence sheet'!$A$1:$Q$332,MATCH(DASHBOARD!$C12,'Refrence sheet'!$A$1:$A$332,0), MATCH("Calories/gram", 'Refrence sheet'!$A$1:$Q$1, 0))</f>
        <v>2.1590909090909092</v>
      </c>
      <c r="D6" s="14">
        <f>DASHBOARD!$D12</f>
        <v>100</v>
      </c>
      <c r="E6" s="28">
        <f>C6*D6</f>
        <v>215.90909090909091</v>
      </c>
      <c r="F6" s="18" t="e">
        <f>INDEX('Refrence sheet'!$A$1:$Q$332,MATCH(DASHBOARD!$E12, 'Refrence sheet'!$A$1:$A$332, 0), MATCH("Calories/gram", 'Refrence sheet'!$A$1:$Q$1, 0))</f>
        <v>#N/A</v>
      </c>
      <c r="G6" s="19">
        <f>DASHBOARD!F12</f>
        <v>100</v>
      </c>
      <c r="H6" s="32" t="e">
        <f>F6*G6</f>
        <v>#N/A</v>
      </c>
      <c r="I6" s="13" t="e">
        <f>INDEX('Refrence sheet'!$A$1:$Q$332, MATCH(DASHBOARD!$G12, 'Refrence sheet'!$A$1:$A$332, 0), MATCH("Calories/gram", 'Refrence sheet'!$A$1:$Q$1, 0))</f>
        <v>#N/A</v>
      </c>
      <c r="J6" s="14">
        <f>DASHBOARD!H12</f>
        <v>0</v>
      </c>
      <c r="K6" s="28" t="e">
        <f>I6*J6</f>
        <v>#N/A</v>
      </c>
      <c r="L6" s="18" t="e">
        <f>INDEX('Refrence sheet'!$A$1:$Q$332, MATCH(DASHBOARD!$I12, 'Refrence sheet'!$A$1:$A$332, 0), MATCH("Calories/gram", 'Refrence sheet'!$A$1:$Q$1, 0))</f>
        <v>#N/A</v>
      </c>
      <c r="M6" s="19">
        <f>DASHBOARD!J12</f>
        <v>0</v>
      </c>
      <c r="N6" s="32" t="e">
        <f>L6*M6</f>
        <v>#N/A</v>
      </c>
      <c r="O6" s="13" t="e">
        <f>INDEX('Refrence sheet'!$A$1:$Q$332, MATCH(DASHBOARD!$K12, 'Refrence sheet'!$A$1:$A$332, 0), MATCH("Calories/gram", 'Refrence sheet'!$A$1:$Q$1, 0))</f>
        <v>#N/A</v>
      </c>
      <c r="P6" s="14">
        <f>DASHBOARD!L12</f>
        <v>0</v>
      </c>
      <c r="Q6" s="14" t="e">
        <f>O6*P6</f>
        <v>#N/A</v>
      </c>
      <c r="R6" s="36">
        <f>ROUND(_xlfn.AGGREGATE(9,6,E6,H6,K6,N6,Q6),0)</f>
        <v>216</v>
      </c>
    </row>
    <row r="7" spans="2:18" x14ac:dyDescent="0.2">
      <c r="B7" s="24" t="s">
        <v>424</v>
      </c>
      <c r="C7" s="13" t="e">
        <f>INDEX('Refrence sheet'!$A$1:$Q$332,MATCH(DASHBOARD!$C13,'Refrence sheet'!$A$1:$A$332,0), MATCH("Calories/gram", 'Refrence sheet'!$A$1:$Q$1, 0))</f>
        <v>#N/A</v>
      </c>
      <c r="D7" s="14">
        <f>DASHBOARD!$D13</f>
        <v>100</v>
      </c>
      <c r="E7" s="28" t="e">
        <f>C7*D7</f>
        <v>#N/A</v>
      </c>
      <c r="F7" s="18" t="e">
        <f>INDEX('Refrence sheet'!$A$1:$Q$332,MATCH(DASHBOARD!$E13, 'Refrence sheet'!$A$1:$A$332, 0), MATCH("Calories/gram", 'Refrence sheet'!$A$1:$Q$1, 0))</f>
        <v>#N/A</v>
      </c>
      <c r="G7" s="19">
        <f>DASHBOARD!F13</f>
        <v>0</v>
      </c>
      <c r="H7" s="32" t="e">
        <f>F7*G7</f>
        <v>#N/A</v>
      </c>
      <c r="I7" s="13" t="e">
        <f>INDEX('Refrence sheet'!$A$1:$Q$332, MATCH(DASHBOARD!$G13, 'Refrence sheet'!$A$1:$A$332, 0), MATCH("Calories/gram", 'Refrence sheet'!$A$1:$Q$1, 0))</f>
        <v>#N/A</v>
      </c>
      <c r="J7" s="14">
        <f>DASHBOARD!H13</f>
        <v>0</v>
      </c>
      <c r="K7" s="28" t="e">
        <f>I7*J7</f>
        <v>#N/A</v>
      </c>
      <c r="L7" s="18" t="e">
        <f>INDEX('Refrence sheet'!$A$1:$Q$332, MATCH(DASHBOARD!$I13, 'Refrence sheet'!$A$1:$A$332, 0), MATCH("Calories/gram", 'Refrence sheet'!$A$1:$Q$1, 0))</f>
        <v>#N/A</v>
      </c>
      <c r="M7" s="19">
        <f>DASHBOARD!J13</f>
        <v>0</v>
      </c>
      <c r="N7" s="32" t="e">
        <f>L7*M7</f>
        <v>#N/A</v>
      </c>
      <c r="O7" s="13" t="e">
        <f>INDEX('Refrence sheet'!$A$1:$Q$332, MATCH(DASHBOARD!$K13, 'Refrence sheet'!$A$1:$A$332, 0), MATCH("Calories/gram", 'Refrence sheet'!$A$1:$Q$1, 0))</f>
        <v>#N/A</v>
      </c>
      <c r="P7" s="14">
        <f>DASHBOARD!L13</f>
        <v>0</v>
      </c>
      <c r="Q7" s="14" t="e">
        <f>O7*P7</f>
        <v>#N/A</v>
      </c>
      <c r="R7" s="36">
        <f>ROUND(_xlfn.AGGREGATE(9,6,E7,H7,K7,N7,Q7),0)</f>
        <v>0</v>
      </c>
    </row>
    <row r="8" spans="2:18" x14ac:dyDescent="0.2">
      <c r="B8" s="24" t="s">
        <v>430</v>
      </c>
      <c r="C8" s="13" t="e">
        <f>INDEX('Refrence sheet'!$A$1:$Q$332,MATCH(DASHBOARD!$C14,'Refrence sheet'!$A$1:$A$332,0), MATCH("Calories/gram", 'Refrence sheet'!$A$1:$Q$1, 0))</f>
        <v>#N/A</v>
      </c>
      <c r="D8" s="14">
        <f>DASHBOARD!$D14</f>
        <v>0</v>
      </c>
      <c r="E8" s="28" t="e">
        <f>C8*D8</f>
        <v>#N/A</v>
      </c>
      <c r="F8" s="18" t="e">
        <f>INDEX('Refrence sheet'!$A$1:$Q$332,MATCH(DASHBOARD!$E14, 'Refrence sheet'!$A$1:$A$332, 0), MATCH("Calories/gram", 'Refrence sheet'!$A$1:$Q$1, 0))</f>
        <v>#N/A</v>
      </c>
      <c r="G8" s="19">
        <f>DASHBOARD!F14</f>
        <v>0</v>
      </c>
      <c r="H8" s="32" t="e">
        <f>F8*G8</f>
        <v>#N/A</v>
      </c>
      <c r="I8" s="13" t="e">
        <f>INDEX('Refrence sheet'!$A$1:$Q$332, MATCH(DASHBOARD!$G14, 'Refrence sheet'!$A$1:$A$332, 0), MATCH("Calories/gram", 'Refrence sheet'!$A$1:$Q$1, 0))</f>
        <v>#N/A</v>
      </c>
      <c r="J8" s="14">
        <f>DASHBOARD!H14</f>
        <v>0</v>
      </c>
      <c r="K8" s="28" t="e">
        <f>I8*J8</f>
        <v>#N/A</v>
      </c>
      <c r="L8" s="18" t="e">
        <f>INDEX('Refrence sheet'!$A$1:$Q$332, MATCH(DASHBOARD!$I14, 'Refrence sheet'!$A$1:$A$332, 0), MATCH("Calories/gram", 'Refrence sheet'!$A$1:$Q$1, 0))</f>
        <v>#N/A</v>
      </c>
      <c r="M8" s="19">
        <f>DASHBOARD!J14</f>
        <v>0</v>
      </c>
      <c r="N8" s="32" t="e">
        <f>L8*M8</f>
        <v>#N/A</v>
      </c>
      <c r="O8" s="13" t="e">
        <f>INDEX('Refrence sheet'!$A$1:$Q$332, MATCH(DASHBOARD!$K14, 'Refrence sheet'!$A$1:$A$332, 0), MATCH("Calories/gram", 'Refrence sheet'!$A$1:$Q$1, 0))</f>
        <v>#N/A</v>
      </c>
      <c r="P8" s="14">
        <f>DASHBOARD!L14</f>
        <v>0</v>
      </c>
      <c r="Q8" s="14" t="e">
        <f>O8*P8</f>
        <v>#N/A</v>
      </c>
      <c r="R8" s="36">
        <f>ROUND(_xlfn.AGGREGATE(9,6,E8,H8,K8,N8,Q8),0)</f>
        <v>0</v>
      </c>
    </row>
    <row r="9" spans="2:18" x14ac:dyDescent="0.2">
      <c r="B9" s="24" t="s">
        <v>431</v>
      </c>
      <c r="C9" s="13" t="e">
        <f>INDEX('Refrence sheet'!$A$1:$Q$332,MATCH(DASHBOARD!$C15,'Refrence sheet'!$A$1:$A$332,0), MATCH("Calories/gram", 'Refrence sheet'!$A$1:$Q$1, 0))</f>
        <v>#N/A</v>
      </c>
      <c r="D9" s="14">
        <f>DASHBOARD!$D15</f>
        <v>0</v>
      </c>
      <c r="E9" s="28" t="e">
        <f>C9*D9</f>
        <v>#N/A</v>
      </c>
      <c r="F9" s="18" t="e">
        <f>INDEX('Refrence sheet'!$A$1:$Q$332,MATCH(DASHBOARD!$E15, 'Refrence sheet'!$A$1:$A$332, 0), MATCH("Calories/gram", 'Refrence sheet'!$A$1:$Q$1, 0))</f>
        <v>#N/A</v>
      </c>
      <c r="G9" s="19">
        <f>DASHBOARD!F15</f>
        <v>0</v>
      </c>
      <c r="H9" s="32" t="e">
        <f>F9*G9</f>
        <v>#N/A</v>
      </c>
      <c r="I9" s="13" t="e">
        <f>INDEX('Refrence sheet'!$A$1:$Q$332, MATCH(DASHBOARD!$G15, 'Refrence sheet'!$A$1:$A$332, 0), MATCH("Calories/gram", 'Refrence sheet'!$A$1:$Q$1, 0))</f>
        <v>#N/A</v>
      </c>
      <c r="J9" s="14">
        <f>DASHBOARD!H15</f>
        <v>0</v>
      </c>
      <c r="K9" s="28" t="e">
        <f>I9*J9</f>
        <v>#N/A</v>
      </c>
      <c r="L9" s="18" t="e">
        <f>INDEX('Refrence sheet'!$A$1:$Q$332, MATCH(DASHBOARD!$I15, 'Refrence sheet'!$A$1:$A$332, 0), MATCH("Calories/gram", 'Refrence sheet'!$A$1:$Q$1, 0))</f>
        <v>#N/A</v>
      </c>
      <c r="M9" s="19">
        <f>DASHBOARD!J15</f>
        <v>0</v>
      </c>
      <c r="N9" s="32" t="e">
        <f>L9*M9</f>
        <v>#N/A</v>
      </c>
      <c r="O9" s="13" t="e">
        <f>INDEX('Refrence sheet'!$A$1:$Q$332, MATCH(DASHBOARD!$K15, 'Refrence sheet'!$A$1:$A$332, 0), MATCH("Calories/gram", 'Refrence sheet'!$A$1:$Q$1, 0))</f>
        <v>#N/A</v>
      </c>
      <c r="P9" s="14">
        <f>DASHBOARD!L15</f>
        <v>0</v>
      </c>
      <c r="Q9" s="14" t="e">
        <f>O9*P9</f>
        <v>#N/A</v>
      </c>
      <c r="R9" s="36">
        <f>ROUND(_xlfn.AGGREGATE(9,6,E9,H9,K9,N9,Q9),0)</f>
        <v>0</v>
      </c>
    </row>
    <row r="10" spans="2:18" x14ac:dyDescent="0.2">
      <c r="B10" s="25"/>
      <c r="C10" s="26"/>
      <c r="D10" s="26"/>
      <c r="E10" s="20">
        <f>_xlfn.AGGREGATE(9,6,E5:E9)</f>
        <v>219.56762749445676</v>
      </c>
      <c r="F10" s="26"/>
      <c r="G10" s="26"/>
      <c r="H10" s="20">
        <f>_xlfn.AGGREGATE(9,6,H5:H9)</f>
        <v>0</v>
      </c>
      <c r="I10" s="26"/>
      <c r="J10" s="26"/>
      <c r="K10" s="20">
        <f>_xlfn.AGGREGATE(9,6,K5:K9)</f>
        <v>0</v>
      </c>
      <c r="L10" s="26"/>
      <c r="M10" s="26"/>
      <c r="N10" s="20">
        <f>_xlfn.AGGREGATE(9,6,N5:N9)</f>
        <v>0</v>
      </c>
      <c r="O10" s="26"/>
      <c r="P10" s="26"/>
      <c r="Q10" s="20">
        <f>_xlfn.AGGREGATE(9,6,Q5:Q9)</f>
        <v>0</v>
      </c>
      <c r="R10" s="20">
        <f>SUM(R5:R9)</f>
        <v>220</v>
      </c>
    </row>
    <row r="13" spans="2:18" x14ac:dyDescent="0.2">
      <c r="B13" t="s">
        <v>421</v>
      </c>
    </row>
    <row r="14" spans="2:18" x14ac:dyDescent="0.2">
      <c r="B14" s="23" t="s">
        <v>425</v>
      </c>
      <c r="C14" s="10" t="s">
        <v>8</v>
      </c>
      <c r="D14" s="11" t="s">
        <v>432</v>
      </c>
      <c r="E14" s="12" t="s">
        <v>438</v>
      </c>
      <c r="F14" s="15" t="s">
        <v>4</v>
      </c>
      <c r="G14" s="16" t="s">
        <v>432</v>
      </c>
      <c r="H14" s="17" t="s">
        <v>426</v>
      </c>
      <c r="I14" s="10" t="s">
        <v>5</v>
      </c>
      <c r="J14" s="11" t="s">
        <v>432</v>
      </c>
      <c r="K14" s="12" t="s">
        <v>426</v>
      </c>
      <c r="L14" s="15" t="s">
        <v>413</v>
      </c>
      <c r="M14" s="16" t="s">
        <v>432</v>
      </c>
      <c r="N14" s="17" t="s">
        <v>426</v>
      </c>
      <c r="O14" s="10" t="s">
        <v>433</v>
      </c>
      <c r="P14" s="11" t="s">
        <v>432</v>
      </c>
      <c r="Q14" s="12" t="s">
        <v>426</v>
      </c>
      <c r="R14" s="20" t="s">
        <v>436</v>
      </c>
    </row>
    <row r="15" spans="2:18" x14ac:dyDescent="0.2">
      <c r="B15" s="23" t="s">
        <v>422</v>
      </c>
      <c r="C15" s="10">
        <f>INDEX('Refrence sheet'!$A$1:$Q$332,MATCH(DASHBOARD!$C11, 'Refrence sheet'!$A$1:$A$332, 0), MATCH("Carbs/gram", 'Refrence sheet'!$A$1:$Q$1, 0))</f>
        <v>5.2845528455284556E-2</v>
      </c>
      <c r="D15" s="11">
        <f>DASHBOARD!D11</f>
        <v>10</v>
      </c>
      <c r="E15" s="12">
        <f>C15*D15</f>
        <v>0.52845528455284552</v>
      </c>
      <c r="F15" s="15" t="e">
        <f>INDEX('Refrence sheet'!$A$1:$Q$332,MATCH(DASHBOARD!$E11, 'Refrence sheet'!$A$1:$A$332, 0), MATCH("Carbs/gram", 'Refrence sheet'!$A$1:$Q$1, 0))</f>
        <v>#N/A</v>
      </c>
      <c r="G15" s="16">
        <f>DASHBOARD!F11</f>
        <v>20</v>
      </c>
      <c r="H15" s="17" t="e">
        <f>F15*G15</f>
        <v>#N/A</v>
      </c>
      <c r="I15" s="10" t="e">
        <f>INDEX('Refrence sheet'!$A$1:$Q$332,MATCH(DASHBOARD!$G11, 'Refrence sheet'!$A$1:$A$332, 0), MATCH("Carbs/gram", 'Refrence sheet'!$A$1:$Q$1, 0))</f>
        <v>#N/A</v>
      </c>
      <c r="J15" s="11">
        <f>DASHBOARD!H11</f>
        <v>0</v>
      </c>
      <c r="K15" s="12" t="e">
        <f>I15*J15</f>
        <v>#N/A</v>
      </c>
      <c r="L15" s="15" t="e">
        <f>INDEX('Refrence sheet'!$A$1:$Q$332,MATCH(DASHBOARD!$I11, 'Refrence sheet'!$A$1:$A$332, 0), MATCH("Carbs/gram", 'Refrence sheet'!$A$1:$Q$1, 0))</f>
        <v>#N/A</v>
      </c>
      <c r="M15" s="16">
        <f>DASHBOARD!J11</f>
        <v>0</v>
      </c>
      <c r="N15" s="17" t="e">
        <f>L15*M15</f>
        <v>#N/A</v>
      </c>
      <c r="O15" s="10" t="e">
        <f>INDEX('Refrence sheet'!$A$1:$Q$332,MATCH(DASHBOARD!$K11, 'Refrence sheet'!$A$1:$A$332, 0), MATCH("Carbs/gram", 'Refrence sheet'!$A$1:$Q$1, 0))</f>
        <v>#N/A</v>
      </c>
      <c r="P15" s="11">
        <f>DASHBOARD!L11</f>
        <v>0</v>
      </c>
      <c r="Q15" s="12" t="e">
        <f>O15*P15</f>
        <v>#N/A</v>
      </c>
      <c r="R15" s="21">
        <f>ROUND(_xlfn.AGGREGATE(9,6,E15,H15,K15,N15,Q15),0)</f>
        <v>1</v>
      </c>
    </row>
    <row r="16" spans="2:18" x14ac:dyDescent="0.2">
      <c r="B16" s="24" t="s">
        <v>423</v>
      </c>
      <c r="C16" s="13">
        <f>INDEX('Refrence sheet'!$A$1:$Q$332,MATCH(DASHBOARD!$C12, 'Refrence sheet'!$A$1:$A$332, 0), MATCH("Carbs/gram", 'Refrence sheet'!$A$1:$Q$1, 0))</f>
        <v>0.2</v>
      </c>
      <c r="D16" s="14">
        <f>DASHBOARD!D12</f>
        <v>100</v>
      </c>
      <c r="E16" s="28">
        <f t="shared" ref="E16:E19" si="0">C16*D16</f>
        <v>20</v>
      </c>
      <c r="F16" s="18" t="e">
        <f>INDEX('Refrence sheet'!$A$1:$Q$332,MATCH(DASHBOARD!$E12, 'Refrence sheet'!$A$1:$A$332, 0), MATCH("Carbs/gram", 'Refrence sheet'!$A$1:$Q$1, 0))</f>
        <v>#N/A</v>
      </c>
      <c r="G16" s="19">
        <f>DASHBOARD!F12</f>
        <v>100</v>
      </c>
      <c r="H16" s="32" t="e">
        <f t="shared" ref="H16:H19" si="1">F16*G16</f>
        <v>#N/A</v>
      </c>
      <c r="I16" s="13" t="e">
        <f>INDEX('Refrence sheet'!$A$1:$Q$332,MATCH(DASHBOARD!$G12, 'Refrence sheet'!$A$1:$A$332, 0), MATCH("Carbs/gram", 'Refrence sheet'!$A$1:$Q$1, 0))</f>
        <v>#N/A</v>
      </c>
      <c r="J16" s="14">
        <f>DASHBOARD!H12</f>
        <v>0</v>
      </c>
      <c r="K16" s="28" t="e">
        <f t="shared" ref="K16:K19" si="2">I16*J16</f>
        <v>#N/A</v>
      </c>
      <c r="L16" s="18" t="e">
        <f>INDEX('Refrence sheet'!$A$1:$Q$332,MATCH(DASHBOARD!$I12, 'Refrence sheet'!$A$1:$A$332, 0), MATCH("Carbs/gram", 'Refrence sheet'!$A$1:$Q$1, 0))</f>
        <v>#N/A</v>
      </c>
      <c r="M16" s="19">
        <f>DASHBOARD!J12</f>
        <v>0</v>
      </c>
      <c r="N16" s="32" t="e">
        <f t="shared" ref="N16:N19" si="3">L16*M16</f>
        <v>#N/A</v>
      </c>
      <c r="O16" s="13" t="e">
        <f>INDEX('Refrence sheet'!$A$1:$Q$332,MATCH(DASHBOARD!$K12, 'Refrence sheet'!$A$1:$A$332, 0), MATCH("Carbs/gram", 'Refrence sheet'!$A$1:$Q$1, 0))</f>
        <v>#N/A</v>
      </c>
      <c r="P16" s="14">
        <f>DASHBOARD!L12</f>
        <v>0</v>
      </c>
      <c r="Q16" s="28" t="e">
        <f t="shared" ref="Q16:Q19" si="4">O16*P16</f>
        <v>#N/A</v>
      </c>
      <c r="R16" s="21">
        <f t="shared" ref="R16:R19" si="5">ROUND(_xlfn.AGGREGATE(9,6,E16,H16,K16,N16,Q16),0)</f>
        <v>20</v>
      </c>
    </row>
    <row r="17" spans="2:18" x14ac:dyDescent="0.2">
      <c r="B17" s="24" t="s">
        <v>424</v>
      </c>
      <c r="C17" s="13" t="e">
        <f>INDEX('Refrence sheet'!$A$1:$Q$332,MATCH(DASHBOARD!$C13, 'Refrence sheet'!$A$1:$A$332, 0), MATCH("Carbs/gram", 'Refrence sheet'!$A$1:$Q$1, 0))</f>
        <v>#N/A</v>
      </c>
      <c r="D17" s="14">
        <f>DASHBOARD!D13</f>
        <v>100</v>
      </c>
      <c r="E17" s="28" t="e">
        <f t="shared" si="0"/>
        <v>#N/A</v>
      </c>
      <c r="F17" s="18" t="e">
        <f>INDEX('Refrence sheet'!$A$1:$Q$332,MATCH(DASHBOARD!$E13, 'Refrence sheet'!$A$1:$A$332, 0), MATCH("Carbs/gram", 'Refrence sheet'!$A$1:$Q$1, 0))</f>
        <v>#N/A</v>
      </c>
      <c r="G17" s="19">
        <f>DASHBOARD!F13</f>
        <v>0</v>
      </c>
      <c r="H17" s="32" t="e">
        <f t="shared" si="1"/>
        <v>#N/A</v>
      </c>
      <c r="I17" s="13" t="e">
        <f>INDEX('Refrence sheet'!$A$1:$Q$332,MATCH(DASHBOARD!$G13, 'Refrence sheet'!$A$1:$A$332, 0), MATCH("Carbs/gram", 'Refrence sheet'!$A$1:$Q$1, 0))</f>
        <v>#N/A</v>
      </c>
      <c r="J17" s="14">
        <f>DASHBOARD!H13</f>
        <v>0</v>
      </c>
      <c r="K17" s="28" t="e">
        <f t="shared" si="2"/>
        <v>#N/A</v>
      </c>
      <c r="L17" s="18" t="e">
        <f>INDEX('Refrence sheet'!$A$1:$Q$332,MATCH(DASHBOARD!$I13, 'Refrence sheet'!$A$1:$A$332, 0), MATCH("Carbs/gram", 'Refrence sheet'!$A$1:$Q$1, 0))</f>
        <v>#N/A</v>
      </c>
      <c r="M17" s="19">
        <f>DASHBOARD!J13</f>
        <v>0</v>
      </c>
      <c r="N17" s="32" t="e">
        <f t="shared" si="3"/>
        <v>#N/A</v>
      </c>
      <c r="O17" s="13" t="e">
        <f>INDEX('Refrence sheet'!$A$1:$Q$332,MATCH(DASHBOARD!$K13, 'Refrence sheet'!$A$1:$A$332, 0), MATCH("Carbs/gram", 'Refrence sheet'!$A$1:$Q$1, 0))</f>
        <v>#N/A</v>
      </c>
      <c r="P17" s="14">
        <f>DASHBOARD!L13</f>
        <v>0</v>
      </c>
      <c r="Q17" s="28" t="e">
        <f t="shared" si="4"/>
        <v>#N/A</v>
      </c>
      <c r="R17" s="21">
        <f t="shared" si="5"/>
        <v>0</v>
      </c>
    </row>
    <row r="18" spans="2:18" x14ac:dyDescent="0.2">
      <c r="B18" s="24" t="s">
        <v>430</v>
      </c>
      <c r="C18" s="13" t="e">
        <f>INDEX('Refrence sheet'!$A$1:$Q$332,MATCH(DASHBOARD!$C14, 'Refrence sheet'!$A$1:$A$332, 0), MATCH("Carbs/gram", 'Refrence sheet'!$A$1:$Q$1, 0))</f>
        <v>#N/A</v>
      </c>
      <c r="D18" s="14">
        <f>DASHBOARD!D14</f>
        <v>0</v>
      </c>
      <c r="E18" s="28" t="e">
        <f t="shared" si="0"/>
        <v>#N/A</v>
      </c>
      <c r="F18" s="18" t="e">
        <f>INDEX('Refrence sheet'!$A$1:$Q$332,MATCH(DASHBOARD!$E14, 'Refrence sheet'!$A$1:$A$332, 0), MATCH("Carbs/gram", 'Refrence sheet'!$A$1:$Q$1, 0))</f>
        <v>#N/A</v>
      </c>
      <c r="G18" s="19">
        <f>DASHBOARD!F14</f>
        <v>0</v>
      </c>
      <c r="H18" s="32" t="e">
        <f t="shared" si="1"/>
        <v>#N/A</v>
      </c>
      <c r="I18" s="13" t="e">
        <f>INDEX('Refrence sheet'!$A$1:$Q$332,MATCH(DASHBOARD!$G14, 'Refrence sheet'!$A$1:$A$332, 0), MATCH("Carbs/gram", 'Refrence sheet'!$A$1:$Q$1, 0))</f>
        <v>#N/A</v>
      </c>
      <c r="J18" s="14">
        <f>DASHBOARD!H14</f>
        <v>0</v>
      </c>
      <c r="K18" s="28" t="e">
        <f t="shared" si="2"/>
        <v>#N/A</v>
      </c>
      <c r="L18" s="18" t="e">
        <f>INDEX('Refrence sheet'!$A$1:$Q$332,MATCH(DASHBOARD!$I14, 'Refrence sheet'!$A$1:$A$332, 0), MATCH("Carbs/gram", 'Refrence sheet'!$A$1:$Q$1, 0))</f>
        <v>#N/A</v>
      </c>
      <c r="M18" s="19">
        <f>DASHBOARD!J14</f>
        <v>0</v>
      </c>
      <c r="N18" s="32" t="e">
        <f t="shared" si="3"/>
        <v>#N/A</v>
      </c>
      <c r="O18" s="13" t="e">
        <f>INDEX('Refrence sheet'!$A$1:$Q$332,MATCH(DASHBOARD!$K14, 'Refrence sheet'!$A$1:$A$332, 0), MATCH("Carbs/gram", 'Refrence sheet'!$A$1:$Q$1, 0))</f>
        <v>#N/A</v>
      </c>
      <c r="P18" s="14">
        <f>DASHBOARD!L14</f>
        <v>0</v>
      </c>
      <c r="Q18" s="28" t="e">
        <f t="shared" si="4"/>
        <v>#N/A</v>
      </c>
      <c r="R18" s="21">
        <f t="shared" si="5"/>
        <v>0</v>
      </c>
    </row>
    <row r="19" spans="2:18" x14ac:dyDescent="0.2">
      <c r="B19" s="24" t="s">
        <v>431</v>
      </c>
      <c r="C19" s="29" t="e">
        <f>INDEX('Refrence sheet'!$A$1:$Q$332,MATCH(DASHBOARD!$C15, 'Refrence sheet'!$A$1:$A$332, 0), MATCH("Carbs/gram", 'Refrence sheet'!$A$1:$Q$1, 0))</f>
        <v>#N/A</v>
      </c>
      <c r="D19" s="30">
        <f>DASHBOARD!D15</f>
        <v>0</v>
      </c>
      <c r="E19" s="31" t="e">
        <f t="shared" si="0"/>
        <v>#N/A</v>
      </c>
      <c r="F19" s="33" t="e">
        <f>INDEX('Refrence sheet'!$A$1:$Q$332,MATCH(DASHBOARD!$E15, 'Refrence sheet'!$A$1:$A$332, 0), MATCH("Carbs/gram", 'Refrence sheet'!$A$1:$Q$1, 0))</f>
        <v>#N/A</v>
      </c>
      <c r="G19" s="34">
        <f>DASHBOARD!F15</f>
        <v>0</v>
      </c>
      <c r="H19" s="35" t="e">
        <f t="shared" si="1"/>
        <v>#N/A</v>
      </c>
      <c r="I19" s="29" t="e">
        <f>INDEX('Refrence sheet'!$A$1:$Q$332,MATCH(DASHBOARD!$G15, 'Refrence sheet'!$A$1:$A$332, 0), MATCH("Carbs/gram", 'Refrence sheet'!$A$1:$Q$1, 0))</f>
        <v>#N/A</v>
      </c>
      <c r="J19" s="30">
        <f>DASHBOARD!H15</f>
        <v>0</v>
      </c>
      <c r="K19" s="31" t="e">
        <f t="shared" si="2"/>
        <v>#N/A</v>
      </c>
      <c r="L19" s="33" t="e">
        <f>INDEX('Refrence sheet'!$A$1:$Q$332,MATCH(DASHBOARD!$I15, 'Refrence sheet'!$A$1:$A$332, 0), MATCH("Carbs/gram", 'Refrence sheet'!$A$1:$Q$1, 0))</f>
        <v>#N/A</v>
      </c>
      <c r="M19" s="34">
        <f>DASHBOARD!J15</f>
        <v>0</v>
      </c>
      <c r="N19" s="35" t="e">
        <f t="shared" si="3"/>
        <v>#N/A</v>
      </c>
      <c r="O19" s="29" t="e">
        <f>INDEX('Refrence sheet'!$A$1:$Q$332,MATCH(DASHBOARD!$K15, 'Refrence sheet'!$A$1:$A$332, 0), MATCH("Carbs/gram", 'Refrence sheet'!$A$1:$Q$1, 0))</f>
        <v>#N/A</v>
      </c>
      <c r="P19" s="30">
        <f>DASHBOARD!L15</f>
        <v>0</v>
      </c>
      <c r="Q19" s="31" t="e">
        <f t="shared" si="4"/>
        <v>#N/A</v>
      </c>
      <c r="R19" s="21">
        <f t="shared" si="5"/>
        <v>0</v>
      </c>
    </row>
    <row r="20" spans="2:18" x14ac:dyDescent="0.2">
      <c r="B20" s="25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 t="s">
        <v>437</v>
      </c>
      <c r="R20" s="22">
        <f>SUM(R15:R19)</f>
        <v>21</v>
      </c>
    </row>
    <row r="23" spans="2:18" x14ac:dyDescent="0.2">
      <c r="B23" t="s">
        <v>418</v>
      </c>
    </row>
    <row r="24" spans="2:18" x14ac:dyDescent="0.2">
      <c r="B24" s="25" t="s">
        <v>425</v>
      </c>
      <c r="C24" s="37" t="s">
        <v>8</v>
      </c>
      <c r="D24" s="38" t="s">
        <v>432</v>
      </c>
      <c r="E24" s="39" t="s">
        <v>426</v>
      </c>
      <c r="F24" s="41" t="s">
        <v>4</v>
      </c>
      <c r="G24" s="64" t="s">
        <v>432</v>
      </c>
      <c r="H24" s="41" t="s">
        <v>426</v>
      </c>
      <c r="I24" s="37" t="s">
        <v>5</v>
      </c>
      <c r="J24" s="38" t="s">
        <v>432</v>
      </c>
      <c r="K24" s="39" t="s">
        <v>426</v>
      </c>
      <c r="L24" s="41" t="s">
        <v>413</v>
      </c>
      <c r="M24" s="41" t="s">
        <v>432</v>
      </c>
      <c r="N24" s="41" t="s">
        <v>426</v>
      </c>
      <c r="O24" s="37" t="s">
        <v>433</v>
      </c>
      <c r="P24" s="38" t="s">
        <v>432</v>
      </c>
      <c r="Q24" s="39" t="s">
        <v>426</v>
      </c>
      <c r="R24" s="22" t="s">
        <v>436</v>
      </c>
    </row>
    <row r="25" spans="2:18" x14ac:dyDescent="0.2">
      <c r="B25" s="24" t="s">
        <v>422</v>
      </c>
      <c r="C25" s="13" t="e">
        <f>INDEX('Refrence sheet'!$A$1:$Q$332, MATCH(DASHBOARD!$G11, 'Refrence sheet'!$A$1:$A$332, 0), MATCH("Fat/gram", 'Refrence sheet'!$A$1:$Q$1, 0))</f>
        <v>#N/A</v>
      </c>
      <c r="D25" s="14">
        <f>DASHBOARD!D11</f>
        <v>10</v>
      </c>
      <c r="E25" s="28" t="e">
        <f>C25*D25</f>
        <v>#N/A</v>
      </c>
      <c r="F25" s="19" t="e">
        <f>INDEX('Refrence sheet'!$A$1:$Q$332,MATCH(DASHBOARD!$E11, 'Refrence sheet'!$A$1:$A$332, 0), MATCH("Fat/gram", 'Refrence sheet'!$A$1:$Q$1, 0))</f>
        <v>#N/A</v>
      </c>
      <c r="G25" s="19">
        <f>DASHBOARD!F11</f>
        <v>20</v>
      </c>
      <c r="H25" s="19" t="e">
        <f>F25*G25</f>
        <v>#N/A</v>
      </c>
      <c r="I25" s="13" t="e">
        <f>INDEX('Refrence sheet'!$A$1:$Q$332,MATCH(DASHBOARD!$G11,'Refrence sheet'!$A$1:$A$332,0),MATCH("Fat/gram",'Refrence sheet'!$A$1:$Q$1,0))</f>
        <v>#N/A</v>
      </c>
      <c r="J25" s="14">
        <f>DASHBOARD!H11</f>
        <v>0</v>
      </c>
      <c r="K25" s="28" t="e">
        <f>I25*J25</f>
        <v>#N/A</v>
      </c>
      <c r="L25" s="19" t="e">
        <f>INDEX('Refrence sheet'!$A$1:$Q$332,MATCH(DASHBOARD!$I11, 'Refrence sheet'!$A$1:$A$332, 0), MATCH("Fat/gram", 'Refrence sheet'!$A$1:$Q$1, 0))</f>
        <v>#N/A</v>
      </c>
      <c r="M25" s="19">
        <f>DASHBOARD!J11</f>
        <v>0</v>
      </c>
      <c r="N25" s="19" t="e">
        <f>L25*M25</f>
        <v>#N/A</v>
      </c>
      <c r="O25" s="13" t="e">
        <f>INDEX('Refrence sheet'!$A$1:$Q$332,MATCH(DASHBOARD!$K11, 'Refrence sheet'!$A$1:$A$332, 0), MATCH("Fat/gram", 'Refrence sheet'!$A$1:$Q$1, 0))</f>
        <v>#N/A</v>
      </c>
      <c r="P25" s="14">
        <f>DASHBOARD!L11</f>
        <v>0</v>
      </c>
      <c r="Q25" s="28" t="e">
        <f>O25*P25</f>
        <v>#N/A</v>
      </c>
      <c r="R25" s="21">
        <f>ROUND(_xlfn.AGGREGATE(9,6,E25,H25,K25,N25,Q25),0)</f>
        <v>0</v>
      </c>
    </row>
    <row r="26" spans="2:18" x14ac:dyDescent="0.2">
      <c r="B26" s="24" t="s">
        <v>423</v>
      </c>
      <c r="C26" s="13" t="e">
        <f>INDEX('Refrence sheet'!$A$1:$Q$332, MATCH(DASHBOARD!$G12, 'Refrence sheet'!$A$1:$A$332, 0), MATCH("Fat/gram", 'Refrence sheet'!$A$1:$Q$1, 0))</f>
        <v>#N/A</v>
      </c>
      <c r="D26" s="14">
        <f>DASHBOARD!D12</f>
        <v>100</v>
      </c>
      <c r="E26" s="28" t="e">
        <f t="shared" ref="E26:E29" si="6">C26*D26</f>
        <v>#N/A</v>
      </c>
      <c r="F26" s="19" t="e">
        <f>INDEX('Refrence sheet'!$A$1:$Q$332,MATCH(DASHBOARD!$E12, 'Refrence sheet'!$A$1:$A$332, 0), MATCH("Fat/gram", 'Refrence sheet'!$A$1:$Q$1, 0))</f>
        <v>#N/A</v>
      </c>
      <c r="G26" s="19">
        <f>DASHBOARD!F12</f>
        <v>100</v>
      </c>
      <c r="H26" s="19" t="e">
        <f t="shared" ref="H26:H29" si="7">F26*G26</f>
        <v>#N/A</v>
      </c>
      <c r="I26" s="13" t="e">
        <f>INDEX('Refrence sheet'!$A$1:$Q$332,MATCH(DASHBOARD!$G12,'Refrence sheet'!$A$1:$A$332,0),MATCH("Fat/gram",'Refrence sheet'!$A$1:$Q$1,0))</f>
        <v>#N/A</v>
      </c>
      <c r="J26" s="14">
        <f>DASHBOARD!H12</f>
        <v>0</v>
      </c>
      <c r="K26" s="28" t="e">
        <f t="shared" ref="K26:K29" si="8">I26*J26</f>
        <v>#N/A</v>
      </c>
      <c r="L26" s="19" t="e">
        <f>INDEX('Refrence sheet'!$A$1:$Q$332,MATCH(DASHBOARD!$I12, 'Refrence sheet'!$A$1:$A$332, 0), MATCH("Fat/gram", 'Refrence sheet'!$A$1:$Q$1, 0))</f>
        <v>#N/A</v>
      </c>
      <c r="M26" s="19">
        <f>DASHBOARD!J12</f>
        <v>0</v>
      </c>
      <c r="N26" s="19" t="e">
        <f t="shared" ref="N26:N29" si="9">L26*M26</f>
        <v>#N/A</v>
      </c>
      <c r="O26" s="13" t="e">
        <f>INDEX('Refrence sheet'!$A$1:$Q$332,MATCH(DASHBOARD!$K12, 'Refrence sheet'!$A$1:$A$332, 0), MATCH("Fat/gram", 'Refrence sheet'!$A$1:$Q$1, 0))</f>
        <v>#N/A</v>
      </c>
      <c r="P26" s="14">
        <f>DASHBOARD!L12</f>
        <v>0</v>
      </c>
      <c r="Q26" s="28" t="e">
        <f t="shared" ref="Q26:Q29" si="10">O26*P26</f>
        <v>#N/A</v>
      </c>
      <c r="R26" s="21">
        <f t="shared" ref="R26:R29" si="11">ROUND(_xlfn.AGGREGATE(9,6,E26,H26,K26,N26,Q26),0)</f>
        <v>0</v>
      </c>
    </row>
    <row r="27" spans="2:18" x14ac:dyDescent="0.2">
      <c r="B27" s="24" t="s">
        <v>424</v>
      </c>
      <c r="C27" s="13" t="e">
        <f>INDEX('Refrence sheet'!$A$1:$Q$332, MATCH(DASHBOARD!$G13, 'Refrence sheet'!$A$1:$A$332, 0), MATCH("Fat/gram", 'Refrence sheet'!$A$1:$Q$1, 0))</f>
        <v>#N/A</v>
      </c>
      <c r="D27" s="14">
        <f>DASHBOARD!D13</f>
        <v>100</v>
      </c>
      <c r="E27" s="28" t="e">
        <f t="shared" si="6"/>
        <v>#N/A</v>
      </c>
      <c r="F27" s="19" t="e">
        <f>INDEX('Refrence sheet'!$A$1:$Q$332,MATCH(DASHBOARD!$E13, 'Refrence sheet'!$A$1:$A$332, 0), MATCH("Fat/gram", 'Refrence sheet'!$A$1:$Q$1, 0))</f>
        <v>#N/A</v>
      </c>
      <c r="G27" s="19">
        <f>DASHBOARD!F13</f>
        <v>0</v>
      </c>
      <c r="H27" s="19" t="e">
        <f t="shared" si="7"/>
        <v>#N/A</v>
      </c>
      <c r="I27" s="13" t="e">
        <f>INDEX('Refrence sheet'!$A$1:$Q$332,MATCH(DASHBOARD!$G13,'Refrence sheet'!$A$1:$A$332,0),MATCH("Fat/gram",'Refrence sheet'!$A$1:$Q$1,0))</f>
        <v>#N/A</v>
      </c>
      <c r="J27" s="14">
        <f>DASHBOARD!H13</f>
        <v>0</v>
      </c>
      <c r="K27" s="28" t="e">
        <f t="shared" si="8"/>
        <v>#N/A</v>
      </c>
      <c r="L27" s="19" t="e">
        <f>INDEX('Refrence sheet'!$A$1:$Q$332,MATCH(DASHBOARD!$I13, 'Refrence sheet'!$A$1:$A$332, 0), MATCH("Fat/gram", 'Refrence sheet'!$A$1:$Q$1, 0))</f>
        <v>#N/A</v>
      </c>
      <c r="M27" s="19">
        <f>DASHBOARD!J13</f>
        <v>0</v>
      </c>
      <c r="N27" s="19" t="e">
        <f t="shared" si="9"/>
        <v>#N/A</v>
      </c>
      <c r="O27" s="13" t="e">
        <f>INDEX('Refrence sheet'!$A$1:$Q$332,MATCH(DASHBOARD!$K13, 'Refrence sheet'!$A$1:$A$332, 0), MATCH("Fat/gram", 'Refrence sheet'!$A$1:$Q$1, 0))</f>
        <v>#N/A</v>
      </c>
      <c r="P27" s="14">
        <f>DASHBOARD!L13</f>
        <v>0</v>
      </c>
      <c r="Q27" s="28" t="e">
        <f t="shared" si="10"/>
        <v>#N/A</v>
      </c>
      <c r="R27" s="21">
        <f t="shared" si="11"/>
        <v>0</v>
      </c>
    </row>
    <row r="28" spans="2:18" x14ac:dyDescent="0.2">
      <c r="B28" s="24" t="s">
        <v>430</v>
      </c>
      <c r="C28" s="13" t="e">
        <f>INDEX('Refrence sheet'!$A$1:$Q$332, MATCH(DASHBOARD!$G14, 'Refrence sheet'!$A$1:$A$332, 0), MATCH("Fat/gram", 'Refrence sheet'!$A$1:$Q$1, 0))</f>
        <v>#N/A</v>
      </c>
      <c r="D28" s="14">
        <f>DASHBOARD!D14</f>
        <v>0</v>
      </c>
      <c r="E28" s="28" t="e">
        <f t="shared" si="6"/>
        <v>#N/A</v>
      </c>
      <c r="F28" s="19" t="e">
        <f>INDEX('Refrence sheet'!$A$1:$Q$332,MATCH(DASHBOARD!$E14, 'Refrence sheet'!$A$1:$A$332, 0), MATCH("Fat/gram", 'Refrence sheet'!$A$1:$Q$1, 0))</f>
        <v>#N/A</v>
      </c>
      <c r="G28" s="19">
        <f>DASHBOARD!F14</f>
        <v>0</v>
      </c>
      <c r="H28" s="19" t="e">
        <f t="shared" si="7"/>
        <v>#N/A</v>
      </c>
      <c r="I28" s="13" t="e">
        <f>INDEX('Refrence sheet'!$A$1:$Q$332,MATCH(DASHBOARD!$G14,'Refrence sheet'!$A$1:$A$332,0),MATCH("Fat/gram",'Refrence sheet'!$A$1:$Q$1,0))</f>
        <v>#N/A</v>
      </c>
      <c r="J28" s="14">
        <f>DASHBOARD!H14</f>
        <v>0</v>
      </c>
      <c r="K28" s="28" t="e">
        <f t="shared" si="8"/>
        <v>#N/A</v>
      </c>
      <c r="L28" s="19" t="e">
        <f>INDEX('Refrence sheet'!$A$1:$Q$332,MATCH(DASHBOARD!$I14, 'Refrence sheet'!$A$1:$A$332, 0), MATCH("Fat/gram", 'Refrence sheet'!$A$1:$Q$1, 0))</f>
        <v>#N/A</v>
      </c>
      <c r="M28" s="19">
        <f>DASHBOARD!J14</f>
        <v>0</v>
      </c>
      <c r="N28" s="19" t="e">
        <f t="shared" si="9"/>
        <v>#N/A</v>
      </c>
      <c r="O28" s="13" t="e">
        <f>INDEX('Refrence sheet'!$A$1:$Q$332,MATCH(DASHBOARD!$K14, 'Refrence sheet'!$A$1:$A$332, 0), MATCH("Fat/gram", 'Refrence sheet'!$A$1:$Q$1, 0))</f>
        <v>#N/A</v>
      </c>
      <c r="P28" s="14">
        <f>DASHBOARD!L14</f>
        <v>0</v>
      </c>
      <c r="Q28" s="28" t="e">
        <f t="shared" si="10"/>
        <v>#N/A</v>
      </c>
      <c r="R28" s="21">
        <f t="shared" si="11"/>
        <v>0</v>
      </c>
    </row>
    <row r="29" spans="2:18" x14ac:dyDescent="0.2">
      <c r="B29" s="24" t="s">
        <v>431</v>
      </c>
      <c r="C29" s="13" t="e">
        <f>INDEX('Refrence sheet'!$A$1:$Q$332, MATCH(DASHBOARD!$G15, 'Refrence sheet'!$A$1:$A$332, 0), MATCH("Fat/gram", 'Refrence sheet'!$A$1:$Q$1, 0))</f>
        <v>#N/A</v>
      </c>
      <c r="D29" s="14">
        <f>DASHBOARD!D15</f>
        <v>0</v>
      </c>
      <c r="E29" s="28" t="e">
        <f t="shared" si="6"/>
        <v>#N/A</v>
      </c>
      <c r="F29" s="19" t="e">
        <f>INDEX('Refrence sheet'!$A$1:$Q$332,MATCH(DASHBOARD!$E15, 'Refrence sheet'!$A$1:$A$332, 0), MATCH("Fat/gram", 'Refrence sheet'!$A$1:$Q$1, 0))</f>
        <v>#N/A</v>
      </c>
      <c r="G29" s="19">
        <f>DASHBOARD!F15</f>
        <v>0</v>
      </c>
      <c r="H29" s="19" t="e">
        <f t="shared" si="7"/>
        <v>#N/A</v>
      </c>
      <c r="I29" s="13" t="e">
        <f>INDEX('Refrence sheet'!$A$1:$Q$332,MATCH(DASHBOARD!$G15,'Refrence sheet'!$A$1:$A$332,0),MATCH("Fat/gram",'Refrence sheet'!$A$1:$Q$1,0))</f>
        <v>#N/A</v>
      </c>
      <c r="J29" s="14">
        <f>DASHBOARD!H15</f>
        <v>0</v>
      </c>
      <c r="K29" s="28" t="e">
        <f t="shared" si="8"/>
        <v>#N/A</v>
      </c>
      <c r="L29" s="19" t="e">
        <f>INDEX('Refrence sheet'!$A$1:$Q$332,MATCH(DASHBOARD!$I15, 'Refrence sheet'!$A$1:$A$332, 0), MATCH("Fat/gram", 'Refrence sheet'!$A$1:$Q$1, 0))</f>
        <v>#N/A</v>
      </c>
      <c r="M29" s="19">
        <f>DASHBOARD!J15</f>
        <v>0</v>
      </c>
      <c r="N29" s="19" t="e">
        <f t="shared" si="9"/>
        <v>#N/A</v>
      </c>
      <c r="O29" s="13" t="e">
        <f>INDEX('Refrence sheet'!$A$1:$Q$332,MATCH(DASHBOARD!$K15, 'Refrence sheet'!$A$1:$A$332, 0), MATCH("Fat/gram", 'Refrence sheet'!$A$1:$Q$1, 0))</f>
        <v>#N/A</v>
      </c>
      <c r="P29" s="14">
        <f>DASHBOARD!L15</f>
        <v>0</v>
      </c>
      <c r="Q29" s="28" t="e">
        <f t="shared" si="10"/>
        <v>#N/A</v>
      </c>
      <c r="R29" s="21">
        <f t="shared" si="11"/>
        <v>0</v>
      </c>
    </row>
    <row r="30" spans="2:18" x14ac:dyDescent="0.2"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 t="s">
        <v>437</v>
      </c>
      <c r="R30" s="22">
        <f>SUM(R25:R29)</f>
        <v>0</v>
      </c>
    </row>
    <row r="32" spans="2:18" x14ac:dyDescent="0.2">
      <c r="B32" t="s">
        <v>417</v>
      </c>
    </row>
    <row r="33" spans="2:18" x14ac:dyDescent="0.2">
      <c r="B33" s="25" t="s">
        <v>425</v>
      </c>
      <c r="C33" s="37" t="s">
        <v>8</v>
      </c>
      <c r="D33" s="38" t="s">
        <v>432</v>
      </c>
      <c r="E33" s="39" t="s">
        <v>426</v>
      </c>
      <c r="F33" s="40" t="s">
        <v>4</v>
      </c>
      <c r="G33" s="41" t="s">
        <v>432</v>
      </c>
      <c r="H33" s="42" t="s">
        <v>426</v>
      </c>
      <c r="I33" s="37" t="s">
        <v>5</v>
      </c>
      <c r="J33" s="38" t="s">
        <v>432</v>
      </c>
      <c r="K33" s="39" t="s">
        <v>426</v>
      </c>
      <c r="L33" s="40" t="s">
        <v>413</v>
      </c>
      <c r="M33" s="41" t="s">
        <v>432</v>
      </c>
      <c r="N33" s="42" t="s">
        <v>426</v>
      </c>
      <c r="O33" s="38" t="s">
        <v>433</v>
      </c>
      <c r="P33" s="38" t="s">
        <v>432</v>
      </c>
      <c r="Q33" s="38" t="s">
        <v>426</v>
      </c>
      <c r="R33" s="20" t="s">
        <v>436</v>
      </c>
    </row>
    <row r="34" spans="2:18" x14ac:dyDescent="0.2">
      <c r="B34" s="24" t="s">
        <v>422</v>
      </c>
      <c r="C34" s="13">
        <f>INDEX('Refrence sheet'!$A$1:$Q$332,MATCH(DASHBOARD!$C11, 'Refrence sheet'!$A$1:$A$332, 0), MATCH("Protein/gram", 'Refrence sheet'!$A$1:$Q$1, 0))</f>
        <v>3.6585365853658534E-2</v>
      </c>
      <c r="D34" s="14">
        <f>DASHBOARD!D11</f>
        <v>10</v>
      </c>
      <c r="E34" s="28">
        <f>C34*D34</f>
        <v>0.36585365853658536</v>
      </c>
      <c r="F34" s="18" t="e">
        <f>INDEX('Refrence sheet'!$A$1:$Q$332,MATCH(DASHBOARD!$E11, 'Refrence sheet'!$A$1:$A$332, 0), MATCH("Protein/gram", 'Refrence sheet'!$A$1:$Q$1, 0))</f>
        <v>#N/A</v>
      </c>
      <c r="G34" s="19">
        <f>DASHBOARD!F11</f>
        <v>20</v>
      </c>
      <c r="H34" s="32" t="e">
        <f>F34*G34</f>
        <v>#N/A</v>
      </c>
      <c r="I34" s="13" t="e">
        <f>INDEX('Refrence sheet'!$A$1:$Q$332,MATCH(DASHBOARD!$G11, 'Refrence sheet'!$A$1:$A$332, 0), MATCH("Protein/gram", 'Refrence sheet'!$A$1:$Q$1, 0))</f>
        <v>#N/A</v>
      </c>
      <c r="J34" s="14">
        <f>DASHBOARD!H11</f>
        <v>0</v>
      </c>
      <c r="K34" s="28" t="e">
        <f>I34*J34</f>
        <v>#N/A</v>
      </c>
      <c r="L34" s="18" t="e">
        <f>INDEX('Refrence sheet'!$A$1:$Q$332,MATCH(DASHBOARD!$I11, 'Refrence sheet'!$A$1:$A$332, 0), MATCH("Protein/gram", 'Refrence sheet'!$A$1:$Q$1, 0))</f>
        <v>#N/A</v>
      </c>
      <c r="M34" s="19">
        <f>DASHBOARD!J11</f>
        <v>0</v>
      </c>
      <c r="N34" s="32" t="e">
        <f>L34*M34</f>
        <v>#N/A</v>
      </c>
      <c r="O34" s="14" t="e">
        <f>INDEX('Refrence sheet'!$A$1:$Q$332,MATCH(DASHBOARD!$K11, 'Refrence sheet'!$A$1:$A$332, 0), MATCH("Protein/gram", 'Refrence sheet'!$A$1:$Q$1, 0))</f>
        <v>#N/A</v>
      </c>
      <c r="P34" s="14">
        <f>DASHBOARD!L11</f>
        <v>0</v>
      </c>
      <c r="Q34" s="14" t="e">
        <f>O34*P34</f>
        <v>#N/A</v>
      </c>
      <c r="R34" s="36">
        <f>ROUND(_xlfn.AGGREGATE(9,6,E34,H34,K34,N34,Q34),0)</f>
        <v>0</v>
      </c>
    </row>
    <row r="35" spans="2:18" x14ac:dyDescent="0.2">
      <c r="B35" s="24" t="s">
        <v>423</v>
      </c>
      <c r="C35" s="13">
        <f>INDEX('Refrence sheet'!$A$1:$Q$332,MATCH(DASHBOARD!$C12, 'Refrence sheet'!$A$1:$A$332, 0), MATCH("Protein/gram", 'Refrence sheet'!$A$1:$Q$1, 0))</f>
        <v>8.1818181818181818E-2</v>
      </c>
      <c r="D35" s="14">
        <f>DASHBOARD!D12</f>
        <v>100</v>
      </c>
      <c r="E35" s="28">
        <f t="shared" ref="E35:E38" si="12">C35*D35</f>
        <v>8.1818181818181817</v>
      </c>
      <c r="F35" s="18" t="e">
        <f>INDEX('Refrence sheet'!$A$1:$Q$332,MATCH(DASHBOARD!$E12, 'Refrence sheet'!$A$1:$A$332, 0), MATCH("Protein/gram", 'Refrence sheet'!$A$1:$Q$1, 0))</f>
        <v>#N/A</v>
      </c>
      <c r="G35" s="19">
        <f>DASHBOARD!F12</f>
        <v>100</v>
      </c>
      <c r="H35" s="32" t="e">
        <f t="shared" ref="H35:H38" si="13">F35*G35</f>
        <v>#N/A</v>
      </c>
      <c r="I35" s="13" t="e">
        <f>INDEX('Refrence sheet'!$A$1:$Q$332,MATCH(DASHBOARD!$G12, 'Refrence sheet'!$A$1:$A$332, 0), MATCH("Protein/gram", 'Refrence sheet'!$A$1:$Q$1, 0))</f>
        <v>#N/A</v>
      </c>
      <c r="J35" s="14">
        <f>DASHBOARD!H12</f>
        <v>0</v>
      </c>
      <c r="K35" s="28" t="e">
        <f t="shared" ref="K35:K38" si="14">I35*J35</f>
        <v>#N/A</v>
      </c>
      <c r="L35" s="18" t="e">
        <f>INDEX('Refrence sheet'!$A$1:$Q$332,MATCH(DASHBOARD!$I12, 'Refrence sheet'!$A$1:$A$332, 0), MATCH("Protein/gram", 'Refrence sheet'!$A$1:$Q$1, 0))</f>
        <v>#N/A</v>
      </c>
      <c r="M35" s="19">
        <f>DASHBOARD!J12</f>
        <v>0</v>
      </c>
      <c r="N35" s="32" t="e">
        <f t="shared" ref="N35:N38" si="15">L35*M35</f>
        <v>#N/A</v>
      </c>
      <c r="O35" s="14" t="e">
        <f>INDEX('Refrence sheet'!$A$1:$Q$332,MATCH(DASHBOARD!$K12, 'Refrence sheet'!$A$1:$A$332, 0), MATCH("Protein/gram", 'Refrence sheet'!$A$1:$Q$1, 0))</f>
        <v>#N/A</v>
      </c>
      <c r="P35" s="14">
        <f>DASHBOARD!L12</f>
        <v>0</v>
      </c>
      <c r="Q35" s="14" t="e">
        <f t="shared" ref="Q35:Q38" si="16">O35*P35</f>
        <v>#N/A</v>
      </c>
      <c r="R35" s="36">
        <f t="shared" ref="R35:R38" si="17">ROUND(_xlfn.AGGREGATE(9,6,E35,H35,K35,N35,Q35),0)</f>
        <v>8</v>
      </c>
    </row>
    <row r="36" spans="2:18" x14ac:dyDescent="0.2">
      <c r="B36" s="24" t="s">
        <v>424</v>
      </c>
      <c r="C36" s="13" t="e">
        <f>INDEX('Refrence sheet'!$A$1:$Q$332,MATCH(DASHBOARD!$C13, 'Refrence sheet'!$A$1:$A$332, 0), MATCH("Protein/gram", 'Refrence sheet'!$A$1:$Q$1, 0))</f>
        <v>#N/A</v>
      </c>
      <c r="D36" s="14">
        <f>DASHBOARD!D13</f>
        <v>100</v>
      </c>
      <c r="E36" s="28" t="e">
        <f t="shared" si="12"/>
        <v>#N/A</v>
      </c>
      <c r="F36" s="18" t="e">
        <f>INDEX('Refrence sheet'!$A$1:$Q$332,MATCH(DASHBOARD!$E13, 'Refrence sheet'!$A$1:$A$332, 0), MATCH("Protein/gram", 'Refrence sheet'!$A$1:$Q$1, 0))</f>
        <v>#N/A</v>
      </c>
      <c r="G36" s="19">
        <f>DASHBOARD!F13</f>
        <v>0</v>
      </c>
      <c r="H36" s="32" t="e">
        <f t="shared" si="13"/>
        <v>#N/A</v>
      </c>
      <c r="I36" s="13" t="e">
        <f>INDEX('Refrence sheet'!$A$1:$Q$332,MATCH(DASHBOARD!$G13, 'Refrence sheet'!$A$1:$A$332, 0), MATCH("Protein/gram", 'Refrence sheet'!$A$1:$Q$1, 0))</f>
        <v>#N/A</v>
      </c>
      <c r="J36" s="14">
        <f>DASHBOARD!H13</f>
        <v>0</v>
      </c>
      <c r="K36" s="28" t="e">
        <f t="shared" si="14"/>
        <v>#N/A</v>
      </c>
      <c r="L36" s="18" t="e">
        <f>INDEX('Refrence sheet'!$A$1:$Q$332,MATCH(DASHBOARD!$I13, 'Refrence sheet'!$A$1:$A$332, 0), MATCH("Protein/gram", 'Refrence sheet'!$A$1:$Q$1, 0))</f>
        <v>#N/A</v>
      </c>
      <c r="M36" s="19">
        <f>DASHBOARD!J13</f>
        <v>0</v>
      </c>
      <c r="N36" s="32" t="e">
        <f t="shared" si="15"/>
        <v>#N/A</v>
      </c>
      <c r="O36" s="14" t="e">
        <f>INDEX('Refrence sheet'!$A$1:$Q$332,MATCH(DASHBOARD!$K13, 'Refrence sheet'!$A$1:$A$332, 0), MATCH("Protein/gram", 'Refrence sheet'!$A$1:$Q$1, 0))</f>
        <v>#N/A</v>
      </c>
      <c r="P36" s="14">
        <f>DASHBOARD!L13</f>
        <v>0</v>
      </c>
      <c r="Q36" s="14" t="e">
        <f t="shared" si="16"/>
        <v>#N/A</v>
      </c>
      <c r="R36" s="36">
        <f t="shared" si="17"/>
        <v>0</v>
      </c>
    </row>
    <row r="37" spans="2:18" x14ac:dyDescent="0.2">
      <c r="B37" s="24" t="s">
        <v>430</v>
      </c>
      <c r="C37" s="13" t="e">
        <f>INDEX('Refrence sheet'!$A$1:$Q$332,MATCH(DASHBOARD!$C14, 'Refrence sheet'!$A$1:$A$332, 0), MATCH("Protein/gram", 'Refrence sheet'!$A$1:$Q$1, 0))</f>
        <v>#N/A</v>
      </c>
      <c r="D37" s="14">
        <f>DASHBOARD!D14</f>
        <v>0</v>
      </c>
      <c r="E37" s="28" t="e">
        <f t="shared" si="12"/>
        <v>#N/A</v>
      </c>
      <c r="F37" s="18" t="e">
        <f>INDEX('Refrence sheet'!$A$1:$Q$332,MATCH(DASHBOARD!$E14, 'Refrence sheet'!$A$1:$A$332, 0), MATCH("Protein/gram", 'Refrence sheet'!$A$1:$Q$1, 0))</f>
        <v>#N/A</v>
      </c>
      <c r="G37" s="19">
        <f>DASHBOARD!F14</f>
        <v>0</v>
      </c>
      <c r="H37" s="32" t="e">
        <f t="shared" si="13"/>
        <v>#N/A</v>
      </c>
      <c r="I37" s="13" t="e">
        <f>INDEX('Refrence sheet'!$A$1:$Q$332,MATCH(DASHBOARD!$G14, 'Refrence sheet'!$A$1:$A$332, 0), MATCH("Protein/gram", 'Refrence sheet'!$A$1:$Q$1, 0))</f>
        <v>#N/A</v>
      </c>
      <c r="J37" s="14">
        <f>DASHBOARD!H14</f>
        <v>0</v>
      </c>
      <c r="K37" s="28" t="e">
        <f t="shared" si="14"/>
        <v>#N/A</v>
      </c>
      <c r="L37" s="18" t="e">
        <f>INDEX('Refrence sheet'!$A$1:$Q$332,MATCH(DASHBOARD!$I14, 'Refrence sheet'!$A$1:$A$332, 0), MATCH("Protein/gram", 'Refrence sheet'!$A$1:$Q$1, 0))</f>
        <v>#N/A</v>
      </c>
      <c r="M37" s="19">
        <f>DASHBOARD!J14</f>
        <v>0</v>
      </c>
      <c r="N37" s="32" t="e">
        <f t="shared" si="15"/>
        <v>#N/A</v>
      </c>
      <c r="O37" s="14" t="e">
        <f>INDEX('Refrence sheet'!$A$1:$Q$332,MATCH(DASHBOARD!$K14, 'Refrence sheet'!$A$1:$A$332, 0), MATCH("Protein/gram", 'Refrence sheet'!$A$1:$Q$1, 0))</f>
        <v>#N/A</v>
      </c>
      <c r="P37" s="14">
        <f>DASHBOARD!L14</f>
        <v>0</v>
      </c>
      <c r="Q37" s="14" t="e">
        <f t="shared" si="16"/>
        <v>#N/A</v>
      </c>
      <c r="R37" s="36">
        <f t="shared" si="17"/>
        <v>0</v>
      </c>
    </row>
    <row r="38" spans="2:18" x14ac:dyDescent="0.2">
      <c r="B38" s="24" t="s">
        <v>431</v>
      </c>
      <c r="C38" s="13" t="e">
        <f>INDEX('Refrence sheet'!$A$1:$Q$332,MATCH(DASHBOARD!$C15, 'Refrence sheet'!$A$1:$A$332, 0), MATCH("Protein/gram", 'Refrence sheet'!$A$1:$Q$1, 0))</f>
        <v>#N/A</v>
      </c>
      <c r="D38" s="14">
        <f>DASHBOARD!D15</f>
        <v>0</v>
      </c>
      <c r="E38" s="28" t="e">
        <f t="shared" si="12"/>
        <v>#N/A</v>
      </c>
      <c r="F38" s="18" t="e">
        <f>INDEX('Refrence sheet'!$A$1:$Q$332,MATCH(DASHBOARD!$E15, 'Refrence sheet'!$A$1:$A$332, 0), MATCH("Protein/gram", 'Refrence sheet'!$A$1:$Q$1, 0))</f>
        <v>#N/A</v>
      </c>
      <c r="G38" s="19">
        <f>DASHBOARD!F15</f>
        <v>0</v>
      </c>
      <c r="H38" s="32" t="e">
        <f t="shared" si="13"/>
        <v>#N/A</v>
      </c>
      <c r="I38" s="13" t="e">
        <f>INDEX('Refrence sheet'!$A$1:$Q$332,MATCH(DASHBOARD!$G15, 'Refrence sheet'!$A$1:$A$332, 0), MATCH("Protein/gram", 'Refrence sheet'!$A$1:$Q$1, 0))</f>
        <v>#N/A</v>
      </c>
      <c r="J38" s="14">
        <f>DASHBOARD!H15</f>
        <v>0</v>
      </c>
      <c r="K38" s="28" t="e">
        <f t="shared" si="14"/>
        <v>#N/A</v>
      </c>
      <c r="L38" s="18" t="e">
        <f>INDEX('Refrence sheet'!$A$1:$Q$332,MATCH(DASHBOARD!$I15, 'Refrence sheet'!$A$1:$A$332, 0), MATCH("Protein/gram", 'Refrence sheet'!$A$1:$Q$1, 0))</f>
        <v>#N/A</v>
      </c>
      <c r="M38" s="19">
        <f>DASHBOARD!J15</f>
        <v>0</v>
      </c>
      <c r="N38" s="32" t="e">
        <f t="shared" si="15"/>
        <v>#N/A</v>
      </c>
      <c r="O38" s="14" t="e">
        <f>INDEX('Refrence sheet'!$A$1:$Q$332,MATCH(DASHBOARD!$K15, 'Refrence sheet'!$A$1:$A$332, 0), MATCH("Protein/gram", 'Refrence sheet'!$A$1:$Q$1, 0))</f>
        <v>#N/A</v>
      </c>
      <c r="P38" s="14">
        <f>DASHBOARD!L15</f>
        <v>0</v>
      </c>
      <c r="Q38" s="14" t="e">
        <f t="shared" si="16"/>
        <v>#N/A</v>
      </c>
      <c r="R38" s="36">
        <f t="shared" si="17"/>
        <v>0</v>
      </c>
    </row>
    <row r="39" spans="2:18" x14ac:dyDescent="0.2">
      <c r="B39" s="25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 t="s">
        <v>437</v>
      </c>
      <c r="R39" s="20">
        <f>SUM(R34:R38)</f>
        <v>8</v>
      </c>
    </row>
    <row r="41" spans="2:18" x14ac:dyDescent="0.2">
      <c r="B41" t="s">
        <v>420</v>
      </c>
    </row>
    <row r="42" spans="2:18" x14ac:dyDescent="0.2">
      <c r="B42" s="50" t="s">
        <v>425</v>
      </c>
      <c r="C42" s="51" t="s">
        <v>8</v>
      </c>
      <c r="D42" s="52" t="s">
        <v>432</v>
      </c>
      <c r="E42" s="53" t="s">
        <v>426</v>
      </c>
      <c r="F42" s="54" t="s">
        <v>4</v>
      </c>
      <c r="G42" s="55" t="s">
        <v>432</v>
      </c>
      <c r="H42" s="56" t="s">
        <v>426</v>
      </c>
      <c r="I42" s="51" t="s">
        <v>5</v>
      </c>
      <c r="J42" s="52" t="s">
        <v>432</v>
      </c>
      <c r="K42" s="53" t="s">
        <v>426</v>
      </c>
      <c r="L42" s="54" t="s">
        <v>413</v>
      </c>
      <c r="M42" s="55" t="s">
        <v>432</v>
      </c>
      <c r="N42" s="56" t="s">
        <v>426</v>
      </c>
      <c r="O42" s="51" t="s">
        <v>433</v>
      </c>
      <c r="P42" s="52" t="s">
        <v>432</v>
      </c>
      <c r="Q42" s="52" t="s">
        <v>426</v>
      </c>
      <c r="R42" s="57" t="s">
        <v>436</v>
      </c>
    </row>
    <row r="43" spans="2:18" x14ac:dyDescent="0.2">
      <c r="B43" s="43" t="s">
        <v>422</v>
      </c>
      <c r="C43" s="46">
        <f>INDEX('Refrence sheet'!$A$1:$Q$332,MATCH(DASHBOARD!$C11, 'Refrence sheet'!$A$1:$A$332, 0), MATCH("Fiber/gram", 'Refrence sheet'!$A$1:$Q$1, 0))</f>
        <v>0</v>
      </c>
      <c r="D43" s="44">
        <f>DASHBOARD!D11</f>
        <v>10</v>
      </c>
      <c r="E43" s="47">
        <f>C43*D43</f>
        <v>0</v>
      </c>
      <c r="F43" s="48" t="e">
        <f>INDEX('Refrence sheet'!$A$1:$Q$332,MATCH(DASHBOARD!$E11, 'Refrence sheet'!$A$1:$A$332, 0), MATCH("Fiber/gram", 'Refrence sheet'!$A$1:$Q$1, 0))</f>
        <v>#N/A</v>
      </c>
      <c r="G43" s="45">
        <f>DASHBOARD!F11</f>
        <v>20</v>
      </c>
      <c r="H43" s="49" t="e">
        <f>F43*G43</f>
        <v>#N/A</v>
      </c>
      <c r="I43" s="46" t="e">
        <f>INDEX('Refrence sheet'!$A$1:$Q$332,MATCH(DASHBOARD!$G11, 'Refrence sheet'!$A$1:$A$332, 0), MATCH("Fiber/gram", 'Refrence sheet'!$A$1:$Q$1, 0))</f>
        <v>#N/A</v>
      </c>
      <c r="J43" s="44">
        <f>DASHBOARD!H11</f>
        <v>0</v>
      </c>
      <c r="K43" s="47" t="e">
        <f>I43*J43</f>
        <v>#N/A</v>
      </c>
      <c r="L43" s="48" t="e">
        <f>INDEX('Refrence sheet'!$A$1:$Q$332,MATCH(DASHBOARD!$I11, 'Refrence sheet'!$A$1:$A$332, 0), MATCH("Fiber/gram", 'Refrence sheet'!$A$1:$Q$1, 0))</f>
        <v>#N/A</v>
      </c>
      <c r="M43" s="45">
        <f>DASHBOARD!J11</f>
        <v>0</v>
      </c>
      <c r="N43" s="49" t="e">
        <f>L43*M43</f>
        <v>#N/A</v>
      </c>
      <c r="O43" s="46" t="e">
        <f>INDEX('Refrence sheet'!$A$1:$Q$332,MATCH(DASHBOARD!$K11, 'Refrence sheet'!$A$1:$A$332, 0), MATCH("Fiber/gram", 'Refrence sheet'!$A$1:$Q$1, 0))</f>
        <v>#N/A</v>
      </c>
      <c r="P43" s="44">
        <f>DASHBOARD!L11</f>
        <v>0</v>
      </c>
      <c r="Q43" s="44" t="e">
        <f>O43*P43</f>
        <v>#N/A</v>
      </c>
      <c r="R43" s="36">
        <f>ROUND(_xlfn.AGGREGATE(9,6,E43,H43,K43,N43,Q43),0)</f>
        <v>0</v>
      </c>
    </row>
    <row r="44" spans="2:18" x14ac:dyDescent="0.2">
      <c r="B44" s="43" t="s">
        <v>423</v>
      </c>
      <c r="C44" s="46">
        <f>INDEX('Refrence sheet'!$A$1:$Q$332,MATCH(DASHBOARD!$C12, 'Refrence sheet'!$A$1:$A$332, 0), MATCH("Fiber/gram", 'Refrence sheet'!$A$1:$Q$1, 0))</f>
        <v>0</v>
      </c>
      <c r="D44" s="44">
        <f>DASHBOARD!D12</f>
        <v>100</v>
      </c>
      <c r="E44" s="47">
        <f t="shared" ref="E44:E47" si="18">C44*D44</f>
        <v>0</v>
      </c>
      <c r="F44" s="48" t="e">
        <f>INDEX('Refrence sheet'!$A$1:$Q$332,MATCH(DASHBOARD!$E12, 'Refrence sheet'!$A$1:$A$332, 0), MATCH("Fiber/gram", 'Refrence sheet'!$A$1:$Q$1, 0))</f>
        <v>#N/A</v>
      </c>
      <c r="G44" s="45">
        <f>DASHBOARD!F12</f>
        <v>100</v>
      </c>
      <c r="H44" s="49" t="e">
        <f t="shared" ref="H44:H47" si="19">F44*G44</f>
        <v>#N/A</v>
      </c>
      <c r="I44" s="46" t="e">
        <f>INDEX('Refrence sheet'!$A$1:$Q$332,MATCH(DASHBOARD!$G12, 'Refrence sheet'!$A$1:$A$332, 0), MATCH("Fiber/gram", 'Refrence sheet'!$A$1:$Q$1, 0))</f>
        <v>#N/A</v>
      </c>
      <c r="J44" s="44">
        <f>DASHBOARD!H12</f>
        <v>0</v>
      </c>
      <c r="K44" s="47" t="e">
        <f t="shared" ref="K44:K47" si="20">I44*J44</f>
        <v>#N/A</v>
      </c>
      <c r="L44" s="48" t="e">
        <f>INDEX('Refrence sheet'!$A$1:$Q$332,MATCH(DASHBOARD!$I12, 'Refrence sheet'!$A$1:$A$332, 0), MATCH("Fiber/gram", 'Refrence sheet'!$A$1:$Q$1, 0))</f>
        <v>#N/A</v>
      </c>
      <c r="M44" s="45">
        <f>DASHBOARD!J12</f>
        <v>0</v>
      </c>
      <c r="N44" s="49" t="e">
        <f t="shared" ref="N44:N47" si="21">L44*M44</f>
        <v>#N/A</v>
      </c>
      <c r="O44" s="46" t="e">
        <f>INDEX('Refrence sheet'!$A$1:$Q$332,MATCH(DASHBOARD!$K12, 'Refrence sheet'!$A$1:$A$332, 0), MATCH("Fiber/gram", 'Refrence sheet'!$A$1:$Q$1, 0))</f>
        <v>#N/A</v>
      </c>
      <c r="P44" s="44">
        <f>DASHBOARD!L12</f>
        <v>0</v>
      </c>
      <c r="Q44" s="44" t="e">
        <f t="shared" ref="Q44:Q47" si="22">O44*P44</f>
        <v>#N/A</v>
      </c>
      <c r="R44" s="36">
        <f t="shared" ref="R44:R47" si="23">ROUND(_xlfn.AGGREGATE(9,6,E44,H44,K44,N44,Q44),0)</f>
        <v>0</v>
      </c>
    </row>
    <row r="45" spans="2:18" x14ac:dyDescent="0.2">
      <c r="B45" s="43" t="s">
        <v>424</v>
      </c>
      <c r="C45" s="46" t="e">
        <f>INDEX('Refrence sheet'!$A$1:$Q$332,MATCH(DASHBOARD!$C13, 'Refrence sheet'!$A$1:$A$332, 0), MATCH("Fiber/gram", 'Refrence sheet'!$A$1:$Q$1, 0))</f>
        <v>#N/A</v>
      </c>
      <c r="D45" s="44">
        <f>DASHBOARD!D13</f>
        <v>100</v>
      </c>
      <c r="E45" s="47" t="e">
        <f t="shared" si="18"/>
        <v>#N/A</v>
      </c>
      <c r="F45" s="48" t="e">
        <f>INDEX('Refrence sheet'!$A$1:$Q$332,MATCH(DASHBOARD!$E13, 'Refrence sheet'!$A$1:$A$332, 0), MATCH("Fiber/gram", 'Refrence sheet'!$A$1:$Q$1, 0))</f>
        <v>#N/A</v>
      </c>
      <c r="G45" s="45">
        <f>DASHBOARD!F13</f>
        <v>0</v>
      </c>
      <c r="H45" s="49" t="e">
        <f t="shared" si="19"/>
        <v>#N/A</v>
      </c>
      <c r="I45" s="46" t="e">
        <f>INDEX('Refrence sheet'!$A$1:$Q$332,MATCH(DASHBOARD!$G13, 'Refrence sheet'!$A$1:$A$332, 0), MATCH("Fiber/gram", 'Refrence sheet'!$A$1:$Q$1, 0))</f>
        <v>#N/A</v>
      </c>
      <c r="J45" s="44">
        <f>DASHBOARD!H13</f>
        <v>0</v>
      </c>
      <c r="K45" s="47" t="e">
        <f t="shared" si="20"/>
        <v>#N/A</v>
      </c>
      <c r="L45" s="48" t="e">
        <f>INDEX('Refrence sheet'!$A$1:$Q$332,MATCH(DASHBOARD!$I13, 'Refrence sheet'!$A$1:$A$332, 0), MATCH("Fiber/gram", 'Refrence sheet'!$A$1:$Q$1, 0))</f>
        <v>#N/A</v>
      </c>
      <c r="M45" s="45">
        <f>DASHBOARD!J13</f>
        <v>0</v>
      </c>
      <c r="N45" s="49" t="e">
        <f t="shared" si="21"/>
        <v>#N/A</v>
      </c>
      <c r="O45" s="46" t="e">
        <f>INDEX('Refrence sheet'!$A$1:$Q$332,MATCH(DASHBOARD!$K13, 'Refrence sheet'!$A$1:$A$332, 0), MATCH("Fiber/gram", 'Refrence sheet'!$A$1:$Q$1, 0))</f>
        <v>#N/A</v>
      </c>
      <c r="P45" s="44">
        <f>DASHBOARD!L13</f>
        <v>0</v>
      </c>
      <c r="Q45" s="44" t="e">
        <f t="shared" si="22"/>
        <v>#N/A</v>
      </c>
      <c r="R45" s="36">
        <f t="shared" si="23"/>
        <v>0</v>
      </c>
    </row>
    <row r="46" spans="2:18" x14ac:dyDescent="0.2">
      <c r="B46" s="43" t="s">
        <v>430</v>
      </c>
      <c r="C46" s="46" t="e">
        <f>INDEX('Refrence sheet'!$A$1:$Q$332,MATCH(DASHBOARD!$C14, 'Refrence sheet'!$A$1:$A$332, 0), MATCH("Fiber/gram", 'Refrence sheet'!$A$1:$Q$1, 0))</f>
        <v>#N/A</v>
      </c>
      <c r="D46" s="44">
        <f>DASHBOARD!D14</f>
        <v>0</v>
      </c>
      <c r="E46" s="47" t="e">
        <f t="shared" si="18"/>
        <v>#N/A</v>
      </c>
      <c r="F46" s="48" t="e">
        <f>INDEX('Refrence sheet'!$A$1:$Q$332,MATCH(DASHBOARD!$E14, 'Refrence sheet'!$A$1:$A$332, 0), MATCH("Fiber/gram", 'Refrence sheet'!$A$1:$Q$1, 0))</f>
        <v>#N/A</v>
      </c>
      <c r="G46" s="45">
        <f>DASHBOARD!F14</f>
        <v>0</v>
      </c>
      <c r="H46" s="49" t="e">
        <f t="shared" si="19"/>
        <v>#N/A</v>
      </c>
      <c r="I46" s="46" t="e">
        <f>INDEX('Refrence sheet'!$A$1:$Q$332,MATCH(DASHBOARD!$G14, 'Refrence sheet'!$A$1:$A$332, 0), MATCH("Fiber/gram", 'Refrence sheet'!$A$1:$Q$1, 0))</f>
        <v>#N/A</v>
      </c>
      <c r="J46" s="44">
        <f>DASHBOARD!H14</f>
        <v>0</v>
      </c>
      <c r="K46" s="47" t="e">
        <f t="shared" si="20"/>
        <v>#N/A</v>
      </c>
      <c r="L46" s="48" t="e">
        <f>INDEX('Refrence sheet'!$A$1:$Q$332,MATCH(DASHBOARD!$I14, 'Refrence sheet'!$A$1:$A$332, 0), MATCH("Fiber/gram", 'Refrence sheet'!$A$1:$Q$1, 0))</f>
        <v>#N/A</v>
      </c>
      <c r="M46" s="45">
        <f>DASHBOARD!J14</f>
        <v>0</v>
      </c>
      <c r="N46" s="49" t="e">
        <f t="shared" si="21"/>
        <v>#N/A</v>
      </c>
      <c r="O46" s="46" t="e">
        <f>INDEX('Refrence sheet'!$A$1:$Q$332,MATCH(DASHBOARD!$K14, 'Refrence sheet'!$A$1:$A$332, 0), MATCH("Fiber/gram", 'Refrence sheet'!$A$1:$Q$1, 0))</f>
        <v>#N/A</v>
      </c>
      <c r="P46" s="44">
        <f>DASHBOARD!L14</f>
        <v>0</v>
      </c>
      <c r="Q46" s="44" t="e">
        <f t="shared" si="22"/>
        <v>#N/A</v>
      </c>
      <c r="R46" s="36">
        <f t="shared" si="23"/>
        <v>0</v>
      </c>
    </row>
    <row r="47" spans="2:18" x14ac:dyDescent="0.2">
      <c r="B47" s="43" t="s">
        <v>431</v>
      </c>
      <c r="C47" s="46" t="e">
        <f>INDEX('Refrence sheet'!$A$1:$Q$332,MATCH(DASHBOARD!$C15, 'Refrence sheet'!$A$1:$A$332, 0), MATCH("Fiber/gram", 'Refrence sheet'!$A$1:$Q$1, 0))</f>
        <v>#N/A</v>
      </c>
      <c r="D47" s="44">
        <f>DASHBOARD!D15</f>
        <v>0</v>
      </c>
      <c r="E47" s="47" t="e">
        <f t="shared" si="18"/>
        <v>#N/A</v>
      </c>
      <c r="F47" s="48" t="e">
        <f>INDEX('Refrence sheet'!$A$1:$Q$332,MATCH(DASHBOARD!$E15, 'Refrence sheet'!$A$1:$A$332, 0), MATCH("Fiber/gram", 'Refrence sheet'!$A$1:$Q$1, 0))</f>
        <v>#N/A</v>
      </c>
      <c r="G47" s="45">
        <f>DASHBOARD!F15</f>
        <v>0</v>
      </c>
      <c r="H47" s="49" t="e">
        <f t="shared" si="19"/>
        <v>#N/A</v>
      </c>
      <c r="I47" s="46" t="e">
        <f>INDEX('Refrence sheet'!$A$1:$Q$332,MATCH(DASHBOARD!$G15, 'Refrence sheet'!$A$1:$A$332, 0), MATCH("Fiber/gram", 'Refrence sheet'!$A$1:$Q$1, 0))</f>
        <v>#N/A</v>
      </c>
      <c r="J47" s="44">
        <f>DASHBOARD!H15</f>
        <v>0</v>
      </c>
      <c r="K47" s="47" t="e">
        <f t="shared" si="20"/>
        <v>#N/A</v>
      </c>
      <c r="L47" s="48" t="e">
        <f>INDEX('Refrence sheet'!$A$1:$Q$332,MATCH(DASHBOARD!$I15, 'Refrence sheet'!$A$1:$A$332, 0), MATCH("Fiber/gram", 'Refrence sheet'!$A$1:$Q$1, 0))</f>
        <v>#N/A</v>
      </c>
      <c r="M47" s="45">
        <f>DASHBOARD!J15</f>
        <v>0</v>
      </c>
      <c r="N47" s="49" t="e">
        <f t="shared" si="21"/>
        <v>#N/A</v>
      </c>
      <c r="O47" s="46" t="e">
        <f>INDEX('Refrence sheet'!$A$1:$Q$332,MATCH(DASHBOARD!$K15, 'Refrence sheet'!$A$1:$A$332, 0), MATCH("Fiber/gram", 'Refrence sheet'!$A$1:$Q$1, 0))</f>
        <v>#N/A</v>
      </c>
      <c r="P47" s="44">
        <f>DASHBOARD!L15</f>
        <v>0</v>
      </c>
      <c r="Q47" s="44" t="e">
        <f t="shared" si="22"/>
        <v>#N/A</v>
      </c>
      <c r="R47" s="36">
        <f t="shared" si="23"/>
        <v>0</v>
      </c>
    </row>
    <row r="48" spans="2:18" x14ac:dyDescent="0.2">
      <c r="B48" s="2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 t="s">
        <v>437</v>
      </c>
      <c r="R48" s="20">
        <f>SUM(R43:R47)</f>
        <v>0</v>
      </c>
    </row>
    <row r="50" spans="2:7" ht="17" thickBot="1" x14ac:dyDescent="0.25"/>
    <row r="51" spans="2:7" x14ac:dyDescent="0.2">
      <c r="C51" s="65" t="s">
        <v>447</v>
      </c>
    </row>
    <row r="52" spans="2:7" x14ac:dyDescent="0.2">
      <c r="C52" s="66" t="b">
        <v>1</v>
      </c>
    </row>
    <row r="53" spans="2:7" x14ac:dyDescent="0.2">
      <c r="C53" s="66" t="b">
        <v>1</v>
      </c>
    </row>
    <row r="54" spans="2:7" x14ac:dyDescent="0.2">
      <c r="C54" s="66" t="b">
        <v>1</v>
      </c>
    </row>
    <row r="55" spans="2:7" x14ac:dyDescent="0.2">
      <c r="C55" s="66" t="b">
        <v>1</v>
      </c>
    </row>
    <row r="56" spans="2:7" x14ac:dyDescent="0.2">
      <c r="C56" s="66" t="b">
        <v>1</v>
      </c>
    </row>
    <row r="57" spans="2:7" x14ac:dyDescent="0.2">
      <c r="C57" s="66" t="b">
        <v>1</v>
      </c>
    </row>
    <row r="58" spans="2:7" x14ac:dyDescent="0.2">
      <c r="C58" s="66" t="b">
        <v>0</v>
      </c>
    </row>
    <row r="59" spans="2:7" ht="17" thickBot="1" x14ac:dyDescent="0.25">
      <c r="C59" s="67" t="b">
        <v>0</v>
      </c>
    </row>
    <row r="61" spans="2:7" ht="17" thickBot="1" x14ac:dyDescent="0.25"/>
    <row r="62" spans="2:7" ht="20" thickBot="1" x14ac:dyDescent="0.3">
      <c r="B62" s="145" t="s">
        <v>434</v>
      </c>
      <c r="C62" s="146"/>
      <c r="D62" s="146"/>
      <c r="E62" s="146"/>
      <c r="F62" s="146"/>
      <c r="G62" s="147"/>
    </row>
    <row r="63" spans="2:7" x14ac:dyDescent="0.2">
      <c r="B63" s="6" t="s">
        <v>425</v>
      </c>
      <c r="C63" s="5" t="s">
        <v>3</v>
      </c>
      <c r="D63" s="4" t="s">
        <v>414</v>
      </c>
      <c r="E63" s="4" t="s">
        <v>4</v>
      </c>
      <c r="F63" s="4" t="s">
        <v>5</v>
      </c>
      <c r="G63" s="9" t="s">
        <v>7</v>
      </c>
    </row>
    <row r="64" spans="2:7" x14ac:dyDescent="0.2">
      <c r="B64" s="7" t="s">
        <v>422</v>
      </c>
      <c r="C64" s="5">
        <f>Calculations!R5</f>
        <v>4</v>
      </c>
      <c r="D64" s="4">
        <f>Calculations!R15</f>
        <v>1</v>
      </c>
      <c r="E64" s="4">
        <f>Calculations!R34</f>
        <v>0</v>
      </c>
      <c r="F64" s="4">
        <f>Calculations!R25</f>
        <v>0</v>
      </c>
      <c r="G64" s="9">
        <f>Calculations!R43</f>
        <v>0</v>
      </c>
    </row>
    <row r="65" spans="2:333" x14ac:dyDescent="0.2">
      <c r="B65" s="7" t="s">
        <v>423</v>
      </c>
      <c r="C65" s="5">
        <f>Calculations!R6</f>
        <v>216</v>
      </c>
      <c r="D65" s="4">
        <f>Calculations!R16</f>
        <v>20</v>
      </c>
      <c r="E65" s="4">
        <f>Calculations!R35</f>
        <v>8</v>
      </c>
      <c r="F65" s="4">
        <f>Calculations!R26</f>
        <v>0</v>
      </c>
      <c r="G65" s="9">
        <f>Calculations!R44</f>
        <v>0</v>
      </c>
    </row>
    <row r="66" spans="2:333" x14ac:dyDescent="0.2">
      <c r="B66" s="7" t="s">
        <v>424</v>
      </c>
      <c r="C66" s="5">
        <f>Calculations!R7</f>
        <v>0</v>
      </c>
      <c r="D66" s="4">
        <f>Calculations!R17</f>
        <v>0</v>
      </c>
      <c r="E66" s="4">
        <f>Calculations!R36</f>
        <v>0</v>
      </c>
      <c r="F66" s="4">
        <f>Calculations!R27</f>
        <v>0</v>
      </c>
      <c r="G66" s="9">
        <f>Calculations!R45</f>
        <v>0</v>
      </c>
    </row>
    <row r="67" spans="2:333" x14ac:dyDescent="0.2">
      <c r="B67" s="7" t="s">
        <v>430</v>
      </c>
      <c r="C67" s="5">
        <f>Calculations!R8</f>
        <v>0</v>
      </c>
      <c r="D67" s="4">
        <f>Calculations!R18</f>
        <v>0</v>
      </c>
      <c r="E67" s="4">
        <f>Calculations!R37</f>
        <v>0</v>
      </c>
      <c r="F67" s="4">
        <f>Calculations!R28</f>
        <v>0</v>
      </c>
      <c r="G67" s="9">
        <f>Calculations!R46</f>
        <v>0</v>
      </c>
    </row>
    <row r="68" spans="2:333" ht="17" thickBot="1" x14ac:dyDescent="0.25">
      <c r="B68" s="8" t="s">
        <v>431</v>
      </c>
      <c r="C68" s="58">
        <f>Calculations!R9</f>
        <v>0</v>
      </c>
      <c r="D68" s="59">
        <f>Calculations!R19</f>
        <v>0</v>
      </c>
      <c r="E68" s="59">
        <f>Calculations!R38</f>
        <v>0</v>
      </c>
      <c r="F68" s="59">
        <f>Calculations!R29</f>
        <v>0</v>
      </c>
      <c r="G68" s="60">
        <f>Calculations!R47</f>
        <v>0</v>
      </c>
    </row>
    <row r="69" spans="2:333" ht="27" thickBot="1" x14ac:dyDescent="0.35">
      <c r="B69" s="3" t="s">
        <v>426</v>
      </c>
      <c r="C69" s="61">
        <f>SUM(C64:C68)</f>
        <v>220</v>
      </c>
      <c r="D69" s="62">
        <f>SUM(D64:D68)</f>
        <v>21</v>
      </c>
      <c r="E69" s="62">
        <f>SUM(E64:E68)</f>
        <v>8</v>
      </c>
      <c r="F69" s="62">
        <f>SUM(F64:F68)</f>
        <v>0</v>
      </c>
      <c r="G69" s="63">
        <f>SUM(G64:G68)</f>
        <v>0</v>
      </c>
    </row>
    <row r="71" spans="2:333" ht="17" thickBot="1" x14ac:dyDescent="0.25">
      <c r="B71" t="s">
        <v>464</v>
      </c>
    </row>
    <row r="72" spans="2:333" ht="17" thickBot="1" x14ac:dyDescent="0.25">
      <c r="B72" s="95" t="s">
        <v>425</v>
      </c>
      <c r="C72" s="96" t="s">
        <v>459</v>
      </c>
      <c r="D72" s="92"/>
      <c r="E72" s="92"/>
      <c r="F72" s="92"/>
      <c r="G72" s="92"/>
    </row>
    <row r="73" spans="2:333" x14ac:dyDescent="0.2">
      <c r="B73" s="79" t="s">
        <v>422</v>
      </c>
      <c r="C73" s="92" t="str" cm="1">
        <f t="array" ref="C73">TRANSPOSE(_xlfn._xlws.FILTER(Nutrition[Food], ISNUMBER(SEARCH(DASHBOARD!C11,Nutrition[Food])), "No results"))</f>
        <v>Milk skim</v>
      </c>
      <c r="D73" s="92"/>
      <c r="E73" s="92"/>
      <c r="F73" s="92"/>
      <c r="G73" s="92"/>
    </row>
    <row r="74" spans="2:333" x14ac:dyDescent="0.2">
      <c r="B74" s="79" t="s">
        <v>423</v>
      </c>
      <c r="C74" s="92" t="str" cm="1">
        <f t="array" ref="C74">TRANSPOSE(_xlfn._xlws.FILTER(Nutrition[Food], ISNUMBER(SEARCH(DASHBOARD!C12,Nutrition[Food])), "No results"))</f>
        <v>Baked with cheese</v>
      </c>
      <c r="D74" s="92"/>
      <c r="E74" s="92"/>
      <c r="F74" s="92"/>
      <c r="G74" s="92"/>
    </row>
    <row r="75" spans="2:333" x14ac:dyDescent="0.2">
      <c r="B75" s="79" t="s">
        <v>424</v>
      </c>
      <c r="C75" s="92" t="str" cm="1">
        <f t="array" ref="C75:F75">TRANSPOSE(_xlfn._xlws.FILTER(Nutrition[Food], ISNUMBER(SEARCH(DASHBOARD!C13,Nutrition[Food])), "No results"))</f>
        <v>Bread, cracked wheat</v>
      </c>
      <c r="D75" s="92" t="str">
        <v>Corn bread ground meal</v>
      </c>
      <c r="E75" s="92" t="str">
        <v>Bread pudding</v>
      </c>
      <c r="F75" s="92" t="str">
        <v>Gingerbread</v>
      </c>
      <c r="G75" s="92"/>
    </row>
    <row r="76" spans="2:333" x14ac:dyDescent="0.2">
      <c r="B76" s="79" t="s">
        <v>430</v>
      </c>
      <c r="C76" s="92" t="str" cm="1">
        <f t="array" ref="C76:LU76">TRANSPOSE(_xlfn._xlws.FILTER(Nutrition[Food], ISNUMBER(SEARCH(DASHBOARD!C14,Nutrition[Food])), "No results"))</f>
        <v>Cows' milk</v>
      </c>
      <c r="D76" s="92" t="str">
        <v>Milk skim</v>
      </c>
      <c r="E76" s="92" t="str">
        <v>Buttermilk</v>
      </c>
      <c r="F76" s="92" t="str">
        <v>Evaporated, undiluted</v>
      </c>
      <c r="G76" s="92" t="str">
        <v>Fortified milk</v>
      </c>
      <c r="H76" t="str">
        <v>Powdered milk</v>
      </c>
      <c r="I76" t="str">
        <v>skim, instant</v>
      </c>
      <c r="J76" t="str">
        <v>skim, non-instant</v>
      </c>
      <c r="K76" t="str">
        <v>Goats' milk</v>
      </c>
      <c r="L76" t="str">
        <v>(1/2 cup ice cream)</v>
      </c>
      <c r="M76" t="str">
        <v>Cocoa</v>
      </c>
      <c r="N76" t="str">
        <v>skim. milk</v>
      </c>
      <c r="O76" t="str">
        <v>(cornstarch)</v>
      </c>
      <c r="P76" t="str">
        <v>Custard</v>
      </c>
      <c r="Q76" t="str">
        <v>Ice cream</v>
      </c>
      <c r="R76" t="str">
        <v>Ice milk</v>
      </c>
      <c r="S76" t="str">
        <v>Cream or half-and-half</v>
      </c>
      <c r="T76" t="str">
        <v>or whipping</v>
      </c>
      <c r="U76" t="str">
        <v>Cheese</v>
      </c>
      <c r="V76" t="str">
        <v>Cheddar</v>
      </c>
      <c r="W76" t="str">
        <v>Cheddar, grated cup</v>
      </c>
      <c r="X76" t="str">
        <v>Cream cheese</v>
      </c>
      <c r="Y76" t="str">
        <v>Processed cheese</v>
      </c>
      <c r="Z76" t="str">
        <v>Swiss</v>
      </c>
      <c r="AA76" t="str">
        <v>Eggs raw</v>
      </c>
      <c r="AB76" t="str">
        <v>Eggs Scrambled or fried</v>
      </c>
      <c r="AC76" t="str">
        <v>Butter</v>
      </c>
      <c r="AD76" t="str">
        <v>Butter</v>
      </c>
      <c r="AE76" t="str">
        <v>Hydrogenated cooking fat</v>
      </c>
      <c r="AF76" t="str">
        <v>Lard</v>
      </c>
      <c r="AG76" t="str">
        <v>Margarine</v>
      </c>
      <c r="AH76" t="str">
        <v>Margarine, 2 pat or</v>
      </c>
      <c r="AI76" t="str">
        <v>Mayonnaise</v>
      </c>
      <c r="AJ76" t="str">
        <v>Corn oil</v>
      </c>
      <c r="AK76" t="str">
        <v>Olive oil</v>
      </c>
      <c r="AL76" t="str">
        <v>Safflower seed oil</v>
      </c>
      <c r="AM76" t="str">
        <v>French dressing</v>
      </c>
      <c r="AN76" t="str">
        <v>Thousand Island sauce</v>
      </c>
      <c r="AO76" t="str">
        <v>Salt pork</v>
      </c>
      <c r="AP76" t="str">
        <v>Bacon</v>
      </c>
      <c r="AQ76" t="str">
        <v>Beef</v>
      </c>
      <c r="AR76" t="str">
        <v>Hamburger</v>
      </c>
      <c r="AS76" t="str">
        <v>Ground lean</v>
      </c>
      <c r="AT76" t="str">
        <v>Roast beef</v>
      </c>
      <c r="AU76" t="str">
        <v>Steak</v>
      </c>
      <c r="AV76" t="str">
        <v>Steak, lean, as round</v>
      </c>
      <c r="AW76" t="str">
        <v>Corned beef</v>
      </c>
      <c r="AX76" t="str">
        <v>Corned beef hash canned</v>
      </c>
      <c r="AY76" t="str">
        <v>Corned beef hash Dried</v>
      </c>
      <c r="AZ76" t="str">
        <v>Pot-pie</v>
      </c>
      <c r="BA76" t="str">
        <v>Corned beef hash Stew</v>
      </c>
      <c r="BB76" t="str">
        <v>chicken</v>
      </c>
      <c r="BC76" t="str">
        <v>Fried, breast or leg and thigh chicken</v>
      </c>
      <c r="BD76" t="str">
        <v>Roasted chicken</v>
      </c>
      <c r="BE76" t="str">
        <v>Chicken livers, fried</v>
      </c>
      <c r="BF76" t="str">
        <v>Duck, domestic</v>
      </c>
      <c r="BG76" t="str">
        <v>Lamb, chop, broiled</v>
      </c>
      <c r="BH76" t="str">
        <v>Leg roasted</v>
      </c>
      <c r="BI76" t="str">
        <v>Shoulder, braised</v>
      </c>
      <c r="BJ76" t="str">
        <v>Pork, chop, 1 thick</v>
      </c>
      <c r="BK76" t="str">
        <v>Ham pan-broiled</v>
      </c>
      <c r="BL76" t="str">
        <v xml:space="preserve">Ham, as </v>
      </c>
      <c r="BM76" t="str">
        <v>Ham, canned, spiced</v>
      </c>
      <c r="BN76" t="str">
        <v>Pork roast</v>
      </c>
      <c r="BO76" t="str">
        <v>Pork sausage</v>
      </c>
      <c r="BP76" t="str">
        <v>Turkey</v>
      </c>
      <c r="BQ76" t="str">
        <v>Veal</v>
      </c>
      <c r="BR76" t="str">
        <v>Roast</v>
      </c>
      <c r="BS76" t="str">
        <v>Clams</v>
      </c>
      <c r="BT76" t="str">
        <v>Cod</v>
      </c>
      <c r="BU76" t="str">
        <v>Crab meat</v>
      </c>
      <c r="BV76" t="str">
        <v>Fish sticks fried</v>
      </c>
      <c r="BW76" t="str">
        <v>Flounder</v>
      </c>
      <c r="BX76" t="str">
        <v>Haddock</v>
      </c>
      <c r="BY76" t="str">
        <v>Halibut</v>
      </c>
      <c r="BZ76" t="str">
        <v>Herring</v>
      </c>
      <c r="CA76" t="str">
        <v>Lobster</v>
      </c>
      <c r="CB76" t="str">
        <v>Mackerel</v>
      </c>
      <c r="CC76" t="str">
        <v>Oysters</v>
      </c>
      <c r="CD76" t="str">
        <v>Oyster stew</v>
      </c>
      <c r="CE76" t="str">
        <v>Salmon</v>
      </c>
      <c r="CF76" t="str">
        <v>Sardines</v>
      </c>
      <c r="CG76" t="str">
        <v>Scallops</v>
      </c>
      <c r="CH76" t="str">
        <v>Shad</v>
      </c>
      <c r="CI76" t="str">
        <v>Shrimp</v>
      </c>
      <c r="CJ76" t="str">
        <v>Swordfish</v>
      </c>
      <c r="CK76" t="str">
        <v>Tuna</v>
      </c>
      <c r="CL76" t="str">
        <v>Artichoke</v>
      </c>
      <c r="CM76" t="str">
        <v>Asparagus</v>
      </c>
      <c r="CN76" t="str">
        <v>Beans</v>
      </c>
      <c r="CO76" t="str">
        <v>Lima</v>
      </c>
      <c r="CP76" t="str">
        <v>Lima, dry, cooked</v>
      </c>
      <c r="CQ76" t="str">
        <v>Navy, baked with pork</v>
      </c>
      <c r="CR76" t="str">
        <v>Red kidney</v>
      </c>
      <c r="CS76" t="str">
        <v>Bean sprouts</v>
      </c>
      <c r="CT76" t="str">
        <v>Beet greens</v>
      </c>
      <c r="CU76" t="str">
        <v>Beetroots</v>
      </c>
      <c r="CV76" t="str">
        <v>Broccoli</v>
      </c>
      <c r="CW76" t="str">
        <v>Brussels sprouts</v>
      </c>
      <c r="CX76" t="str">
        <v>Sauerkraut</v>
      </c>
      <c r="CY76" t="str">
        <v>Steamed cabbage</v>
      </c>
      <c r="CZ76" t="str">
        <v>Carrots</v>
      </c>
      <c r="DA76" t="str">
        <v>Raw, grated</v>
      </c>
      <c r="DB76" t="str">
        <v>Strips, from raw</v>
      </c>
      <c r="DC76" t="str">
        <v>Cauliflower</v>
      </c>
      <c r="DD76" t="str">
        <v>Celery</v>
      </c>
      <c r="DE76" t="str">
        <v>Stalk raw</v>
      </c>
      <c r="DF76" t="str">
        <v>Chard steamed</v>
      </c>
      <c r="DG76" t="str">
        <v>Collards</v>
      </c>
      <c r="DH76" t="str">
        <v>Corn</v>
      </c>
      <c r="DI76" t="str">
        <v>cooked or canned</v>
      </c>
      <c r="DJ76" t="str">
        <v>Cucumbers</v>
      </c>
      <c r="DK76" t="str">
        <v>Dandelion greens</v>
      </c>
      <c r="DL76" t="str">
        <v>Eggplant</v>
      </c>
      <c r="DM76" t="str">
        <v>Endive</v>
      </c>
      <c r="DN76" t="str">
        <v>Kale</v>
      </c>
      <c r="DO76" t="str">
        <v>Kohlrabi</v>
      </c>
      <c r="DP76" t="str">
        <v>Lambs quarters, steamed</v>
      </c>
      <c r="DQ76" t="str">
        <v>Lentils</v>
      </c>
      <c r="DR76" t="str">
        <v>Lettuce</v>
      </c>
      <c r="DS76" t="str">
        <v>Iceberg</v>
      </c>
      <c r="DT76" t="str">
        <v>Mushrooms canned</v>
      </c>
      <c r="DU76" t="str">
        <v>Mustard greens</v>
      </c>
      <c r="DV76" t="str">
        <v>Okra</v>
      </c>
      <c r="DW76" t="str">
        <v>Onions</v>
      </c>
      <c r="DX76" t="str">
        <v>Raw, green</v>
      </c>
      <c r="DY76" t="str">
        <v>Parsley</v>
      </c>
      <c r="DZ76" t="str">
        <v>Parsnips</v>
      </c>
      <c r="EA76" t="str">
        <v>Peas</v>
      </c>
      <c r="EB76" t="str">
        <v>Fresh, steamed peas</v>
      </c>
      <c r="EC76" t="str">
        <v>Frozen peas</v>
      </c>
      <c r="ED76" t="str">
        <v>Split cooked peas</v>
      </c>
      <c r="EE76" t="str">
        <v>heated peas</v>
      </c>
      <c r="EF76" t="str">
        <v>Peppers canned</v>
      </c>
      <c r="EG76" t="str">
        <v>Peppers Raw, green, sweet</v>
      </c>
      <c r="EH76" t="str">
        <v>Peppers with beef and crumbs</v>
      </c>
      <c r="EI76" t="str">
        <v>Potatoes, baked</v>
      </c>
      <c r="EJ76" t="str">
        <v>French-fried</v>
      </c>
      <c r="EK76" t="str">
        <v>Potatoes Mashed with milk and butter</v>
      </c>
      <c r="EL76" t="str">
        <v>Potatoes, pan-tried</v>
      </c>
      <c r="EM76" t="str">
        <v>Scalloped with cheese potatoes</v>
      </c>
      <c r="EN76" t="str">
        <v>Steamed potatoes before peeling</v>
      </c>
      <c r="EO76" t="str">
        <v>Potato chips</v>
      </c>
      <c r="EP76" t="str">
        <v>Radishes</v>
      </c>
      <c r="EQ76" t="str">
        <v>Rutabagas</v>
      </c>
      <c r="ER76" t="str">
        <v>Soybeans</v>
      </c>
      <c r="ES76" t="str">
        <v>Spinach</v>
      </c>
      <c r="ET76" t="str">
        <v>Squash</v>
      </c>
      <c r="EU76" t="str">
        <v>Winter, mashed</v>
      </c>
      <c r="EV76" t="str">
        <v>Sweet potatoes</v>
      </c>
      <c r="EW76" t="str">
        <v>Candied</v>
      </c>
      <c r="EX76" t="str">
        <v>Tomatoes</v>
      </c>
      <c r="EY76" t="str">
        <v>Raw, 2 by 2 1/2</v>
      </c>
      <c r="EZ76" t="str">
        <v>Tomato juice</v>
      </c>
      <c r="FA76" t="str">
        <v>Tomato catsup</v>
      </c>
      <c r="FB76" t="str">
        <v>Turnip greens</v>
      </c>
      <c r="FC76" t="str">
        <v>Turnips, steamed</v>
      </c>
      <c r="FD76" t="str">
        <v>Watercress stems, raw</v>
      </c>
      <c r="FE76" t="str">
        <v>Apple juice canned</v>
      </c>
      <c r="FF76" t="str">
        <v>Apple vinegar</v>
      </c>
      <c r="FG76" t="str">
        <v>Apples, raw</v>
      </c>
      <c r="FH76" t="str">
        <v>Stewed or canned</v>
      </c>
      <c r="FI76" t="str">
        <v>Apricots</v>
      </c>
      <c r="FJ76" t="str">
        <v>Dried, uncooked</v>
      </c>
      <c r="FK76" t="str">
        <v>Fresh</v>
      </c>
      <c r="FL76" t="str">
        <v>Nectar, or juice</v>
      </c>
      <c r="FM76" t="str">
        <v>Avocado</v>
      </c>
      <c r="FN76" t="str">
        <v>Banana</v>
      </c>
      <c r="FO76" t="str">
        <v>Blackberries</v>
      </c>
      <c r="FP76" t="str">
        <v>Blueberries</v>
      </c>
      <c r="FQ76" t="str">
        <v>Cantaloupe</v>
      </c>
      <c r="FR76" t="str">
        <v>Cherries</v>
      </c>
      <c r="FS76" t="str">
        <v>Fresh, raw</v>
      </c>
      <c r="FT76" t="str">
        <v>Cranberry sauce sweetened</v>
      </c>
      <c r="FU76" t="str">
        <v>Dates</v>
      </c>
      <c r="FV76" t="str">
        <v>Figs</v>
      </c>
      <c r="FW76" t="str">
        <v>Fresh, raw figs</v>
      </c>
      <c r="FX76" t="str">
        <v xml:space="preserve">figs Canned with syrup </v>
      </c>
      <c r="FY76" t="str">
        <v>Fruit cocktail, canned</v>
      </c>
      <c r="FZ76" t="str">
        <v>Grapefruit sections</v>
      </c>
      <c r="GA76" t="str">
        <v>Grapefruit, fresh, 5" diameter</v>
      </c>
      <c r="GB76" t="str">
        <v>Grapefruit juice</v>
      </c>
      <c r="GC76" t="str">
        <v>Grapes</v>
      </c>
      <c r="GD76" t="str">
        <v>European, as Muscat, Tokay</v>
      </c>
      <c r="GE76" t="str">
        <v>Grape juice</v>
      </c>
      <c r="GF76" t="str">
        <v>Lemon juice</v>
      </c>
      <c r="GG76" t="str">
        <v>Lemonade concentratefrozen</v>
      </c>
      <c r="GH76" t="str">
        <v>Limeade concentrate frozen</v>
      </c>
      <c r="GI76" t="str">
        <v>Olives large</v>
      </c>
      <c r="GJ76" t="str">
        <v>OlivesRipe</v>
      </c>
      <c r="GK76" t="str">
        <v>Oranges 3" diameter</v>
      </c>
      <c r="GL76" t="str">
        <v>Orange juice</v>
      </c>
      <c r="GM76" t="str">
        <v xml:space="preserve">Frozen </v>
      </c>
      <c r="GN76" t="str">
        <v>Papaya</v>
      </c>
      <c r="GO76" t="str">
        <v>Peaches</v>
      </c>
      <c r="GP76" t="str">
        <v>Fresh, raw</v>
      </c>
      <c r="GQ76" t="str">
        <v>Pears</v>
      </c>
      <c r="GR76" t="str">
        <v>Raw, 3 by 2V</v>
      </c>
      <c r="GS76" t="str">
        <v>Persimmons</v>
      </c>
      <c r="GT76" t="str">
        <v>Pineapple</v>
      </c>
      <c r="GU76" t="str">
        <v>Pineapple Crushed</v>
      </c>
      <c r="GV76" t="str">
        <v>Raw, diced</v>
      </c>
      <c r="GW76" t="str">
        <v>Pineapple juice</v>
      </c>
      <c r="GX76" t="str">
        <v>Plums</v>
      </c>
      <c r="GY76" t="str">
        <v>Raw, 2" diameter</v>
      </c>
      <c r="GZ76" t="str">
        <v>Prunes</v>
      </c>
      <c r="HA76" t="str">
        <v>Prune juice</v>
      </c>
      <c r="HB76" t="str">
        <v>Raisins</v>
      </c>
      <c r="HC76" t="str">
        <v>Raspberries</v>
      </c>
      <c r="HD76" t="str">
        <v>Raw, red</v>
      </c>
      <c r="HE76" t="str">
        <v>Rhubarb sweetened</v>
      </c>
      <c r="HF76" t="str">
        <v>Strawberries</v>
      </c>
      <c r="HG76" t="str">
        <v>Raw</v>
      </c>
      <c r="HH76" t="str">
        <v>Tangerines</v>
      </c>
      <c r="HI76" t="str">
        <v>Watermelon</v>
      </c>
      <c r="HJ76" t="str">
        <v>Biscuits</v>
      </c>
      <c r="HK76" t="str">
        <v>Bran flakes</v>
      </c>
      <c r="HL76" t="str">
        <v>Bread, cracked wheat</v>
      </c>
      <c r="HM76" t="str">
        <v>Rye</v>
      </c>
      <c r="HN76" t="str">
        <v>White, 20 slices, or</v>
      </c>
      <c r="HO76" t="str">
        <v>Whole-wheat</v>
      </c>
      <c r="HP76" t="str">
        <v>Whole-wheat</v>
      </c>
      <c r="HQ76" t="str">
        <v>Corn bread ground meal</v>
      </c>
      <c r="HR76" t="str">
        <v>Cornflakes</v>
      </c>
      <c r="HS76" t="str">
        <v>Corn grits cooked</v>
      </c>
      <c r="HT76" t="str">
        <v>Corn meal</v>
      </c>
      <c r="HU76" t="str">
        <v>Crackers</v>
      </c>
      <c r="HV76" t="str">
        <v>Soda, 2 1/2 square</v>
      </c>
      <c r="HW76" t="str">
        <v>Farina</v>
      </c>
      <c r="HX76" t="str">
        <v>Flour</v>
      </c>
      <c r="HY76" t="str">
        <v>Wheat (all purpose)</v>
      </c>
      <c r="HZ76" t="str">
        <v>Wheat (whole)</v>
      </c>
      <c r="IA76" t="str">
        <v>Macaroni</v>
      </c>
      <c r="IB76" t="str">
        <v>Baked with cheese</v>
      </c>
      <c r="IC76" t="str">
        <v>Muffins</v>
      </c>
      <c r="ID76" t="str">
        <v>Noodles</v>
      </c>
      <c r="IE76" t="str">
        <v>Oatmeal</v>
      </c>
      <c r="IF76" t="str">
        <v>Pancakes 4" diam.</v>
      </c>
      <c r="IG76" t="str">
        <v>Wheat, pancakes 4" diam.</v>
      </c>
      <c r="IH76" t="str">
        <v>Pizza 14" diam.</v>
      </c>
      <c r="II76" t="str">
        <v>Popcorn salted</v>
      </c>
      <c r="IJ76" t="str">
        <v>Puffed rice</v>
      </c>
      <c r="IK76" t="str">
        <v>Puffed wheat presweetened</v>
      </c>
      <c r="IL76" t="str">
        <v>Rice</v>
      </c>
      <c r="IM76" t="str">
        <v>Converted Rice</v>
      </c>
      <c r="IN76" t="str">
        <v>White</v>
      </c>
      <c r="IO76" t="str">
        <v>Rice flakes</v>
      </c>
      <c r="IP76" t="str">
        <v>Rice polish</v>
      </c>
      <c r="IQ76" t="str">
        <v>Rolls</v>
      </c>
      <c r="IR76" t="str">
        <v>of refined flour</v>
      </c>
      <c r="IS76" t="str">
        <v>whole-wheat</v>
      </c>
      <c r="IT76" t="str">
        <v>Spaghetti with meat sauce</v>
      </c>
      <c r="IU76" t="str">
        <v>with tomatoes and cheese</v>
      </c>
      <c r="IV76" t="str">
        <v>Spanish rice</v>
      </c>
      <c r="IW76" t="str">
        <v>Shredded wheat biscuit</v>
      </c>
      <c r="IX76" t="str">
        <v>Waffles</v>
      </c>
      <c r="IY76" t="str">
        <v>Wheat germ</v>
      </c>
      <c r="IZ76" t="str">
        <v>Wheat-germ cereal toasted</v>
      </c>
      <c r="JA76" t="str">
        <v>Wheat meal cereal unrefined</v>
      </c>
      <c r="JB76" t="str">
        <v>Wheat, cooked</v>
      </c>
      <c r="JC76" t="str">
        <v>Bean soups</v>
      </c>
      <c r="JD76" t="str">
        <v>Beef soup</v>
      </c>
      <c r="JE76" t="str">
        <v>Bouillon</v>
      </c>
      <c r="JF76" t="str">
        <v>chicken soup</v>
      </c>
      <c r="JG76" t="str">
        <v>Clam chowder</v>
      </c>
      <c r="JH76" t="str">
        <v>Cream soups</v>
      </c>
      <c r="JI76" t="str">
        <v>Noodle</v>
      </c>
      <c r="JJ76" t="str">
        <v>Split-pea soup</v>
      </c>
      <c r="JK76" t="str">
        <v>Tomato soup</v>
      </c>
      <c r="JL76" t="str">
        <v>Vegetable</v>
      </c>
      <c r="JM76" t="str">
        <v>Apple betty</v>
      </c>
      <c r="JN76" t="str">
        <v>Bread pudding</v>
      </c>
      <c r="JO76" t="str">
        <v>Cakes</v>
      </c>
      <c r="JP76" t="str">
        <v>Chocolate fudge</v>
      </c>
      <c r="JQ76" t="str">
        <v>Cupcake</v>
      </c>
      <c r="JR76" t="str">
        <v>Fruit cake</v>
      </c>
      <c r="JS76" t="str">
        <v>Gingerbread</v>
      </c>
      <c r="JT76" t="str">
        <v>Plain, with no icing</v>
      </c>
      <c r="JU76" t="str">
        <v>Sponge cake</v>
      </c>
      <c r="JV76" t="str">
        <v>Candy</v>
      </c>
      <c r="JW76" t="str">
        <v>Chocolate creams</v>
      </c>
      <c r="JX76" t="str">
        <v>Fudge</v>
      </c>
      <c r="JY76" t="str">
        <v>Hard candies</v>
      </c>
      <c r="JZ76" t="str">
        <v>Marshmallows</v>
      </c>
      <c r="KA76" t="str">
        <v>Milk chocolate</v>
      </c>
      <c r="KB76" t="str">
        <v>Chocolate syrup</v>
      </c>
      <c r="KC76" t="str">
        <v>Doughnuts</v>
      </c>
      <c r="KD76" t="str">
        <v>Gelatin, made with water</v>
      </c>
      <c r="KE76" t="str">
        <v>Honey</v>
      </c>
      <c r="KF76" t="str">
        <v>Ice cream</v>
      </c>
      <c r="KG76" t="str">
        <v>Ices</v>
      </c>
      <c r="KH76" t="str">
        <v>preserves</v>
      </c>
      <c r="KI76" t="str">
        <v>Jellies</v>
      </c>
      <c r="KJ76" t="str">
        <v>Molasses</v>
      </c>
      <c r="KK76" t="str">
        <v>Cane Syrup</v>
      </c>
      <c r="KL76" t="str">
        <v>9" diam. pie</v>
      </c>
      <c r="KM76" t="str">
        <v>Cherry Pie</v>
      </c>
      <c r="KN76" t="str">
        <v>Custard</v>
      </c>
      <c r="KO76" t="str">
        <v>Lemon meringue</v>
      </c>
      <c r="KP76" t="str">
        <v>Mince</v>
      </c>
      <c r="KQ76" t="str">
        <v>Pumpkin Pie</v>
      </c>
      <c r="KR76" t="str">
        <v>Puddings Sugar</v>
      </c>
      <c r="KS76" t="str">
        <v>3 teaspoons sugar</v>
      </c>
      <c r="KT76" t="str">
        <v>Brown, firm-packed, dark sugar</v>
      </c>
      <c r="KU76" t="str">
        <v>Syrup</v>
      </c>
      <c r="KV76" t="str">
        <v>table blends sugar</v>
      </c>
      <c r="KW76" t="str">
        <v>Tapioca cream pudding</v>
      </c>
      <c r="KX76" t="str">
        <v>Almonds</v>
      </c>
      <c r="KY76" t="str">
        <v>roasted and salted</v>
      </c>
      <c r="KZ76" t="str">
        <v>Brazil nuts</v>
      </c>
      <c r="LA76" t="str">
        <v>Cashews</v>
      </c>
      <c r="LB76" t="str">
        <v>coconut sweetened</v>
      </c>
      <c r="LC76" t="str">
        <v>Peanut butter</v>
      </c>
      <c r="LD76" t="str">
        <v>Peanut butter, natural</v>
      </c>
      <c r="LE76" t="str">
        <v>Peanuts</v>
      </c>
      <c r="LF76" t="str">
        <v>Pecans</v>
      </c>
      <c r="LG76" t="str">
        <v>Sesame seeds</v>
      </c>
      <c r="LH76" t="str">
        <v>Sunflower seeds</v>
      </c>
      <c r="LI76" t="str">
        <v>Walnuts</v>
      </c>
      <c r="LJ76" t="str">
        <v>Beer</v>
      </c>
      <c r="LK76" t="str">
        <v>Gin</v>
      </c>
      <c r="LL76" t="str">
        <v>Wines</v>
      </c>
      <c r="LM76" t="str">
        <v>Table (12.2% alcohol)</v>
      </c>
      <c r="LN76" t="str">
        <v>Carbonated drinks Artificially sweetened</v>
      </c>
      <c r="LO76" t="str">
        <v>Club soda</v>
      </c>
      <c r="LP76" t="str">
        <v>Cola drinks</v>
      </c>
      <c r="LQ76" t="str">
        <v>Fruit-flavored soda</v>
      </c>
      <c r="LR76" t="str">
        <v>Ginger ale</v>
      </c>
      <c r="LS76" t="str">
        <v>Root beer</v>
      </c>
      <c r="LT76" t="str">
        <v>Coffee</v>
      </c>
      <c r="LU76" t="str">
        <v>Tea</v>
      </c>
    </row>
    <row r="77" spans="2:333" ht="17" thickBot="1" x14ac:dyDescent="0.25">
      <c r="B77" s="81" t="s">
        <v>431</v>
      </c>
      <c r="C77" s="92" t="str" cm="1">
        <f t="array" ref="C77:LU77">TRANSPOSE(_xlfn._xlws.FILTER(Nutrition[Food], ISNUMBER(SEARCH(DASHBOARD!C15,Nutrition[Food])), "No results"))</f>
        <v>Cows' milk</v>
      </c>
      <c r="D77" s="92" t="str">
        <v>Milk skim</v>
      </c>
      <c r="E77" s="92" t="str">
        <v>Buttermilk</v>
      </c>
      <c r="F77" s="92" t="str">
        <v>Evaporated, undiluted</v>
      </c>
      <c r="G77" s="92" t="str">
        <v>Fortified milk</v>
      </c>
      <c r="H77" t="str">
        <v>Powdered milk</v>
      </c>
      <c r="I77" t="str">
        <v>skim, instant</v>
      </c>
      <c r="J77" t="str">
        <v>skim, non-instant</v>
      </c>
      <c r="K77" t="str">
        <v>Goats' milk</v>
      </c>
      <c r="L77" t="str">
        <v>(1/2 cup ice cream)</v>
      </c>
      <c r="M77" t="str">
        <v>Cocoa</v>
      </c>
      <c r="N77" t="str">
        <v>skim. milk</v>
      </c>
      <c r="O77" t="str">
        <v>(cornstarch)</v>
      </c>
      <c r="P77" t="str">
        <v>Custard</v>
      </c>
      <c r="Q77" t="str">
        <v>Ice cream</v>
      </c>
      <c r="R77" t="str">
        <v>Ice milk</v>
      </c>
      <c r="S77" t="str">
        <v>Cream or half-and-half</v>
      </c>
      <c r="T77" t="str">
        <v>or whipping</v>
      </c>
      <c r="U77" t="str">
        <v>Cheese</v>
      </c>
      <c r="V77" t="str">
        <v>Cheddar</v>
      </c>
      <c r="W77" t="str">
        <v>Cheddar, grated cup</v>
      </c>
      <c r="X77" t="str">
        <v>Cream cheese</v>
      </c>
      <c r="Y77" t="str">
        <v>Processed cheese</v>
      </c>
      <c r="Z77" t="str">
        <v>Swiss</v>
      </c>
      <c r="AA77" t="str">
        <v>Eggs raw</v>
      </c>
      <c r="AB77" t="str">
        <v>Eggs Scrambled or fried</v>
      </c>
      <c r="AC77" t="str">
        <v>Butter</v>
      </c>
      <c r="AD77" t="str">
        <v>Butter</v>
      </c>
      <c r="AE77" t="str">
        <v>Hydrogenated cooking fat</v>
      </c>
      <c r="AF77" t="str">
        <v>Lard</v>
      </c>
      <c r="AG77" t="str">
        <v>Margarine</v>
      </c>
      <c r="AH77" t="str">
        <v>Margarine, 2 pat or</v>
      </c>
      <c r="AI77" t="str">
        <v>Mayonnaise</v>
      </c>
      <c r="AJ77" t="str">
        <v>Corn oil</v>
      </c>
      <c r="AK77" t="str">
        <v>Olive oil</v>
      </c>
      <c r="AL77" t="str">
        <v>Safflower seed oil</v>
      </c>
      <c r="AM77" t="str">
        <v>French dressing</v>
      </c>
      <c r="AN77" t="str">
        <v>Thousand Island sauce</v>
      </c>
      <c r="AO77" t="str">
        <v>Salt pork</v>
      </c>
      <c r="AP77" t="str">
        <v>Bacon</v>
      </c>
      <c r="AQ77" t="str">
        <v>Beef</v>
      </c>
      <c r="AR77" t="str">
        <v>Hamburger</v>
      </c>
      <c r="AS77" t="str">
        <v>Ground lean</v>
      </c>
      <c r="AT77" t="str">
        <v>Roast beef</v>
      </c>
      <c r="AU77" t="str">
        <v>Steak</v>
      </c>
      <c r="AV77" t="str">
        <v>Steak, lean, as round</v>
      </c>
      <c r="AW77" t="str">
        <v>Corned beef</v>
      </c>
      <c r="AX77" t="str">
        <v>Corned beef hash canned</v>
      </c>
      <c r="AY77" t="str">
        <v>Corned beef hash Dried</v>
      </c>
      <c r="AZ77" t="str">
        <v>Pot-pie</v>
      </c>
      <c r="BA77" t="str">
        <v>Corned beef hash Stew</v>
      </c>
      <c r="BB77" t="str">
        <v>chicken</v>
      </c>
      <c r="BC77" t="str">
        <v>Fried, breast or leg and thigh chicken</v>
      </c>
      <c r="BD77" t="str">
        <v>Roasted chicken</v>
      </c>
      <c r="BE77" t="str">
        <v>Chicken livers, fried</v>
      </c>
      <c r="BF77" t="str">
        <v>Duck, domestic</v>
      </c>
      <c r="BG77" t="str">
        <v>Lamb, chop, broiled</v>
      </c>
      <c r="BH77" t="str">
        <v>Leg roasted</v>
      </c>
      <c r="BI77" t="str">
        <v>Shoulder, braised</v>
      </c>
      <c r="BJ77" t="str">
        <v>Pork, chop, 1 thick</v>
      </c>
      <c r="BK77" t="str">
        <v>Ham pan-broiled</v>
      </c>
      <c r="BL77" t="str">
        <v xml:space="preserve">Ham, as </v>
      </c>
      <c r="BM77" t="str">
        <v>Ham, canned, spiced</v>
      </c>
      <c r="BN77" t="str">
        <v>Pork roast</v>
      </c>
      <c r="BO77" t="str">
        <v>Pork sausage</v>
      </c>
      <c r="BP77" t="str">
        <v>Turkey</v>
      </c>
      <c r="BQ77" t="str">
        <v>Veal</v>
      </c>
      <c r="BR77" t="str">
        <v>Roast</v>
      </c>
      <c r="BS77" t="str">
        <v>Clams</v>
      </c>
      <c r="BT77" t="str">
        <v>Cod</v>
      </c>
      <c r="BU77" t="str">
        <v>Crab meat</v>
      </c>
      <c r="BV77" t="str">
        <v>Fish sticks fried</v>
      </c>
      <c r="BW77" t="str">
        <v>Flounder</v>
      </c>
      <c r="BX77" t="str">
        <v>Haddock</v>
      </c>
      <c r="BY77" t="str">
        <v>Halibut</v>
      </c>
      <c r="BZ77" t="str">
        <v>Herring</v>
      </c>
      <c r="CA77" t="str">
        <v>Lobster</v>
      </c>
      <c r="CB77" t="str">
        <v>Mackerel</v>
      </c>
      <c r="CC77" t="str">
        <v>Oysters</v>
      </c>
      <c r="CD77" t="str">
        <v>Oyster stew</v>
      </c>
      <c r="CE77" t="str">
        <v>Salmon</v>
      </c>
      <c r="CF77" t="str">
        <v>Sardines</v>
      </c>
      <c r="CG77" t="str">
        <v>Scallops</v>
      </c>
      <c r="CH77" t="str">
        <v>Shad</v>
      </c>
      <c r="CI77" t="str">
        <v>Shrimp</v>
      </c>
      <c r="CJ77" t="str">
        <v>Swordfish</v>
      </c>
      <c r="CK77" t="str">
        <v>Tuna</v>
      </c>
      <c r="CL77" t="str">
        <v>Artichoke</v>
      </c>
      <c r="CM77" t="str">
        <v>Asparagus</v>
      </c>
      <c r="CN77" t="str">
        <v>Beans</v>
      </c>
      <c r="CO77" t="str">
        <v>Lima</v>
      </c>
      <c r="CP77" t="str">
        <v>Lima, dry, cooked</v>
      </c>
      <c r="CQ77" t="str">
        <v>Navy, baked with pork</v>
      </c>
      <c r="CR77" t="str">
        <v>Red kidney</v>
      </c>
      <c r="CS77" t="str">
        <v>Bean sprouts</v>
      </c>
      <c r="CT77" t="str">
        <v>Beet greens</v>
      </c>
      <c r="CU77" t="str">
        <v>Beetroots</v>
      </c>
      <c r="CV77" t="str">
        <v>Broccoli</v>
      </c>
      <c r="CW77" t="str">
        <v>Brussels sprouts</v>
      </c>
      <c r="CX77" t="str">
        <v>Sauerkraut</v>
      </c>
      <c r="CY77" t="str">
        <v>Steamed cabbage</v>
      </c>
      <c r="CZ77" t="str">
        <v>Carrots</v>
      </c>
      <c r="DA77" t="str">
        <v>Raw, grated</v>
      </c>
      <c r="DB77" t="str">
        <v>Strips, from raw</v>
      </c>
      <c r="DC77" t="str">
        <v>Cauliflower</v>
      </c>
      <c r="DD77" t="str">
        <v>Celery</v>
      </c>
      <c r="DE77" t="str">
        <v>Stalk raw</v>
      </c>
      <c r="DF77" t="str">
        <v>Chard steamed</v>
      </c>
      <c r="DG77" t="str">
        <v>Collards</v>
      </c>
      <c r="DH77" t="str">
        <v>Corn</v>
      </c>
      <c r="DI77" t="str">
        <v>cooked or canned</v>
      </c>
      <c r="DJ77" t="str">
        <v>Cucumbers</v>
      </c>
      <c r="DK77" t="str">
        <v>Dandelion greens</v>
      </c>
      <c r="DL77" t="str">
        <v>Eggplant</v>
      </c>
      <c r="DM77" t="str">
        <v>Endive</v>
      </c>
      <c r="DN77" t="str">
        <v>Kale</v>
      </c>
      <c r="DO77" t="str">
        <v>Kohlrabi</v>
      </c>
      <c r="DP77" t="str">
        <v>Lambs quarters, steamed</v>
      </c>
      <c r="DQ77" t="str">
        <v>Lentils</v>
      </c>
      <c r="DR77" t="str">
        <v>Lettuce</v>
      </c>
      <c r="DS77" t="str">
        <v>Iceberg</v>
      </c>
      <c r="DT77" t="str">
        <v>Mushrooms canned</v>
      </c>
      <c r="DU77" t="str">
        <v>Mustard greens</v>
      </c>
      <c r="DV77" t="str">
        <v>Okra</v>
      </c>
      <c r="DW77" t="str">
        <v>Onions</v>
      </c>
      <c r="DX77" t="str">
        <v>Raw, green</v>
      </c>
      <c r="DY77" t="str">
        <v>Parsley</v>
      </c>
      <c r="DZ77" t="str">
        <v>Parsnips</v>
      </c>
      <c r="EA77" t="str">
        <v>Peas</v>
      </c>
      <c r="EB77" t="str">
        <v>Fresh, steamed peas</v>
      </c>
      <c r="EC77" t="str">
        <v>Frozen peas</v>
      </c>
      <c r="ED77" t="str">
        <v>Split cooked peas</v>
      </c>
      <c r="EE77" t="str">
        <v>heated peas</v>
      </c>
      <c r="EF77" t="str">
        <v>Peppers canned</v>
      </c>
      <c r="EG77" t="str">
        <v>Peppers Raw, green, sweet</v>
      </c>
      <c r="EH77" t="str">
        <v>Peppers with beef and crumbs</v>
      </c>
      <c r="EI77" t="str">
        <v>Potatoes, baked</v>
      </c>
      <c r="EJ77" t="str">
        <v>French-fried</v>
      </c>
      <c r="EK77" t="str">
        <v>Potatoes Mashed with milk and butter</v>
      </c>
      <c r="EL77" t="str">
        <v>Potatoes, pan-tried</v>
      </c>
      <c r="EM77" t="str">
        <v>Scalloped with cheese potatoes</v>
      </c>
      <c r="EN77" t="str">
        <v>Steamed potatoes before peeling</v>
      </c>
      <c r="EO77" t="str">
        <v>Potato chips</v>
      </c>
      <c r="EP77" t="str">
        <v>Radishes</v>
      </c>
      <c r="EQ77" t="str">
        <v>Rutabagas</v>
      </c>
      <c r="ER77" t="str">
        <v>Soybeans</v>
      </c>
      <c r="ES77" t="str">
        <v>Spinach</v>
      </c>
      <c r="ET77" t="str">
        <v>Squash</v>
      </c>
      <c r="EU77" t="str">
        <v>Winter, mashed</v>
      </c>
      <c r="EV77" t="str">
        <v>Sweet potatoes</v>
      </c>
      <c r="EW77" t="str">
        <v>Candied</v>
      </c>
      <c r="EX77" t="str">
        <v>Tomatoes</v>
      </c>
      <c r="EY77" t="str">
        <v>Raw, 2 by 2 1/2</v>
      </c>
      <c r="EZ77" t="str">
        <v>Tomato juice</v>
      </c>
      <c r="FA77" t="str">
        <v>Tomato catsup</v>
      </c>
      <c r="FB77" t="str">
        <v>Turnip greens</v>
      </c>
      <c r="FC77" t="str">
        <v>Turnips, steamed</v>
      </c>
      <c r="FD77" t="str">
        <v>Watercress stems, raw</v>
      </c>
      <c r="FE77" t="str">
        <v>Apple juice canned</v>
      </c>
      <c r="FF77" t="str">
        <v>Apple vinegar</v>
      </c>
      <c r="FG77" t="str">
        <v>Apples, raw</v>
      </c>
      <c r="FH77" t="str">
        <v>Stewed or canned</v>
      </c>
      <c r="FI77" t="str">
        <v>Apricots</v>
      </c>
      <c r="FJ77" t="str">
        <v>Dried, uncooked</v>
      </c>
      <c r="FK77" t="str">
        <v>Fresh</v>
      </c>
      <c r="FL77" t="str">
        <v>Nectar, or juice</v>
      </c>
      <c r="FM77" t="str">
        <v>Avocado</v>
      </c>
      <c r="FN77" t="str">
        <v>Banana</v>
      </c>
      <c r="FO77" t="str">
        <v>Blackberries</v>
      </c>
      <c r="FP77" t="str">
        <v>Blueberries</v>
      </c>
      <c r="FQ77" t="str">
        <v>Cantaloupe</v>
      </c>
      <c r="FR77" t="str">
        <v>Cherries</v>
      </c>
      <c r="FS77" t="str">
        <v>Fresh, raw</v>
      </c>
      <c r="FT77" t="str">
        <v>Cranberry sauce sweetened</v>
      </c>
      <c r="FU77" t="str">
        <v>Dates</v>
      </c>
      <c r="FV77" t="str">
        <v>Figs</v>
      </c>
      <c r="FW77" t="str">
        <v>Fresh, raw figs</v>
      </c>
      <c r="FX77" t="str">
        <v xml:space="preserve">figs Canned with syrup </v>
      </c>
      <c r="FY77" t="str">
        <v>Fruit cocktail, canned</v>
      </c>
      <c r="FZ77" t="str">
        <v>Grapefruit sections</v>
      </c>
      <c r="GA77" t="str">
        <v>Grapefruit, fresh, 5" diameter</v>
      </c>
      <c r="GB77" t="str">
        <v>Grapefruit juice</v>
      </c>
      <c r="GC77" t="str">
        <v>Grapes</v>
      </c>
      <c r="GD77" t="str">
        <v>European, as Muscat, Tokay</v>
      </c>
      <c r="GE77" t="str">
        <v>Grape juice</v>
      </c>
      <c r="GF77" t="str">
        <v>Lemon juice</v>
      </c>
      <c r="GG77" t="str">
        <v>Lemonade concentratefrozen</v>
      </c>
      <c r="GH77" t="str">
        <v>Limeade concentrate frozen</v>
      </c>
      <c r="GI77" t="str">
        <v>Olives large</v>
      </c>
      <c r="GJ77" t="str">
        <v>OlivesRipe</v>
      </c>
      <c r="GK77" t="str">
        <v>Oranges 3" diameter</v>
      </c>
      <c r="GL77" t="str">
        <v>Orange juice</v>
      </c>
      <c r="GM77" t="str">
        <v xml:space="preserve">Frozen </v>
      </c>
      <c r="GN77" t="str">
        <v>Papaya</v>
      </c>
      <c r="GO77" t="str">
        <v>Peaches</v>
      </c>
      <c r="GP77" t="str">
        <v>Fresh, raw</v>
      </c>
      <c r="GQ77" t="str">
        <v>Pears</v>
      </c>
      <c r="GR77" t="str">
        <v>Raw, 3 by 2V</v>
      </c>
      <c r="GS77" t="str">
        <v>Persimmons</v>
      </c>
      <c r="GT77" t="str">
        <v>Pineapple</v>
      </c>
      <c r="GU77" t="str">
        <v>Pineapple Crushed</v>
      </c>
      <c r="GV77" t="str">
        <v>Raw, diced</v>
      </c>
      <c r="GW77" t="str">
        <v>Pineapple juice</v>
      </c>
      <c r="GX77" t="str">
        <v>Plums</v>
      </c>
      <c r="GY77" t="str">
        <v>Raw, 2" diameter</v>
      </c>
      <c r="GZ77" t="str">
        <v>Prunes</v>
      </c>
      <c r="HA77" t="str">
        <v>Prune juice</v>
      </c>
      <c r="HB77" t="str">
        <v>Raisins</v>
      </c>
      <c r="HC77" t="str">
        <v>Raspberries</v>
      </c>
      <c r="HD77" t="str">
        <v>Raw, red</v>
      </c>
      <c r="HE77" t="str">
        <v>Rhubarb sweetened</v>
      </c>
      <c r="HF77" t="str">
        <v>Strawberries</v>
      </c>
      <c r="HG77" t="str">
        <v>Raw</v>
      </c>
      <c r="HH77" t="str">
        <v>Tangerines</v>
      </c>
      <c r="HI77" t="str">
        <v>Watermelon</v>
      </c>
      <c r="HJ77" t="str">
        <v>Biscuits</v>
      </c>
      <c r="HK77" t="str">
        <v>Bran flakes</v>
      </c>
      <c r="HL77" t="str">
        <v>Bread, cracked wheat</v>
      </c>
      <c r="HM77" t="str">
        <v>Rye</v>
      </c>
      <c r="HN77" t="str">
        <v>White, 20 slices, or</v>
      </c>
      <c r="HO77" t="str">
        <v>Whole-wheat</v>
      </c>
      <c r="HP77" t="str">
        <v>Whole-wheat</v>
      </c>
      <c r="HQ77" t="str">
        <v>Corn bread ground meal</v>
      </c>
      <c r="HR77" t="str">
        <v>Cornflakes</v>
      </c>
      <c r="HS77" t="str">
        <v>Corn grits cooked</v>
      </c>
      <c r="HT77" t="str">
        <v>Corn meal</v>
      </c>
      <c r="HU77" t="str">
        <v>Crackers</v>
      </c>
      <c r="HV77" t="str">
        <v>Soda, 2 1/2 square</v>
      </c>
      <c r="HW77" t="str">
        <v>Farina</v>
      </c>
      <c r="HX77" t="str">
        <v>Flour</v>
      </c>
      <c r="HY77" t="str">
        <v>Wheat (all purpose)</v>
      </c>
      <c r="HZ77" t="str">
        <v>Wheat (whole)</v>
      </c>
      <c r="IA77" t="str">
        <v>Macaroni</v>
      </c>
      <c r="IB77" t="str">
        <v>Baked with cheese</v>
      </c>
      <c r="IC77" t="str">
        <v>Muffins</v>
      </c>
      <c r="ID77" t="str">
        <v>Noodles</v>
      </c>
      <c r="IE77" t="str">
        <v>Oatmeal</v>
      </c>
      <c r="IF77" t="str">
        <v>Pancakes 4" diam.</v>
      </c>
      <c r="IG77" t="str">
        <v>Wheat, pancakes 4" diam.</v>
      </c>
      <c r="IH77" t="str">
        <v>Pizza 14" diam.</v>
      </c>
      <c r="II77" t="str">
        <v>Popcorn salted</v>
      </c>
      <c r="IJ77" t="str">
        <v>Puffed rice</v>
      </c>
      <c r="IK77" t="str">
        <v>Puffed wheat presweetened</v>
      </c>
      <c r="IL77" t="str">
        <v>Rice</v>
      </c>
      <c r="IM77" t="str">
        <v>Converted Rice</v>
      </c>
      <c r="IN77" t="str">
        <v>White</v>
      </c>
      <c r="IO77" t="str">
        <v>Rice flakes</v>
      </c>
      <c r="IP77" t="str">
        <v>Rice polish</v>
      </c>
      <c r="IQ77" t="str">
        <v>Rolls</v>
      </c>
      <c r="IR77" t="str">
        <v>of refined flour</v>
      </c>
      <c r="IS77" t="str">
        <v>whole-wheat</v>
      </c>
      <c r="IT77" t="str">
        <v>Spaghetti with meat sauce</v>
      </c>
      <c r="IU77" t="str">
        <v>with tomatoes and cheese</v>
      </c>
      <c r="IV77" t="str">
        <v>Spanish rice</v>
      </c>
      <c r="IW77" t="str">
        <v>Shredded wheat biscuit</v>
      </c>
      <c r="IX77" t="str">
        <v>Waffles</v>
      </c>
      <c r="IY77" t="str">
        <v>Wheat germ</v>
      </c>
      <c r="IZ77" t="str">
        <v>Wheat-germ cereal toasted</v>
      </c>
      <c r="JA77" t="str">
        <v>Wheat meal cereal unrefined</v>
      </c>
      <c r="JB77" t="str">
        <v>Wheat, cooked</v>
      </c>
      <c r="JC77" t="str">
        <v>Bean soups</v>
      </c>
      <c r="JD77" t="str">
        <v>Beef soup</v>
      </c>
      <c r="JE77" t="str">
        <v>Bouillon</v>
      </c>
      <c r="JF77" t="str">
        <v>chicken soup</v>
      </c>
      <c r="JG77" t="str">
        <v>Clam chowder</v>
      </c>
      <c r="JH77" t="str">
        <v>Cream soups</v>
      </c>
      <c r="JI77" t="str">
        <v>Noodle</v>
      </c>
      <c r="JJ77" t="str">
        <v>Split-pea soup</v>
      </c>
      <c r="JK77" t="str">
        <v>Tomato soup</v>
      </c>
      <c r="JL77" t="str">
        <v>Vegetable</v>
      </c>
      <c r="JM77" t="str">
        <v>Apple betty</v>
      </c>
      <c r="JN77" t="str">
        <v>Bread pudding</v>
      </c>
      <c r="JO77" t="str">
        <v>Cakes</v>
      </c>
      <c r="JP77" t="str">
        <v>Chocolate fudge</v>
      </c>
      <c r="JQ77" t="str">
        <v>Cupcake</v>
      </c>
      <c r="JR77" t="str">
        <v>Fruit cake</v>
      </c>
      <c r="JS77" t="str">
        <v>Gingerbread</v>
      </c>
      <c r="JT77" t="str">
        <v>Plain, with no icing</v>
      </c>
      <c r="JU77" t="str">
        <v>Sponge cake</v>
      </c>
      <c r="JV77" t="str">
        <v>Candy</v>
      </c>
      <c r="JW77" t="str">
        <v>Chocolate creams</v>
      </c>
      <c r="JX77" t="str">
        <v>Fudge</v>
      </c>
      <c r="JY77" t="str">
        <v>Hard candies</v>
      </c>
      <c r="JZ77" t="str">
        <v>Marshmallows</v>
      </c>
      <c r="KA77" t="str">
        <v>Milk chocolate</v>
      </c>
      <c r="KB77" t="str">
        <v>Chocolate syrup</v>
      </c>
      <c r="KC77" t="str">
        <v>Doughnuts</v>
      </c>
      <c r="KD77" t="str">
        <v>Gelatin, made with water</v>
      </c>
      <c r="KE77" t="str">
        <v>Honey</v>
      </c>
      <c r="KF77" t="str">
        <v>Ice cream</v>
      </c>
      <c r="KG77" t="str">
        <v>Ices</v>
      </c>
      <c r="KH77" t="str">
        <v>preserves</v>
      </c>
      <c r="KI77" t="str">
        <v>Jellies</v>
      </c>
      <c r="KJ77" t="str">
        <v>Molasses</v>
      </c>
      <c r="KK77" t="str">
        <v>Cane Syrup</v>
      </c>
      <c r="KL77" t="str">
        <v>9" diam. pie</v>
      </c>
      <c r="KM77" t="str">
        <v>Cherry Pie</v>
      </c>
      <c r="KN77" t="str">
        <v>Custard</v>
      </c>
      <c r="KO77" t="str">
        <v>Lemon meringue</v>
      </c>
      <c r="KP77" t="str">
        <v>Mince</v>
      </c>
      <c r="KQ77" t="str">
        <v>Pumpkin Pie</v>
      </c>
      <c r="KR77" t="str">
        <v>Puddings Sugar</v>
      </c>
      <c r="KS77" t="str">
        <v>3 teaspoons sugar</v>
      </c>
      <c r="KT77" t="str">
        <v>Brown, firm-packed, dark sugar</v>
      </c>
      <c r="KU77" t="str">
        <v>Syrup</v>
      </c>
      <c r="KV77" t="str">
        <v>table blends sugar</v>
      </c>
      <c r="KW77" t="str">
        <v>Tapioca cream pudding</v>
      </c>
      <c r="KX77" t="str">
        <v>Almonds</v>
      </c>
      <c r="KY77" t="str">
        <v>roasted and salted</v>
      </c>
      <c r="KZ77" t="str">
        <v>Brazil nuts</v>
      </c>
      <c r="LA77" t="str">
        <v>Cashews</v>
      </c>
      <c r="LB77" t="str">
        <v>coconut sweetened</v>
      </c>
      <c r="LC77" t="str">
        <v>Peanut butter</v>
      </c>
      <c r="LD77" t="str">
        <v>Peanut butter, natural</v>
      </c>
      <c r="LE77" t="str">
        <v>Peanuts</v>
      </c>
      <c r="LF77" t="str">
        <v>Pecans</v>
      </c>
      <c r="LG77" t="str">
        <v>Sesame seeds</v>
      </c>
      <c r="LH77" t="str">
        <v>Sunflower seeds</v>
      </c>
      <c r="LI77" t="str">
        <v>Walnuts</v>
      </c>
      <c r="LJ77" t="str">
        <v>Beer</v>
      </c>
      <c r="LK77" t="str">
        <v>Gin</v>
      </c>
      <c r="LL77" t="str">
        <v>Wines</v>
      </c>
      <c r="LM77" t="str">
        <v>Table (12.2% alcohol)</v>
      </c>
      <c r="LN77" t="str">
        <v>Carbonated drinks Artificially sweetened</v>
      </c>
      <c r="LO77" t="str">
        <v>Club soda</v>
      </c>
      <c r="LP77" t="str">
        <v>Cola drinks</v>
      </c>
      <c r="LQ77" t="str">
        <v>Fruit-flavored soda</v>
      </c>
      <c r="LR77" t="str">
        <v>Ginger ale</v>
      </c>
      <c r="LS77" t="str">
        <v>Root beer</v>
      </c>
      <c r="LT77" t="str">
        <v>Coffee</v>
      </c>
      <c r="LU77" t="str">
        <v>Tea</v>
      </c>
    </row>
    <row r="79" spans="2:333" ht="17" thickBot="1" x14ac:dyDescent="0.25"/>
    <row r="80" spans="2:333" ht="17" thickBot="1" x14ac:dyDescent="0.25">
      <c r="B80" s="97" t="s">
        <v>425</v>
      </c>
      <c r="C80" s="98" t="s">
        <v>467</v>
      </c>
    </row>
    <row r="81" spans="2:333" x14ac:dyDescent="0.2">
      <c r="B81" s="90" t="s">
        <v>422</v>
      </c>
      <c r="C81" t="str" cm="1">
        <f t="array" ref="C81:F81">TRANSPOSE(_xlfn._xlws.FILTER(Nutrition[Food], ISNUMBER(SEARCH(DASHBOARD!E11,Nutrition[Food])), "No results"))</f>
        <v>Bread, cracked wheat</v>
      </c>
      <c r="D81" t="str">
        <v>Corn bread ground meal</v>
      </c>
      <c r="E81" t="str">
        <v>Bread pudding</v>
      </c>
      <c r="F81" t="str">
        <v>Gingerbread</v>
      </c>
    </row>
    <row r="82" spans="2:333" x14ac:dyDescent="0.2">
      <c r="B82" s="90" t="s">
        <v>423</v>
      </c>
      <c r="C82" t="str" cm="1">
        <f t="array" ref="C82:D82">TRANSPOSE(_xlfn._xlws.FILTER(Nutrition[Food], ISNUMBER(SEARCH(DASHBOARD!E12,Nutrition[Food])), "No results"))</f>
        <v>Goats' milk</v>
      </c>
      <c r="D82" t="str">
        <v>Oatmeal</v>
      </c>
    </row>
    <row r="83" spans="2:333" x14ac:dyDescent="0.2">
      <c r="B83" s="90" t="s">
        <v>424</v>
      </c>
      <c r="C83" t="str" cm="1">
        <f t="array" ref="C83:LU83">TRANSPOSE(_xlfn._xlws.FILTER(Nutrition[Food], ISNUMBER(SEARCH(DASHBOARD!E13,Nutrition[Food])), "No results"))</f>
        <v>Cows' milk</v>
      </c>
      <c r="D83" t="str">
        <v>Milk skim</v>
      </c>
      <c r="E83" t="str">
        <v>Buttermilk</v>
      </c>
      <c r="F83" t="str">
        <v>Evaporated, undiluted</v>
      </c>
      <c r="G83" t="str">
        <v>Fortified milk</v>
      </c>
      <c r="H83" t="str">
        <v>Powdered milk</v>
      </c>
      <c r="I83" t="str">
        <v>skim, instant</v>
      </c>
      <c r="J83" t="str">
        <v>skim, non-instant</v>
      </c>
      <c r="K83" t="str">
        <v>Goats' milk</v>
      </c>
      <c r="L83" t="str">
        <v>(1/2 cup ice cream)</v>
      </c>
      <c r="M83" t="str">
        <v>Cocoa</v>
      </c>
      <c r="N83" t="str">
        <v>skim. milk</v>
      </c>
      <c r="O83" t="str">
        <v>(cornstarch)</v>
      </c>
      <c r="P83" t="str">
        <v>Custard</v>
      </c>
      <c r="Q83" t="str">
        <v>Ice cream</v>
      </c>
      <c r="R83" t="str">
        <v>Ice milk</v>
      </c>
      <c r="S83" t="str">
        <v>Cream or half-and-half</v>
      </c>
      <c r="T83" t="str">
        <v>or whipping</v>
      </c>
      <c r="U83" t="str">
        <v>Cheese</v>
      </c>
      <c r="V83" t="str">
        <v>Cheddar</v>
      </c>
      <c r="W83" t="str">
        <v>Cheddar, grated cup</v>
      </c>
      <c r="X83" t="str">
        <v>Cream cheese</v>
      </c>
      <c r="Y83" t="str">
        <v>Processed cheese</v>
      </c>
      <c r="Z83" t="str">
        <v>Swiss</v>
      </c>
      <c r="AA83" t="str">
        <v>Eggs raw</v>
      </c>
      <c r="AB83" t="str">
        <v>Eggs Scrambled or fried</v>
      </c>
      <c r="AC83" t="str">
        <v>Butter</v>
      </c>
      <c r="AD83" t="str">
        <v>Butter</v>
      </c>
      <c r="AE83" t="str">
        <v>Hydrogenated cooking fat</v>
      </c>
      <c r="AF83" t="str">
        <v>Lard</v>
      </c>
      <c r="AG83" t="str">
        <v>Margarine</v>
      </c>
      <c r="AH83" t="str">
        <v>Margarine, 2 pat or</v>
      </c>
      <c r="AI83" t="str">
        <v>Mayonnaise</v>
      </c>
      <c r="AJ83" t="str">
        <v>Corn oil</v>
      </c>
      <c r="AK83" t="str">
        <v>Olive oil</v>
      </c>
      <c r="AL83" t="str">
        <v>Safflower seed oil</v>
      </c>
      <c r="AM83" t="str">
        <v>French dressing</v>
      </c>
      <c r="AN83" t="str">
        <v>Thousand Island sauce</v>
      </c>
      <c r="AO83" t="str">
        <v>Salt pork</v>
      </c>
      <c r="AP83" t="str">
        <v>Bacon</v>
      </c>
      <c r="AQ83" t="str">
        <v>Beef</v>
      </c>
      <c r="AR83" t="str">
        <v>Hamburger</v>
      </c>
      <c r="AS83" t="str">
        <v>Ground lean</v>
      </c>
      <c r="AT83" t="str">
        <v>Roast beef</v>
      </c>
      <c r="AU83" t="str">
        <v>Steak</v>
      </c>
      <c r="AV83" t="str">
        <v>Steak, lean, as round</v>
      </c>
      <c r="AW83" t="str">
        <v>Corned beef</v>
      </c>
      <c r="AX83" t="str">
        <v>Corned beef hash canned</v>
      </c>
      <c r="AY83" t="str">
        <v>Corned beef hash Dried</v>
      </c>
      <c r="AZ83" t="str">
        <v>Pot-pie</v>
      </c>
      <c r="BA83" t="str">
        <v>Corned beef hash Stew</v>
      </c>
      <c r="BB83" t="str">
        <v>chicken</v>
      </c>
      <c r="BC83" t="str">
        <v>Fried, breast or leg and thigh chicken</v>
      </c>
      <c r="BD83" t="str">
        <v>Roasted chicken</v>
      </c>
      <c r="BE83" t="str">
        <v>Chicken livers, fried</v>
      </c>
      <c r="BF83" t="str">
        <v>Duck, domestic</v>
      </c>
      <c r="BG83" t="str">
        <v>Lamb, chop, broiled</v>
      </c>
      <c r="BH83" t="str">
        <v>Leg roasted</v>
      </c>
      <c r="BI83" t="str">
        <v>Shoulder, braised</v>
      </c>
      <c r="BJ83" t="str">
        <v>Pork, chop, 1 thick</v>
      </c>
      <c r="BK83" t="str">
        <v>Ham pan-broiled</v>
      </c>
      <c r="BL83" t="str">
        <v xml:space="preserve">Ham, as </v>
      </c>
      <c r="BM83" t="str">
        <v>Ham, canned, spiced</v>
      </c>
      <c r="BN83" t="str">
        <v>Pork roast</v>
      </c>
      <c r="BO83" t="str">
        <v>Pork sausage</v>
      </c>
      <c r="BP83" t="str">
        <v>Turkey</v>
      </c>
      <c r="BQ83" t="str">
        <v>Veal</v>
      </c>
      <c r="BR83" t="str">
        <v>Roast</v>
      </c>
      <c r="BS83" t="str">
        <v>Clams</v>
      </c>
      <c r="BT83" t="str">
        <v>Cod</v>
      </c>
      <c r="BU83" t="str">
        <v>Crab meat</v>
      </c>
      <c r="BV83" t="str">
        <v>Fish sticks fried</v>
      </c>
      <c r="BW83" t="str">
        <v>Flounder</v>
      </c>
      <c r="BX83" t="str">
        <v>Haddock</v>
      </c>
      <c r="BY83" t="str">
        <v>Halibut</v>
      </c>
      <c r="BZ83" t="str">
        <v>Herring</v>
      </c>
      <c r="CA83" t="str">
        <v>Lobster</v>
      </c>
      <c r="CB83" t="str">
        <v>Mackerel</v>
      </c>
      <c r="CC83" t="str">
        <v>Oysters</v>
      </c>
      <c r="CD83" t="str">
        <v>Oyster stew</v>
      </c>
      <c r="CE83" t="str">
        <v>Salmon</v>
      </c>
      <c r="CF83" t="str">
        <v>Sardines</v>
      </c>
      <c r="CG83" t="str">
        <v>Scallops</v>
      </c>
      <c r="CH83" t="str">
        <v>Shad</v>
      </c>
      <c r="CI83" t="str">
        <v>Shrimp</v>
      </c>
      <c r="CJ83" t="str">
        <v>Swordfish</v>
      </c>
      <c r="CK83" t="str">
        <v>Tuna</v>
      </c>
      <c r="CL83" t="str">
        <v>Artichoke</v>
      </c>
      <c r="CM83" t="str">
        <v>Asparagus</v>
      </c>
      <c r="CN83" t="str">
        <v>Beans</v>
      </c>
      <c r="CO83" t="str">
        <v>Lima</v>
      </c>
      <c r="CP83" t="str">
        <v>Lima, dry, cooked</v>
      </c>
      <c r="CQ83" t="str">
        <v>Navy, baked with pork</v>
      </c>
      <c r="CR83" t="str">
        <v>Red kidney</v>
      </c>
      <c r="CS83" t="str">
        <v>Bean sprouts</v>
      </c>
      <c r="CT83" t="str">
        <v>Beet greens</v>
      </c>
      <c r="CU83" t="str">
        <v>Beetroots</v>
      </c>
      <c r="CV83" t="str">
        <v>Broccoli</v>
      </c>
      <c r="CW83" t="str">
        <v>Brussels sprouts</v>
      </c>
      <c r="CX83" t="str">
        <v>Sauerkraut</v>
      </c>
      <c r="CY83" t="str">
        <v>Steamed cabbage</v>
      </c>
      <c r="CZ83" t="str">
        <v>Carrots</v>
      </c>
      <c r="DA83" t="str">
        <v>Raw, grated</v>
      </c>
      <c r="DB83" t="str">
        <v>Strips, from raw</v>
      </c>
      <c r="DC83" t="str">
        <v>Cauliflower</v>
      </c>
      <c r="DD83" t="str">
        <v>Celery</v>
      </c>
      <c r="DE83" t="str">
        <v>Stalk raw</v>
      </c>
      <c r="DF83" t="str">
        <v>Chard steamed</v>
      </c>
      <c r="DG83" t="str">
        <v>Collards</v>
      </c>
      <c r="DH83" t="str">
        <v>Corn</v>
      </c>
      <c r="DI83" t="str">
        <v>cooked or canned</v>
      </c>
      <c r="DJ83" t="str">
        <v>Cucumbers</v>
      </c>
      <c r="DK83" t="str">
        <v>Dandelion greens</v>
      </c>
      <c r="DL83" t="str">
        <v>Eggplant</v>
      </c>
      <c r="DM83" t="str">
        <v>Endive</v>
      </c>
      <c r="DN83" t="str">
        <v>Kale</v>
      </c>
      <c r="DO83" t="str">
        <v>Kohlrabi</v>
      </c>
      <c r="DP83" t="str">
        <v>Lambs quarters, steamed</v>
      </c>
      <c r="DQ83" t="str">
        <v>Lentils</v>
      </c>
      <c r="DR83" t="str">
        <v>Lettuce</v>
      </c>
      <c r="DS83" t="str">
        <v>Iceberg</v>
      </c>
      <c r="DT83" t="str">
        <v>Mushrooms canned</v>
      </c>
      <c r="DU83" t="str">
        <v>Mustard greens</v>
      </c>
      <c r="DV83" t="str">
        <v>Okra</v>
      </c>
      <c r="DW83" t="str">
        <v>Onions</v>
      </c>
      <c r="DX83" t="str">
        <v>Raw, green</v>
      </c>
      <c r="DY83" t="str">
        <v>Parsley</v>
      </c>
      <c r="DZ83" t="str">
        <v>Parsnips</v>
      </c>
      <c r="EA83" t="str">
        <v>Peas</v>
      </c>
      <c r="EB83" t="str">
        <v>Fresh, steamed peas</v>
      </c>
      <c r="EC83" t="str">
        <v>Frozen peas</v>
      </c>
      <c r="ED83" t="str">
        <v>Split cooked peas</v>
      </c>
      <c r="EE83" t="str">
        <v>heated peas</v>
      </c>
      <c r="EF83" t="str">
        <v>Peppers canned</v>
      </c>
      <c r="EG83" t="str">
        <v>Peppers Raw, green, sweet</v>
      </c>
      <c r="EH83" t="str">
        <v>Peppers with beef and crumbs</v>
      </c>
      <c r="EI83" t="str">
        <v>Potatoes, baked</v>
      </c>
      <c r="EJ83" t="str">
        <v>French-fried</v>
      </c>
      <c r="EK83" t="str">
        <v>Potatoes Mashed with milk and butter</v>
      </c>
      <c r="EL83" t="str">
        <v>Potatoes, pan-tried</v>
      </c>
      <c r="EM83" t="str">
        <v>Scalloped with cheese potatoes</v>
      </c>
      <c r="EN83" t="str">
        <v>Steamed potatoes before peeling</v>
      </c>
      <c r="EO83" t="str">
        <v>Potato chips</v>
      </c>
      <c r="EP83" t="str">
        <v>Radishes</v>
      </c>
      <c r="EQ83" t="str">
        <v>Rutabagas</v>
      </c>
      <c r="ER83" t="str">
        <v>Soybeans</v>
      </c>
      <c r="ES83" t="str">
        <v>Spinach</v>
      </c>
      <c r="ET83" t="str">
        <v>Squash</v>
      </c>
      <c r="EU83" t="str">
        <v>Winter, mashed</v>
      </c>
      <c r="EV83" t="str">
        <v>Sweet potatoes</v>
      </c>
      <c r="EW83" t="str">
        <v>Candied</v>
      </c>
      <c r="EX83" t="str">
        <v>Tomatoes</v>
      </c>
      <c r="EY83" t="str">
        <v>Raw, 2 by 2 1/2</v>
      </c>
      <c r="EZ83" t="str">
        <v>Tomato juice</v>
      </c>
      <c r="FA83" t="str">
        <v>Tomato catsup</v>
      </c>
      <c r="FB83" t="str">
        <v>Turnip greens</v>
      </c>
      <c r="FC83" t="str">
        <v>Turnips, steamed</v>
      </c>
      <c r="FD83" t="str">
        <v>Watercress stems, raw</v>
      </c>
      <c r="FE83" t="str">
        <v>Apple juice canned</v>
      </c>
      <c r="FF83" t="str">
        <v>Apple vinegar</v>
      </c>
      <c r="FG83" t="str">
        <v>Apples, raw</v>
      </c>
      <c r="FH83" t="str">
        <v>Stewed or canned</v>
      </c>
      <c r="FI83" t="str">
        <v>Apricots</v>
      </c>
      <c r="FJ83" t="str">
        <v>Dried, uncooked</v>
      </c>
      <c r="FK83" t="str">
        <v>Fresh</v>
      </c>
      <c r="FL83" t="str">
        <v>Nectar, or juice</v>
      </c>
      <c r="FM83" t="str">
        <v>Avocado</v>
      </c>
      <c r="FN83" t="str">
        <v>Banana</v>
      </c>
      <c r="FO83" t="str">
        <v>Blackberries</v>
      </c>
      <c r="FP83" t="str">
        <v>Blueberries</v>
      </c>
      <c r="FQ83" t="str">
        <v>Cantaloupe</v>
      </c>
      <c r="FR83" t="str">
        <v>Cherries</v>
      </c>
      <c r="FS83" t="str">
        <v>Fresh, raw</v>
      </c>
      <c r="FT83" t="str">
        <v>Cranberry sauce sweetened</v>
      </c>
      <c r="FU83" t="str">
        <v>Dates</v>
      </c>
      <c r="FV83" t="str">
        <v>Figs</v>
      </c>
      <c r="FW83" t="str">
        <v>Fresh, raw figs</v>
      </c>
      <c r="FX83" t="str">
        <v xml:space="preserve">figs Canned with syrup </v>
      </c>
      <c r="FY83" t="str">
        <v>Fruit cocktail, canned</v>
      </c>
      <c r="FZ83" t="str">
        <v>Grapefruit sections</v>
      </c>
      <c r="GA83" t="str">
        <v>Grapefruit, fresh, 5" diameter</v>
      </c>
      <c r="GB83" t="str">
        <v>Grapefruit juice</v>
      </c>
      <c r="GC83" t="str">
        <v>Grapes</v>
      </c>
      <c r="GD83" t="str">
        <v>European, as Muscat, Tokay</v>
      </c>
      <c r="GE83" t="str">
        <v>Grape juice</v>
      </c>
      <c r="GF83" t="str">
        <v>Lemon juice</v>
      </c>
      <c r="GG83" t="str">
        <v>Lemonade concentratefrozen</v>
      </c>
      <c r="GH83" t="str">
        <v>Limeade concentrate frozen</v>
      </c>
      <c r="GI83" t="str">
        <v>Olives large</v>
      </c>
      <c r="GJ83" t="str">
        <v>OlivesRipe</v>
      </c>
      <c r="GK83" t="str">
        <v>Oranges 3" diameter</v>
      </c>
      <c r="GL83" t="str">
        <v>Orange juice</v>
      </c>
      <c r="GM83" t="str">
        <v xml:space="preserve">Frozen </v>
      </c>
      <c r="GN83" t="str">
        <v>Papaya</v>
      </c>
      <c r="GO83" t="str">
        <v>Peaches</v>
      </c>
      <c r="GP83" t="str">
        <v>Fresh, raw</v>
      </c>
      <c r="GQ83" t="str">
        <v>Pears</v>
      </c>
      <c r="GR83" t="str">
        <v>Raw, 3 by 2V</v>
      </c>
      <c r="GS83" t="str">
        <v>Persimmons</v>
      </c>
      <c r="GT83" t="str">
        <v>Pineapple</v>
      </c>
      <c r="GU83" t="str">
        <v>Pineapple Crushed</v>
      </c>
      <c r="GV83" t="str">
        <v>Raw, diced</v>
      </c>
      <c r="GW83" t="str">
        <v>Pineapple juice</v>
      </c>
      <c r="GX83" t="str">
        <v>Plums</v>
      </c>
      <c r="GY83" t="str">
        <v>Raw, 2" diameter</v>
      </c>
      <c r="GZ83" t="str">
        <v>Prunes</v>
      </c>
      <c r="HA83" t="str">
        <v>Prune juice</v>
      </c>
      <c r="HB83" t="str">
        <v>Raisins</v>
      </c>
      <c r="HC83" t="str">
        <v>Raspberries</v>
      </c>
      <c r="HD83" t="str">
        <v>Raw, red</v>
      </c>
      <c r="HE83" t="str">
        <v>Rhubarb sweetened</v>
      </c>
      <c r="HF83" t="str">
        <v>Strawberries</v>
      </c>
      <c r="HG83" t="str">
        <v>Raw</v>
      </c>
      <c r="HH83" t="str">
        <v>Tangerines</v>
      </c>
      <c r="HI83" t="str">
        <v>Watermelon</v>
      </c>
      <c r="HJ83" t="str">
        <v>Biscuits</v>
      </c>
      <c r="HK83" t="str">
        <v>Bran flakes</v>
      </c>
      <c r="HL83" t="str">
        <v>Bread, cracked wheat</v>
      </c>
      <c r="HM83" t="str">
        <v>Rye</v>
      </c>
      <c r="HN83" t="str">
        <v>White, 20 slices, or</v>
      </c>
      <c r="HO83" t="str">
        <v>Whole-wheat</v>
      </c>
      <c r="HP83" t="str">
        <v>Whole-wheat</v>
      </c>
      <c r="HQ83" t="str">
        <v>Corn bread ground meal</v>
      </c>
      <c r="HR83" t="str">
        <v>Cornflakes</v>
      </c>
      <c r="HS83" t="str">
        <v>Corn grits cooked</v>
      </c>
      <c r="HT83" t="str">
        <v>Corn meal</v>
      </c>
      <c r="HU83" t="str">
        <v>Crackers</v>
      </c>
      <c r="HV83" t="str">
        <v>Soda, 2 1/2 square</v>
      </c>
      <c r="HW83" t="str">
        <v>Farina</v>
      </c>
      <c r="HX83" t="str">
        <v>Flour</v>
      </c>
      <c r="HY83" t="str">
        <v>Wheat (all purpose)</v>
      </c>
      <c r="HZ83" t="str">
        <v>Wheat (whole)</v>
      </c>
      <c r="IA83" t="str">
        <v>Macaroni</v>
      </c>
      <c r="IB83" t="str">
        <v>Baked with cheese</v>
      </c>
      <c r="IC83" t="str">
        <v>Muffins</v>
      </c>
      <c r="ID83" t="str">
        <v>Noodles</v>
      </c>
      <c r="IE83" t="str">
        <v>Oatmeal</v>
      </c>
      <c r="IF83" t="str">
        <v>Pancakes 4" diam.</v>
      </c>
      <c r="IG83" t="str">
        <v>Wheat, pancakes 4" diam.</v>
      </c>
      <c r="IH83" t="str">
        <v>Pizza 14" diam.</v>
      </c>
      <c r="II83" t="str">
        <v>Popcorn salted</v>
      </c>
      <c r="IJ83" t="str">
        <v>Puffed rice</v>
      </c>
      <c r="IK83" t="str">
        <v>Puffed wheat presweetened</v>
      </c>
      <c r="IL83" t="str">
        <v>Rice</v>
      </c>
      <c r="IM83" t="str">
        <v>Converted Rice</v>
      </c>
      <c r="IN83" t="str">
        <v>White</v>
      </c>
      <c r="IO83" t="str">
        <v>Rice flakes</v>
      </c>
      <c r="IP83" t="str">
        <v>Rice polish</v>
      </c>
      <c r="IQ83" t="str">
        <v>Rolls</v>
      </c>
      <c r="IR83" t="str">
        <v>of refined flour</v>
      </c>
      <c r="IS83" t="str">
        <v>whole-wheat</v>
      </c>
      <c r="IT83" t="str">
        <v>Spaghetti with meat sauce</v>
      </c>
      <c r="IU83" t="str">
        <v>with tomatoes and cheese</v>
      </c>
      <c r="IV83" t="str">
        <v>Spanish rice</v>
      </c>
      <c r="IW83" t="str">
        <v>Shredded wheat biscuit</v>
      </c>
      <c r="IX83" t="str">
        <v>Waffles</v>
      </c>
      <c r="IY83" t="str">
        <v>Wheat germ</v>
      </c>
      <c r="IZ83" t="str">
        <v>Wheat-germ cereal toasted</v>
      </c>
      <c r="JA83" t="str">
        <v>Wheat meal cereal unrefined</v>
      </c>
      <c r="JB83" t="str">
        <v>Wheat, cooked</v>
      </c>
      <c r="JC83" t="str">
        <v>Bean soups</v>
      </c>
      <c r="JD83" t="str">
        <v>Beef soup</v>
      </c>
      <c r="JE83" t="str">
        <v>Bouillon</v>
      </c>
      <c r="JF83" t="str">
        <v>chicken soup</v>
      </c>
      <c r="JG83" t="str">
        <v>Clam chowder</v>
      </c>
      <c r="JH83" t="str">
        <v>Cream soups</v>
      </c>
      <c r="JI83" t="str">
        <v>Noodle</v>
      </c>
      <c r="JJ83" t="str">
        <v>Split-pea soup</v>
      </c>
      <c r="JK83" t="str">
        <v>Tomato soup</v>
      </c>
      <c r="JL83" t="str">
        <v>Vegetable</v>
      </c>
      <c r="JM83" t="str">
        <v>Apple betty</v>
      </c>
      <c r="JN83" t="str">
        <v>Bread pudding</v>
      </c>
      <c r="JO83" t="str">
        <v>Cakes</v>
      </c>
      <c r="JP83" t="str">
        <v>Chocolate fudge</v>
      </c>
      <c r="JQ83" t="str">
        <v>Cupcake</v>
      </c>
      <c r="JR83" t="str">
        <v>Fruit cake</v>
      </c>
      <c r="JS83" t="str">
        <v>Gingerbread</v>
      </c>
      <c r="JT83" t="str">
        <v>Plain, with no icing</v>
      </c>
      <c r="JU83" t="str">
        <v>Sponge cake</v>
      </c>
      <c r="JV83" t="str">
        <v>Candy</v>
      </c>
      <c r="JW83" t="str">
        <v>Chocolate creams</v>
      </c>
      <c r="JX83" t="str">
        <v>Fudge</v>
      </c>
      <c r="JY83" t="str">
        <v>Hard candies</v>
      </c>
      <c r="JZ83" t="str">
        <v>Marshmallows</v>
      </c>
      <c r="KA83" t="str">
        <v>Milk chocolate</v>
      </c>
      <c r="KB83" t="str">
        <v>Chocolate syrup</v>
      </c>
      <c r="KC83" t="str">
        <v>Doughnuts</v>
      </c>
      <c r="KD83" t="str">
        <v>Gelatin, made with water</v>
      </c>
      <c r="KE83" t="str">
        <v>Honey</v>
      </c>
      <c r="KF83" t="str">
        <v>Ice cream</v>
      </c>
      <c r="KG83" t="str">
        <v>Ices</v>
      </c>
      <c r="KH83" t="str">
        <v>preserves</v>
      </c>
      <c r="KI83" t="str">
        <v>Jellies</v>
      </c>
      <c r="KJ83" t="str">
        <v>Molasses</v>
      </c>
      <c r="KK83" t="str">
        <v>Cane Syrup</v>
      </c>
      <c r="KL83" t="str">
        <v>9" diam. pie</v>
      </c>
      <c r="KM83" t="str">
        <v>Cherry Pie</v>
      </c>
      <c r="KN83" t="str">
        <v>Custard</v>
      </c>
      <c r="KO83" t="str">
        <v>Lemon meringue</v>
      </c>
      <c r="KP83" t="str">
        <v>Mince</v>
      </c>
      <c r="KQ83" t="str">
        <v>Pumpkin Pie</v>
      </c>
      <c r="KR83" t="str">
        <v>Puddings Sugar</v>
      </c>
      <c r="KS83" t="str">
        <v>3 teaspoons sugar</v>
      </c>
      <c r="KT83" t="str">
        <v>Brown, firm-packed, dark sugar</v>
      </c>
      <c r="KU83" t="str">
        <v>Syrup</v>
      </c>
      <c r="KV83" t="str">
        <v>table blends sugar</v>
      </c>
      <c r="KW83" t="str">
        <v>Tapioca cream pudding</v>
      </c>
      <c r="KX83" t="str">
        <v>Almonds</v>
      </c>
      <c r="KY83" t="str">
        <v>roasted and salted</v>
      </c>
      <c r="KZ83" t="str">
        <v>Brazil nuts</v>
      </c>
      <c r="LA83" t="str">
        <v>Cashews</v>
      </c>
      <c r="LB83" t="str">
        <v>coconut sweetened</v>
      </c>
      <c r="LC83" t="str">
        <v>Peanut butter</v>
      </c>
      <c r="LD83" t="str">
        <v>Peanut butter, natural</v>
      </c>
      <c r="LE83" t="str">
        <v>Peanuts</v>
      </c>
      <c r="LF83" t="str">
        <v>Pecans</v>
      </c>
      <c r="LG83" t="str">
        <v>Sesame seeds</v>
      </c>
      <c r="LH83" t="str">
        <v>Sunflower seeds</v>
      </c>
      <c r="LI83" t="str">
        <v>Walnuts</v>
      </c>
      <c r="LJ83" t="str">
        <v>Beer</v>
      </c>
      <c r="LK83" t="str">
        <v>Gin</v>
      </c>
      <c r="LL83" t="str">
        <v>Wines</v>
      </c>
      <c r="LM83" t="str">
        <v>Table (12.2% alcohol)</v>
      </c>
      <c r="LN83" t="str">
        <v>Carbonated drinks Artificially sweetened</v>
      </c>
      <c r="LO83" t="str">
        <v>Club soda</v>
      </c>
      <c r="LP83" t="str">
        <v>Cola drinks</v>
      </c>
      <c r="LQ83" t="str">
        <v>Fruit-flavored soda</v>
      </c>
      <c r="LR83" t="str">
        <v>Ginger ale</v>
      </c>
      <c r="LS83" t="str">
        <v>Root beer</v>
      </c>
      <c r="LT83" t="str">
        <v>Coffee</v>
      </c>
      <c r="LU83" t="str">
        <v>Tea</v>
      </c>
    </row>
    <row r="84" spans="2:333" x14ac:dyDescent="0.2">
      <c r="B84" s="90" t="s">
        <v>430</v>
      </c>
      <c r="C84" t="str" cm="1">
        <f t="array" ref="C84:LU84">TRANSPOSE(_xlfn._xlws.FILTER(Nutrition[Food], ISNUMBER(SEARCH(DASHBOARD!E14,Nutrition[Food])), "No results"))</f>
        <v>Cows' milk</v>
      </c>
      <c r="D84" t="str">
        <v>Milk skim</v>
      </c>
      <c r="E84" t="str">
        <v>Buttermilk</v>
      </c>
      <c r="F84" t="str">
        <v>Evaporated, undiluted</v>
      </c>
      <c r="G84" t="str">
        <v>Fortified milk</v>
      </c>
      <c r="H84" t="str">
        <v>Powdered milk</v>
      </c>
      <c r="I84" t="str">
        <v>skim, instant</v>
      </c>
      <c r="J84" t="str">
        <v>skim, non-instant</v>
      </c>
      <c r="K84" t="str">
        <v>Goats' milk</v>
      </c>
      <c r="L84" t="str">
        <v>(1/2 cup ice cream)</v>
      </c>
      <c r="M84" t="str">
        <v>Cocoa</v>
      </c>
      <c r="N84" t="str">
        <v>skim. milk</v>
      </c>
      <c r="O84" t="str">
        <v>(cornstarch)</v>
      </c>
      <c r="P84" t="str">
        <v>Custard</v>
      </c>
      <c r="Q84" t="str">
        <v>Ice cream</v>
      </c>
      <c r="R84" t="str">
        <v>Ice milk</v>
      </c>
      <c r="S84" t="str">
        <v>Cream or half-and-half</v>
      </c>
      <c r="T84" t="str">
        <v>or whipping</v>
      </c>
      <c r="U84" t="str">
        <v>Cheese</v>
      </c>
      <c r="V84" t="str">
        <v>Cheddar</v>
      </c>
      <c r="W84" t="str">
        <v>Cheddar, grated cup</v>
      </c>
      <c r="X84" t="str">
        <v>Cream cheese</v>
      </c>
      <c r="Y84" t="str">
        <v>Processed cheese</v>
      </c>
      <c r="Z84" t="str">
        <v>Swiss</v>
      </c>
      <c r="AA84" t="str">
        <v>Eggs raw</v>
      </c>
      <c r="AB84" t="str">
        <v>Eggs Scrambled or fried</v>
      </c>
      <c r="AC84" t="str">
        <v>Butter</v>
      </c>
      <c r="AD84" t="str">
        <v>Butter</v>
      </c>
      <c r="AE84" t="str">
        <v>Hydrogenated cooking fat</v>
      </c>
      <c r="AF84" t="str">
        <v>Lard</v>
      </c>
      <c r="AG84" t="str">
        <v>Margarine</v>
      </c>
      <c r="AH84" t="str">
        <v>Margarine, 2 pat or</v>
      </c>
      <c r="AI84" t="str">
        <v>Mayonnaise</v>
      </c>
      <c r="AJ84" t="str">
        <v>Corn oil</v>
      </c>
      <c r="AK84" t="str">
        <v>Olive oil</v>
      </c>
      <c r="AL84" t="str">
        <v>Safflower seed oil</v>
      </c>
      <c r="AM84" t="str">
        <v>French dressing</v>
      </c>
      <c r="AN84" t="str">
        <v>Thousand Island sauce</v>
      </c>
      <c r="AO84" t="str">
        <v>Salt pork</v>
      </c>
      <c r="AP84" t="str">
        <v>Bacon</v>
      </c>
      <c r="AQ84" t="str">
        <v>Beef</v>
      </c>
      <c r="AR84" t="str">
        <v>Hamburger</v>
      </c>
      <c r="AS84" t="str">
        <v>Ground lean</v>
      </c>
      <c r="AT84" t="str">
        <v>Roast beef</v>
      </c>
      <c r="AU84" t="str">
        <v>Steak</v>
      </c>
      <c r="AV84" t="str">
        <v>Steak, lean, as round</v>
      </c>
      <c r="AW84" t="str">
        <v>Corned beef</v>
      </c>
      <c r="AX84" t="str">
        <v>Corned beef hash canned</v>
      </c>
      <c r="AY84" t="str">
        <v>Corned beef hash Dried</v>
      </c>
      <c r="AZ84" t="str">
        <v>Pot-pie</v>
      </c>
      <c r="BA84" t="str">
        <v>Corned beef hash Stew</v>
      </c>
      <c r="BB84" t="str">
        <v>chicken</v>
      </c>
      <c r="BC84" t="str">
        <v>Fried, breast or leg and thigh chicken</v>
      </c>
      <c r="BD84" t="str">
        <v>Roasted chicken</v>
      </c>
      <c r="BE84" t="str">
        <v>Chicken livers, fried</v>
      </c>
      <c r="BF84" t="str">
        <v>Duck, domestic</v>
      </c>
      <c r="BG84" t="str">
        <v>Lamb, chop, broiled</v>
      </c>
      <c r="BH84" t="str">
        <v>Leg roasted</v>
      </c>
      <c r="BI84" t="str">
        <v>Shoulder, braised</v>
      </c>
      <c r="BJ84" t="str">
        <v>Pork, chop, 1 thick</v>
      </c>
      <c r="BK84" t="str">
        <v>Ham pan-broiled</v>
      </c>
      <c r="BL84" t="str">
        <v xml:space="preserve">Ham, as </v>
      </c>
      <c r="BM84" t="str">
        <v>Ham, canned, spiced</v>
      </c>
      <c r="BN84" t="str">
        <v>Pork roast</v>
      </c>
      <c r="BO84" t="str">
        <v>Pork sausage</v>
      </c>
      <c r="BP84" t="str">
        <v>Turkey</v>
      </c>
      <c r="BQ84" t="str">
        <v>Veal</v>
      </c>
      <c r="BR84" t="str">
        <v>Roast</v>
      </c>
      <c r="BS84" t="str">
        <v>Clams</v>
      </c>
      <c r="BT84" t="str">
        <v>Cod</v>
      </c>
      <c r="BU84" t="str">
        <v>Crab meat</v>
      </c>
      <c r="BV84" t="str">
        <v>Fish sticks fried</v>
      </c>
      <c r="BW84" t="str">
        <v>Flounder</v>
      </c>
      <c r="BX84" t="str">
        <v>Haddock</v>
      </c>
      <c r="BY84" t="str">
        <v>Halibut</v>
      </c>
      <c r="BZ84" t="str">
        <v>Herring</v>
      </c>
      <c r="CA84" t="str">
        <v>Lobster</v>
      </c>
      <c r="CB84" t="str">
        <v>Mackerel</v>
      </c>
      <c r="CC84" t="str">
        <v>Oysters</v>
      </c>
      <c r="CD84" t="str">
        <v>Oyster stew</v>
      </c>
      <c r="CE84" t="str">
        <v>Salmon</v>
      </c>
      <c r="CF84" t="str">
        <v>Sardines</v>
      </c>
      <c r="CG84" t="str">
        <v>Scallops</v>
      </c>
      <c r="CH84" t="str">
        <v>Shad</v>
      </c>
      <c r="CI84" t="str">
        <v>Shrimp</v>
      </c>
      <c r="CJ84" t="str">
        <v>Swordfish</v>
      </c>
      <c r="CK84" t="str">
        <v>Tuna</v>
      </c>
      <c r="CL84" t="str">
        <v>Artichoke</v>
      </c>
      <c r="CM84" t="str">
        <v>Asparagus</v>
      </c>
      <c r="CN84" t="str">
        <v>Beans</v>
      </c>
      <c r="CO84" t="str">
        <v>Lima</v>
      </c>
      <c r="CP84" t="str">
        <v>Lima, dry, cooked</v>
      </c>
      <c r="CQ84" t="str">
        <v>Navy, baked with pork</v>
      </c>
      <c r="CR84" t="str">
        <v>Red kidney</v>
      </c>
      <c r="CS84" t="str">
        <v>Bean sprouts</v>
      </c>
      <c r="CT84" t="str">
        <v>Beet greens</v>
      </c>
      <c r="CU84" t="str">
        <v>Beetroots</v>
      </c>
      <c r="CV84" t="str">
        <v>Broccoli</v>
      </c>
      <c r="CW84" t="str">
        <v>Brussels sprouts</v>
      </c>
      <c r="CX84" t="str">
        <v>Sauerkraut</v>
      </c>
      <c r="CY84" t="str">
        <v>Steamed cabbage</v>
      </c>
      <c r="CZ84" t="str">
        <v>Carrots</v>
      </c>
      <c r="DA84" t="str">
        <v>Raw, grated</v>
      </c>
      <c r="DB84" t="str">
        <v>Strips, from raw</v>
      </c>
      <c r="DC84" t="str">
        <v>Cauliflower</v>
      </c>
      <c r="DD84" t="str">
        <v>Celery</v>
      </c>
      <c r="DE84" t="str">
        <v>Stalk raw</v>
      </c>
      <c r="DF84" t="str">
        <v>Chard steamed</v>
      </c>
      <c r="DG84" t="str">
        <v>Collards</v>
      </c>
      <c r="DH84" t="str">
        <v>Corn</v>
      </c>
      <c r="DI84" t="str">
        <v>cooked or canned</v>
      </c>
      <c r="DJ84" t="str">
        <v>Cucumbers</v>
      </c>
      <c r="DK84" t="str">
        <v>Dandelion greens</v>
      </c>
      <c r="DL84" t="str">
        <v>Eggplant</v>
      </c>
      <c r="DM84" t="str">
        <v>Endive</v>
      </c>
      <c r="DN84" t="str">
        <v>Kale</v>
      </c>
      <c r="DO84" t="str">
        <v>Kohlrabi</v>
      </c>
      <c r="DP84" t="str">
        <v>Lambs quarters, steamed</v>
      </c>
      <c r="DQ84" t="str">
        <v>Lentils</v>
      </c>
      <c r="DR84" t="str">
        <v>Lettuce</v>
      </c>
      <c r="DS84" t="str">
        <v>Iceberg</v>
      </c>
      <c r="DT84" t="str">
        <v>Mushrooms canned</v>
      </c>
      <c r="DU84" t="str">
        <v>Mustard greens</v>
      </c>
      <c r="DV84" t="str">
        <v>Okra</v>
      </c>
      <c r="DW84" t="str">
        <v>Onions</v>
      </c>
      <c r="DX84" t="str">
        <v>Raw, green</v>
      </c>
      <c r="DY84" t="str">
        <v>Parsley</v>
      </c>
      <c r="DZ84" t="str">
        <v>Parsnips</v>
      </c>
      <c r="EA84" t="str">
        <v>Peas</v>
      </c>
      <c r="EB84" t="str">
        <v>Fresh, steamed peas</v>
      </c>
      <c r="EC84" t="str">
        <v>Frozen peas</v>
      </c>
      <c r="ED84" t="str">
        <v>Split cooked peas</v>
      </c>
      <c r="EE84" t="str">
        <v>heated peas</v>
      </c>
      <c r="EF84" t="str">
        <v>Peppers canned</v>
      </c>
      <c r="EG84" t="str">
        <v>Peppers Raw, green, sweet</v>
      </c>
      <c r="EH84" t="str">
        <v>Peppers with beef and crumbs</v>
      </c>
      <c r="EI84" t="str">
        <v>Potatoes, baked</v>
      </c>
      <c r="EJ84" t="str">
        <v>French-fried</v>
      </c>
      <c r="EK84" t="str">
        <v>Potatoes Mashed with milk and butter</v>
      </c>
      <c r="EL84" t="str">
        <v>Potatoes, pan-tried</v>
      </c>
      <c r="EM84" t="str">
        <v>Scalloped with cheese potatoes</v>
      </c>
      <c r="EN84" t="str">
        <v>Steamed potatoes before peeling</v>
      </c>
      <c r="EO84" t="str">
        <v>Potato chips</v>
      </c>
      <c r="EP84" t="str">
        <v>Radishes</v>
      </c>
      <c r="EQ84" t="str">
        <v>Rutabagas</v>
      </c>
      <c r="ER84" t="str">
        <v>Soybeans</v>
      </c>
      <c r="ES84" t="str">
        <v>Spinach</v>
      </c>
      <c r="ET84" t="str">
        <v>Squash</v>
      </c>
      <c r="EU84" t="str">
        <v>Winter, mashed</v>
      </c>
      <c r="EV84" t="str">
        <v>Sweet potatoes</v>
      </c>
      <c r="EW84" t="str">
        <v>Candied</v>
      </c>
      <c r="EX84" t="str">
        <v>Tomatoes</v>
      </c>
      <c r="EY84" t="str">
        <v>Raw, 2 by 2 1/2</v>
      </c>
      <c r="EZ84" t="str">
        <v>Tomato juice</v>
      </c>
      <c r="FA84" t="str">
        <v>Tomato catsup</v>
      </c>
      <c r="FB84" t="str">
        <v>Turnip greens</v>
      </c>
      <c r="FC84" t="str">
        <v>Turnips, steamed</v>
      </c>
      <c r="FD84" t="str">
        <v>Watercress stems, raw</v>
      </c>
      <c r="FE84" t="str">
        <v>Apple juice canned</v>
      </c>
      <c r="FF84" t="str">
        <v>Apple vinegar</v>
      </c>
      <c r="FG84" t="str">
        <v>Apples, raw</v>
      </c>
      <c r="FH84" t="str">
        <v>Stewed or canned</v>
      </c>
      <c r="FI84" t="str">
        <v>Apricots</v>
      </c>
      <c r="FJ84" t="str">
        <v>Dried, uncooked</v>
      </c>
      <c r="FK84" t="str">
        <v>Fresh</v>
      </c>
      <c r="FL84" t="str">
        <v>Nectar, or juice</v>
      </c>
      <c r="FM84" t="str">
        <v>Avocado</v>
      </c>
      <c r="FN84" t="str">
        <v>Banana</v>
      </c>
      <c r="FO84" t="str">
        <v>Blackberries</v>
      </c>
      <c r="FP84" t="str">
        <v>Blueberries</v>
      </c>
      <c r="FQ84" t="str">
        <v>Cantaloupe</v>
      </c>
      <c r="FR84" t="str">
        <v>Cherries</v>
      </c>
      <c r="FS84" t="str">
        <v>Fresh, raw</v>
      </c>
      <c r="FT84" t="str">
        <v>Cranberry sauce sweetened</v>
      </c>
      <c r="FU84" t="str">
        <v>Dates</v>
      </c>
      <c r="FV84" t="str">
        <v>Figs</v>
      </c>
      <c r="FW84" t="str">
        <v>Fresh, raw figs</v>
      </c>
      <c r="FX84" t="str">
        <v xml:space="preserve">figs Canned with syrup </v>
      </c>
      <c r="FY84" t="str">
        <v>Fruit cocktail, canned</v>
      </c>
      <c r="FZ84" t="str">
        <v>Grapefruit sections</v>
      </c>
      <c r="GA84" t="str">
        <v>Grapefruit, fresh, 5" diameter</v>
      </c>
      <c r="GB84" t="str">
        <v>Grapefruit juice</v>
      </c>
      <c r="GC84" t="str">
        <v>Grapes</v>
      </c>
      <c r="GD84" t="str">
        <v>European, as Muscat, Tokay</v>
      </c>
      <c r="GE84" t="str">
        <v>Grape juice</v>
      </c>
      <c r="GF84" t="str">
        <v>Lemon juice</v>
      </c>
      <c r="GG84" t="str">
        <v>Lemonade concentratefrozen</v>
      </c>
      <c r="GH84" t="str">
        <v>Limeade concentrate frozen</v>
      </c>
      <c r="GI84" t="str">
        <v>Olives large</v>
      </c>
      <c r="GJ84" t="str">
        <v>OlivesRipe</v>
      </c>
      <c r="GK84" t="str">
        <v>Oranges 3" diameter</v>
      </c>
      <c r="GL84" t="str">
        <v>Orange juice</v>
      </c>
      <c r="GM84" t="str">
        <v xml:space="preserve">Frozen </v>
      </c>
      <c r="GN84" t="str">
        <v>Papaya</v>
      </c>
      <c r="GO84" t="str">
        <v>Peaches</v>
      </c>
      <c r="GP84" t="str">
        <v>Fresh, raw</v>
      </c>
      <c r="GQ84" t="str">
        <v>Pears</v>
      </c>
      <c r="GR84" t="str">
        <v>Raw, 3 by 2V</v>
      </c>
      <c r="GS84" t="str">
        <v>Persimmons</v>
      </c>
      <c r="GT84" t="str">
        <v>Pineapple</v>
      </c>
      <c r="GU84" t="str">
        <v>Pineapple Crushed</v>
      </c>
      <c r="GV84" t="str">
        <v>Raw, diced</v>
      </c>
      <c r="GW84" t="str">
        <v>Pineapple juice</v>
      </c>
      <c r="GX84" t="str">
        <v>Plums</v>
      </c>
      <c r="GY84" t="str">
        <v>Raw, 2" diameter</v>
      </c>
      <c r="GZ84" t="str">
        <v>Prunes</v>
      </c>
      <c r="HA84" t="str">
        <v>Prune juice</v>
      </c>
      <c r="HB84" t="str">
        <v>Raisins</v>
      </c>
      <c r="HC84" t="str">
        <v>Raspberries</v>
      </c>
      <c r="HD84" t="str">
        <v>Raw, red</v>
      </c>
      <c r="HE84" t="str">
        <v>Rhubarb sweetened</v>
      </c>
      <c r="HF84" t="str">
        <v>Strawberries</v>
      </c>
      <c r="HG84" t="str">
        <v>Raw</v>
      </c>
      <c r="HH84" t="str">
        <v>Tangerines</v>
      </c>
      <c r="HI84" t="str">
        <v>Watermelon</v>
      </c>
      <c r="HJ84" t="str">
        <v>Biscuits</v>
      </c>
      <c r="HK84" t="str">
        <v>Bran flakes</v>
      </c>
      <c r="HL84" t="str">
        <v>Bread, cracked wheat</v>
      </c>
      <c r="HM84" t="str">
        <v>Rye</v>
      </c>
      <c r="HN84" t="str">
        <v>White, 20 slices, or</v>
      </c>
      <c r="HO84" t="str">
        <v>Whole-wheat</v>
      </c>
      <c r="HP84" t="str">
        <v>Whole-wheat</v>
      </c>
      <c r="HQ84" t="str">
        <v>Corn bread ground meal</v>
      </c>
      <c r="HR84" t="str">
        <v>Cornflakes</v>
      </c>
      <c r="HS84" t="str">
        <v>Corn grits cooked</v>
      </c>
      <c r="HT84" t="str">
        <v>Corn meal</v>
      </c>
      <c r="HU84" t="str">
        <v>Crackers</v>
      </c>
      <c r="HV84" t="str">
        <v>Soda, 2 1/2 square</v>
      </c>
      <c r="HW84" t="str">
        <v>Farina</v>
      </c>
      <c r="HX84" t="str">
        <v>Flour</v>
      </c>
      <c r="HY84" t="str">
        <v>Wheat (all purpose)</v>
      </c>
      <c r="HZ84" t="str">
        <v>Wheat (whole)</v>
      </c>
      <c r="IA84" t="str">
        <v>Macaroni</v>
      </c>
      <c r="IB84" t="str">
        <v>Baked with cheese</v>
      </c>
      <c r="IC84" t="str">
        <v>Muffins</v>
      </c>
      <c r="ID84" t="str">
        <v>Noodles</v>
      </c>
      <c r="IE84" t="str">
        <v>Oatmeal</v>
      </c>
      <c r="IF84" t="str">
        <v>Pancakes 4" diam.</v>
      </c>
      <c r="IG84" t="str">
        <v>Wheat, pancakes 4" diam.</v>
      </c>
      <c r="IH84" t="str">
        <v>Pizza 14" diam.</v>
      </c>
      <c r="II84" t="str">
        <v>Popcorn salted</v>
      </c>
      <c r="IJ84" t="str">
        <v>Puffed rice</v>
      </c>
      <c r="IK84" t="str">
        <v>Puffed wheat presweetened</v>
      </c>
      <c r="IL84" t="str">
        <v>Rice</v>
      </c>
      <c r="IM84" t="str">
        <v>Converted Rice</v>
      </c>
      <c r="IN84" t="str">
        <v>White</v>
      </c>
      <c r="IO84" t="str">
        <v>Rice flakes</v>
      </c>
      <c r="IP84" t="str">
        <v>Rice polish</v>
      </c>
      <c r="IQ84" t="str">
        <v>Rolls</v>
      </c>
      <c r="IR84" t="str">
        <v>of refined flour</v>
      </c>
      <c r="IS84" t="str">
        <v>whole-wheat</v>
      </c>
      <c r="IT84" t="str">
        <v>Spaghetti with meat sauce</v>
      </c>
      <c r="IU84" t="str">
        <v>with tomatoes and cheese</v>
      </c>
      <c r="IV84" t="str">
        <v>Spanish rice</v>
      </c>
      <c r="IW84" t="str">
        <v>Shredded wheat biscuit</v>
      </c>
      <c r="IX84" t="str">
        <v>Waffles</v>
      </c>
      <c r="IY84" t="str">
        <v>Wheat germ</v>
      </c>
      <c r="IZ84" t="str">
        <v>Wheat-germ cereal toasted</v>
      </c>
      <c r="JA84" t="str">
        <v>Wheat meal cereal unrefined</v>
      </c>
      <c r="JB84" t="str">
        <v>Wheat, cooked</v>
      </c>
      <c r="JC84" t="str">
        <v>Bean soups</v>
      </c>
      <c r="JD84" t="str">
        <v>Beef soup</v>
      </c>
      <c r="JE84" t="str">
        <v>Bouillon</v>
      </c>
      <c r="JF84" t="str">
        <v>chicken soup</v>
      </c>
      <c r="JG84" t="str">
        <v>Clam chowder</v>
      </c>
      <c r="JH84" t="str">
        <v>Cream soups</v>
      </c>
      <c r="JI84" t="str">
        <v>Noodle</v>
      </c>
      <c r="JJ84" t="str">
        <v>Split-pea soup</v>
      </c>
      <c r="JK84" t="str">
        <v>Tomato soup</v>
      </c>
      <c r="JL84" t="str">
        <v>Vegetable</v>
      </c>
      <c r="JM84" t="str">
        <v>Apple betty</v>
      </c>
      <c r="JN84" t="str">
        <v>Bread pudding</v>
      </c>
      <c r="JO84" t="str">
        <v>Cakes</v>
      </c>
      <c r="JP84" t="str">
        <v>Chocolate fudge</v>
      </c>
      <c r="JQ84" t="str">
        <v>Cupcake</v>
      </c>
      <c r="JR84" t="str">
        <v>Fruit cake</v>
      </c>
      <c r="JS84" t="str">
        <v>Gingerbread</v>
      </c>
      <c r="JT84" t="str">
        <v>Plain, with no icing</v>
      </c>
      <c r="JU84" t="str">
        <v>Sponge cake</v>
      </c>
      <c r="JV84" t="str">
        <v>Candy</v>
      </c>
      <c r="JW84" t="str">
        <v>Chocolate creams</v>
      </c>
      <c r="JX84" t="str">
        <v>Fudge</v>
      </c>
      <c r="JY84" t="str">
        <v>Hard candies</v>
      </c>
      <c r="JZ84" t="str">
        <v>Marshmallows</v>
      </c>
      <c r="KA84" t="str">
        <v>Milk chocolate</v>
      </c>
      <c r="KB84" t="str">
        <v>Chocolate syrup</v>
      </c>
      <c r="KC84" t="str">
        <v>Doughnuts</v>
      </c>
      <c r="KD84" t="str">
        <v>Gelatin, made with water</v>
      </c>
      <c r="KE84" t="str">
        <v>Honey</v>
      </c>
      <c r="KF84" t="str">
        <v>Ice cream</v>
      </c>
      <c r="KG84" t="str">
        <v>Ices</v>
      </c>
      <c r="KH84" t="str">
        <v>preserves</v>
      </c>
      <c r="KI84" t="str">
        <v>Jellies</v>
      </c>
      <c r="KJ84" t="str">
        <v>Molasses</v>
      </c>
      <c r="KK84" t="str">
        <v>Cane Syrup</v>
      </c>
      <c r="KL84" t="str">
        <v>9" diam. pie</v>
      </c>
      <c r="KM84" t="str">
        <v>Cherry Pie</v>
      </c>
      <c r="KN84" t="str">
        <v>Custard</v>
      </c>
      <c r="KO84" t="str">
        <v>Lemon meringue</v>
      </c>
      <c r="KP84" t="str">
        <v>Mince</v>
      </c>
      <c r="KQ84" t="str">
        <v>Pumpkin Pie</v>
      </c>
      <c r="KR84" t="str">
        <v>Puddings Sugar</v>
      </c>
      <c r="KS84" t="str">
        <v>3 teaspoons sugar</v>
      </c>
      <c r="KT84" t="str">
        <v>Brown, firm-packed, dark sugar</v>
      </c>
      <c r="KU84" t="str">
        <v>Syrup</v>
      </c>
      <c r="KV84" t="str">
        <v>table blends sugar</v>
      </c>
      <c r="KW84" t="str">
        <v>Tapioca cream pudding</v>
      </c>
      <c r="KX84" t="str">
        <v>Almonds</v>
      </c>
      <c r="KY84" t="str">
        <v>roasted and salted</v>
      </c>
      <c r="KZ84" t="str">
        <v>Brazil nuts</v>
      </c>
      <c r="LA84" t="str">
        <v>Cashews</v>
      </c>
      <c r="LB84" t="str">
        <v>coconut sweetened</v>
      </c>
      <c r="LC84" t="str">
        <v>Peanut butter</v>
      </c>
      <c r="LD84" t="str">
        <v>Peanut butter, natural</v>
      </c>
      <c r="LE84" t="str">
        <v>Peanuts</v>
      </c>
      <c r="LF84" t="str">
        <v>Pecans</v>
      </c>
      <c r="LG84" t="str">
        <v>Sesame seeds</v>
      </c>
      <c r="LH84" t="str">
        <v>Sunflower seeds</v>
      </c>
      <c r="LI84" t="str">
        <v>Walnuts</v>
      </c>
      <c r="LJ84" t="str">
        <v>Beer</v>
      </c>
      <c r="LK84" t="str">
        <v>Gin</v>
      </c>
      <c r="LL84" t="str">
        <v>Wines</v>
      </c>
      <c r="LM84" t="str">
        <v>Table (12.2% alcohol)</v>
      </c>
      <c r="LN84" t="str">
        <v>Carbonated drinks Artificially sweetened</v>
      </c>
      <c r="LO84" t="str">
        <v>Club soda</v>
      </c>
      <c r="LP84" t="str">
        <v>Cola drinks</v>
      </c>
      <c r="LQ84" t="str">
        <v>Fruit-flavored soda</v>
      </c>
      <c r="LR84" t="str">
        <v>Ginger ale</v>
      </c>
      <c r="LS84" t="str">
        <v>Root beer</v>
      </c>
      <c r="LT84" t="str">
        <v>Coffee</v>
      </c>
      <c r="LU84" t="str">
        <v>Tea</v>
      </c>
    </row>
    <row r="85" spans="2:333" ht="17" thickBot="1" x14ac:dyDescent="0.25">
      <c r="B85" s="91" t="s">
        <v>431</v>
      </c>
      <c r="C85" t="str" cm="1">
        <f t="array" ref="C85:LU85">TRANSPOSE(_xlfn._xlws.FILTER(Nutrition[Food], ISNUMBER(SEARCH(DASHBOARD!E15,Nutrition[Food])), "No results"))</f>
        <v>Cows' milk</v>
      </c>
      <c r="D85" t="str">
        <v>Milk skim</v>
      </c>
      <c r="E85" t="str">
        <v>Buttermilk</v>
      </c>
      <c r="F85" t="str">
        <v>Evaporated, undiluted</v>
      </c>
      <c r="G85" t="str">
        <v>Fortified milk</v>
      </c>
      <c r="H85" t="str">
        <v>Powdered milk</v>
      </c>
      <c r="I85" t="str">
        <v>skim, instant</v>
      </c>
      <c r="J85" t="str">
        <v>skim, non-instant</v>
      </c>
      <c r="K85" t="str">
        <v>Goats' milk</v>
      </c>
      <c r="L85" t="str">
        <v>(1/2 cup ice cream)</v>
      </c>
      <c r="M85" t="str">
        <v>Cocoa</v>
      </c>
      <c r="N85" t="str">
        <v>skim. milk</v>
      </c>
      <c r="O85" t="str">
        <v>(cornstarch)</v>
      </c>
      <c r="P85" t="str">
        <v>Custard</v>
      </c>
      <c r="Q85" t="str">
        <v>Ice cream</v>
      </c>
      <c r="R85" t="str">
        <v>Ice milk</v>
      </c>
      <c r="S85" t="str">
        <v>Cream or half-and-half</v>
      </c>
      <c r="T85" t="str">
        <v>or whipping</v>
      </c>
      <c r="U85" t="str">
        <v>Cheese</v>
      </c>
      <c r="V85" t="str">
        <v>Cheddar</v>
      </c>
      <c r="W85" t="str">
        <v>Cheddar, grated cup</v>
      </c>
      <c r="X85" t="str">
        <v>Cream cheese</v>
      </c>
      <c r="Y85" t="str">
        <v>Processed cheese</v>
      </c>
      <c r="Z85" t="str">
        <v>Swiss</v>
      </c>
      <c r="AA85" t="str">
        <v>Eggs raw</v>
      </c>
      <c r="AB85" t="str">
        <v>Eggs Scrambled or fried</v>
      </c>
      <c r="AC85" t="str">
        <v>Butter</v>
      </c>
      <c r="AD85" t="str">
        <v>Butter</v>
      </c>
      <c r="AE85" t="str">
        <v>Hydrogenated cooking fat</v>
      </c>
      <c r="AF85" t="str">
        <v>Lard</v>
      </c>
      <c r="AG85" t="str">
        <v>Margarine</v>
      </c>
      <c r="AH85" t="str">
        <v>Margarine, 2 pat or</v>
      </c>
      <c r="AI85" t="str">
        <v>Mayonnaise</v>
      </c>
      <c r="AJ85" t="str">
        <v>Corn oil</v>
      </c>
      <c r="AK85" t="str">
        <v>Olive oil</v>
      </c>
      <c r="AL85" t="str">
        <v>Safflower seed oil</v>
      </c>
      <c r="AM85" t="str">
        <v>French dressing</v>
      </c>
      <c r="AN85" t="str">
        <v>Thousand Island sauce</v>
      </c>
      <c r="AO85" t="str">
        <v>Salt pork</v>
      </c>
      <c r="AP85" t="str">
        <v>Bacon</v>
      </c>
      <c r="AQ85" t="str">
        <v>Beef</v>
      </c>
      <c r="AR85" t="str">
        <v>Hamburger</v>
      </c>
      <c r="AS85" t="str">
        <v>Ground lean</v>
      </c>
      <c r="AT85" t="str">
        <v>Roast beef</v>
      </c>
      <c r="AU85" t="str">
        <v>Steak</v>
      </c>
      <c r="AV85" t="str">
        <v>Steak, lean, as round</v>
      </c>
      <c r="AW85" t="str">
        <v>Corned beef</v>
      </c>
      <c r="AX85" t="str">
        <v>Corned beef hash canned</v>
      </c>
      <c r="AY85" t="str">
        <v>Corned beef hash Dried</v>
      </c>
      <c r="AZ85" t="str">
        <v>Pot-pie</v>
      </c>
      <c r="BA85" t="str">
        <v>Corned beef hash Stew</v>
      </c>
      <c r="BB85" t="str">
        <v>chicken</v>
      </c>
      <c r="BC85" t="str">
        <v>Fried, breast or leg and thigh chicken</v>
      </c>
      <c r="BD85" t="str">
        <v>Roasted chicken</v>
      </c>
      <c r="BE85" t="str">
        <v>Chicken livers, fried</v>
      </c>
      <c r="BF85" t="str">
        <v>Duck, domestic</v>
      </c>
      <c r="BG85" t="str">
        <v>Lamb, chop, broiled</v>
      </c>
      <c r="BH85" t="str">
        <v>Leg roasted</v>
      </c>
      <c r="BI85" t="str">
        <v>Shoulder, braised</v>
      </c>
      <c r="BJ85" t="str">
        <v>Pork, chop, 1 thick</v>
      </c>
      <c r="BK85" t="str">
        <v>Ham pan-broiled</v>
      </c>
      <c r="BL85" t="str">
        <v xml:space="preserve">Ham, as </v>
      </c>
      <c r="BM85" t="str">
        <v>Ham, canned, spiced</v>
      </c>
      <c r="BN85" t="str">
        <v>Pork roast</v>
      </c>
      <c r="BO85" t="str">
        <v>Pork sausage</v>
      </c>
      <c r="BP85" t="str">
        <v>Turkey</v>
      </c>
      <c r="BQ85" t="str">
        <v>Veal</v>
      </c>
      <c r="BR85" t="str">
        <v>Roast</v>
      </c>
      <c r="BS85" t="str">
        <v>Clams</v>
      </c>
      <c r="BT85" t="str">
        <v>Cod</v>
      </c>
      <c r="BU85" t="str">
        <v>Crab meat</v>
      </c>
      <c r="BV85" t="str">
        <v>Fish sticks fried</v>
      </c>
      <c r="BW85" t="str">
        <v>Flounder</v>
      </c>
      <c r="BX85" t="str">
        <v>Haddock</v>
      </c>
      <c r="BY85" t="str">
        <v>Halibut</v>
      </c>
      <c r="BZ85" t="str">
        <v>Herring</v>
      </c>
      <c r="CA85" t="str">
        <v>Lobster</v>
      </c>
      <c r="CB85" t="str">
        <v>Mackerel</v>
      </c>
      <c r="CC85" t="str">
        <v>Oysters</v>
      </c>
      <c r="CD85" t="str">
        <v>Oyster stew</v>
      </c>
      <c r="CE85" t="str">
        <v>Salmon</v>
      </c>
      <c r="CF85" t="str">
        <v>Sardines</v>
      </c>
      <c r="CG85" t="str">
        <v>Scallops</v>
      </c>
      <c r="CH85" t="str">
        <v>Shad</v>
      </c>
      <c r="CI85" t="str">
        <v>Shrimp</v>
      </c>
      <c r="CJ85" t="str">
        <v>Swordfish</v>
      </c>
      <c r="CK85" t="str">
        <v>Tuna</v>
      </c>
      <c r="CL85" t="str">
        <v>Artichoke</v>
      </c>
      <c r="CM85" t="str">
        <v>Asparagus</v>
      </c>
      <c r="CN85" t="str">
        <v>Beans</v>
      </c>
      <c r="CO85" t="str">
        <v>Lima</v>
      </c>
      <c r="CP85" t="str">
        <v>Lima, dry, cooked</v>
      </c>
      <c r="CQ85" t="str">
        <v>Navy, baked with pork</v>
      </c>
      <c r="CR85" t="str">
        <v>Red kidney</v>
      </c>
      <c r="CS85" t="str">
        <v>Bean sprouts</v>
      </c>
      <c r="CT85" t="str">
        <v>Beet greens</v>
      </c>
      <c r="CU85" t="str">
        <v>Beetroots</v>
      </c>
      <c r="CV85" t="str">
        <v>Broccoli</v>
      </c>
      <c r="CW85" t="str">
        <v>Brussels sprouts</v>
      </c>
      <c r="CX85" t="str">
        <v>Sauerkraut</v>
      </c>
      <c r="CY85" t="str">
        <v>Steamed cabbage</v>
      </c>
      <c r="CZ85" t="str">
        <v>Carrots</v>
      </c>
      <c r="DA85" t="str">
        <v>Raw, grated</v>
      </c>
      <c r="DB85" t="str">
        <v>Strips, from raw</v>
      </c>
      <c r="DC85" t="str">
        <v>Cauliflower</v>
      </c>
      <c r="DD85" t="str">
        <v>Celery</v>
      </c>
      <c r="DE85" t="str">
        <v>Stalk raw</v>
      </c>
      <c r="DF85" t="str">
        <v>Chard steamed</v>
      </c>
      <c r="DG85" t="str">
        <v>Collards</v>
      </c>
      <c r="DH85" t="str">
        <v>Corn</v>
      </c>
      <c r="DI85" t="str">
        <v>cooked or canned</v>
      </c>
      <c r="DJ85" t="str">
        <v>Cucumbers</v>
      </c>
      <c r="DK85" t="str">
        <v>Dandelion greens</v>
      </c>
      <c r="DL85" t="str">
        <v>Eggplant</v>
      </c>
      <c r="DM85" t="str">
        <v>Endive</v>
      </c>
      <c r="DN85" t="str">
        <v>Kale</v>
      </c>
      <c r="DO85" t="str">
        <v>Kohlrabi</v>
      </c>
      <c r="DP85" t="str">
        <v>Lambs quarters, steamed</v>
      </c>
      <c r="DQ85" t="str">
        <v>Lentils</v>
      </c>
      <c r="DR85" t="str">
        <v>Lettuce</v>
      </c>
      <c r="DS85" t="str">
        <v>Iceberg</v>
      </c>
      <c r="DT85" t="str">
        <v>Mushrooms canned</v>
      </c>
      <c r="DU85" t="str">
        <v>Mustard greens</v>
      </c>
      <c r="DV85" t="str">
        <v>Okra</v>
      </c>
      <c r="DW85" t="str">
        <v>Onions</v>
      </c>
      <c r="DX85" t="str">
        <v>Raw, green</v>
      </c>
      <c r="DY85" t="str">
        <v>Parsley</v>
      </c>
      <c r="DZ85" t="str">
        <v>Parsnips</v>
      </c>
      <c r="EA85" t="str">
        <v>Peas</v>
      </c>
      <c r="EB85" t="str">
        <v>Fresh, steamed peas</v>
      </c>
      <c r="EC85" t="str">
        <v>Frozen peas</v>
      </c>
      <c r="ED85" t="str">
        <v>Split cooked peas</v>
      </c>
      <c r="EE85" t="str">
        <v>heated peas</v>
      </c>
      <c r="EF85" t="str">
        <v>Peppers canned</v>
      </c>
      <c r="EG85" t="str">
        <v>Peppers Raw, green, sweet</v>
      </c>
      <c r="EH85" t="str">
        <v>Peppers with beef and crumbs</v>
      </c>
      <c r="EI85" t="str">
        <v>Potatoes, baked</v>
      </c>
      <c r="EJ85" t="str">
        <v>French-fried</v>
      </c>
      <c r="EK85" t="str">
        <v>Potatoes Mashed with milk and butter</v>
      </c>
      <c r="EL85" t="str">
        <v>Potatoes, pan-tried</v>
      </c>
      <c r="EM85" t="str">
        <v>Scalloped with cheese potatoes</v>
      </c>
      <c r="EN85" t="str">
        <v>Steamed potatoes before peeling</v>
      </c>
      <c r="EO85" t="str">
        <v>Potato chips</v>
      </c>
      <c r="EP85" t="str">
        <v>Radishes</v>
      </c>
      <c r="EQ85" t="str">
        <v>Rutabagas</v>
      </c>
      <c r="ER85" t="str">
        <v>Soybeans</v>
      </c>
      <c r="ES85" t="str">
        <v>Spinach</v>
      </c>
      <c r="ET85" t="str">
        <v>Squash</v>
      </c>
      <c r="EU85" t="str">
        <v>Winter, mashed</v>
      </c>
      <c r="EV85" t="str">
        <v>Sweet potatoes</v>
      </c>
      <c r="EW85" t="str">
        <v>Candied</v>
      </c>
      <c r="EX85" t="str">
        <v>Tomatoes</v>
      </c>
      <c r="EY85" t="str">
        <v>Raw, 2 by 2 1/2</v>
      </c>
      <c r="EZ85" t="str">
        <v>Tomato juice</v>
      </c>
      <c r="FA85" t="str">
        <v>Tomato catsup</v>
      </c>
      <c r="FB85" t="str">
        <v>Turnip greens</v>
      </c>
      <c r="FC85" t="str">
        <v>Turnips, steamed</v>
      </c>
      <c r="FD85" t="str">
        <v>Watercress stems, raw</v>
      </c>
      <c r="FE85" t="str">
        <v>Apple juice canned</v>
      </c>
      <c r="FF85" t="str">
        <v>Apple vinegar</v>
      </c>
      <c r="FG85" t="str">
        <v>Apples, raw</v>
      </c>
      <c r="FH85" t="str">
        <v>Stewed or canned</v>
      </c>
      <c r="FI85" t="str">
        <v>Apricots</v>
      </c>
      <c r="FJ85" t="str">
        <v>Dried, uncooked</v>
      </c>
      <c r="FK85" t="str">
        <v>Fresh</v>
      </c>
      <c r="FL85" t="str">
        <v>Nectar, or juice</v>
      </c>
      <c r="FM85" t="str">
        <v>Avocado</v>
      </c>
      <c r="FN85" t="str">
        <v>Banana</v>
      </c>
      <c r="FO85" t="str">
        <v>Blackberries</v>
      </c>
      <c r="FP85" t="str">
        <v>Blueberries</v>
      </c>
      <c r="FQ85" t="str">
        <v>Cantaloupe</v>
      </c>
      <c r="FR85" t="str">
        <v>Cherries</v>
      </c>
      <c r="FS85" t="str">
        <v>Fresh, raw</v>
      </c>
      <c r="FT85" t="str">
        <v>Cranberry sauce sweetened</v>
      </c>
      <c r="FU85" t="str">
        <v>Dates</v>
      </c>
      <c r="FV85" t="str">
        <v>Figs</v>
      </c>
      <c r="FW85" t="str">
        <v>Fresh, raw figs</v>
      </c>
      <c r="FX85" t="str">
        <v xml:space="preserve">figs Canned with syrup </v>
      </c>
      <c r="FY85" t="str">
        <v>Fruit cocktail, canned</v>
      </c>
      <c r="FZ85" t="str">
        <v>Grapefruit sections</v>
      </c>
      <c r="GA85" t="str">
        <v>Grapefruit, fresh, 5" diameter</v>
      </c>
      <c r="GB85" t="str">
        <v>Grapefruit juice</v>
      </c>
      <c r="GC85" t="str">
        <v>Grapes</v>
      </c>
      <c r="GD85" t="str">
        <v>European, as Muscat, Tokay</v>
      </c>
      <c r="GE85" t="str">
        <v>Grape juice</v>
      </c>
      <c r="GF85" t="str">
        <v>Lemon juice</v>
      </c>
      <c r="GG85" t="str">
        <v>Lemonade concentratefrozen</v>
      </c>
      <c r="GH85" t="str">
        <v>Limeade concentrate frozen</v>
      </c>
      <c r="GI85" t="str">
        <v>Olives large</v>
      </c>
      <c r="GJ85" t="str">
        <v>OlivesRipe</v>
      </c>
      <c r="GK85" t="str">
        <v>Oranges 3" diameter</v>
      </c>
      <c r="GL85" t="str">
        <v>Orange juice</v>
      </c>
      <c r="GM85" t="str">
        <v xml:space="preserve">Frozen </v>
      </c>
      <c r="GN85" t="str">
        <v>Papaya</v>
      </c>
      <c r="GO85" t="str">
        <v>Peaches</v>
      </c>
      <c r="GP85" t="str">
        <v>Fresh, raw</v>
      </c>
      <c r="GQ85" t="str">
        <v>Pears</v>
      </c>
      <c r="GR85" t="str">
        <v>Raw, 3 by 2V</v>
      </c>
      <c r="GS85" t="str">
        <v>Persimmons</v>
      </c>
      <c r="GT85" t="str">
        <v>Pineapple</v>
      </c>
      <c r="GU85" t="str">
        <v>Pineapple Crushed</v>
      </c>
      <c r="GV85" t="str">
        <v>Raw, diced</v>
      </c>
      <c r="GW85" t="str">
        <v>Pineapple juice</v>
      </c>
      <c r="GX85" t="str">
        <v>Plums</v>
      </c>
      <c r="GY85" t="str">
        <v>Raw, 2" diameter</v>
      </c>
      <c r="GZ85" t="str">
        <v>Prunes</v>
      </c>
      <c r="HA85" t="str">
        <v>Prune juice</v>
      </c>
      <c r="HB85" t="str">
        <v>Raisins</v>
      </c>
      <c r="HC85" t="str">
        <v>Raspberries</v>
      </c>
      <c r="HD85" t="str">
        <v>Raw, red</v>
      </c>
      <c r="HE85" t="str">
        <v>Rhubarb sweetened</v>
      </c>
      <c r="HF85" t="str">
        <v>Strawberries</v>
      </c>
      <c r="HG85" t="str">
        <v>Raw</v>
      </c>
      <c r="HH85" t="str">
        <v>Tangerines</v>
      </c>
      <c r="HI85" t="str">
        <v>Watermelon</v>
      </c>
      <c r="HJ85" t="str">
        <v>Biscuits</v>
      </c>
      <c r="HK85" t="str">
        <v>Bran flakes</v>
      </c>
      <c r="HL85" t="str">
        <v>Bread, cracked wheat</v>
      </c>
      <c r="HM85" t="str">
        <v>Rye</v>
      </c>
      <c r="HN85" t="str">
        <v>White, 20 slices, or</v>
      </c>
      <c r="HO85" t="str">
        <v>Whole-wheat</v>
      </c>
      <c r="HP85" t="str">
        <v>Whole-wheat</v>
      </c>
      <c r="HQ85" t="str">
        <v>Corn bread ground meal</v>
      </c>
      <c r="HR85" t="str">
        <v>Cornflakes</v>
      </c>
      <c r="HS85" t="str">
        <v>Corn grits cooked</v>
      </c>
      <c r="HT85" t="str">
        <v>Corn meal</v>
      </c>
      <c r="HU85" t="str">
        <v>Crackers</v>
      </c>
      <c r="HV85" t="str">
        <v>Soda, 2 1/2 square</v>
      </c>
      <c r="HW85" t="str">
        <v>Farina</v>
      </c>
      <c r="HX85" t="str">
        <v>Flour</v>
      </c>
      <c r="HY85" t="str">
        <v>Wheat (all purpose)</v>
      </c>
      <c r="HZ85" t="str">
        <v>Wheat (whole)</v>
      </c>
      <c r="IA85" t="str">
        <v>Macaroni</v>
      </c>
      <c r="IB85" t="str">
        <v>Baked with cheese</v>
      </c>
      <c r="IC85" t="str">
        <v>Muffins</v>
      </c>
      <c r="ID85" t="str">
        <v>Noodles</v>
      </c>
      <c r="IE85" t="str">
        <v>Oatmeal</v>
      </c>
      <c r="IF85" t="str">
        <v>Pancakes 4" diam.</v>
      </c>
      <c r="IG85" t="str">
        <v>Wheat, pancakes 4" diam.</v>
      </c>
      <c r="IH85" t="str">
        <v>Pizza 14" diam.</v>
      </c>
      <c r="II85" t="str">
        <v>Popcorn salted</v>
      </c>
      <c r="IJ85" t="str">
        <v>Puffed rice</v>
      </c>
      <c r="IK85" t="str">
        <v>Puffed wheat presweetened</v>
      </c>
      <c r="IL85" t="str">
        <v>Rice</v>
      </c>
      <c r="IM85" t="str">
        <v>Converted Rice</v>
      </c>
      <c r="IN85" t="str">
        <v>White</v>
      </c>
      <c r="IO85" t="str">
        <v>Rice flakes</v>
      </c>
      <c r="IP85" t="str">
        <v>Rice polish</v>
      </c>
      <c r="IQ85" t="str">
        <v>Rolls</v>
      </c>
      <c r="IR85" t="str">
        <v>of refined flour</v>
      </c>
      <c r="IS85" t="str">
        <v>whole-wheat</v>
      </c>
      <c r="IT85" t="str">
        <v>Spaghetti with meat sauce</v>
      </c>
      <c r="IU85" t="str">
        <v>with tomatoes and cheese</v>
      </c>
      <c r="IV85" t="str">
        <v>Spanish rice</v>
      </c>
      <c r="IW85" t="str">
        <v>Shredded wheat biscuit</v>
      </c>
      <c r="IX85" t="str">
        <v>Waffles</v>
      </c>
      <c r="IY85" t="str">
        <v>Wheat germ</v>
      </c>
      <c r="IZ85" t="str">
        <v>Wheat-germ cereal toasted</v>
      </c>
      <c r="JA85" t="str">
        <v>Wheat meal cereal unrefined</v>
      </c>
      <c r="JB85" t="str">
        <v>Wheat, cooked</v>
      </c>
      <c r="JC85" t="str">
        <v>Bean soups</v>
      </c>
      <c r="JD85" t="str">
        <v>Beef soup</v>
      </c>
      <c r="JE85" t="str">
        <v>Bouillon</v>
      </c>
      <c r="JF85" t="str">
        <v>chicken soup</v>
      </c>
      <c r="JG85" t="str">
        <v>Clam chowder</v>
      </c>
      <c r="JH85" t="str">
        <v>Cream soups</v>
      </c>
      <c r="JI85" t="str">
        <v>Noodle</v>
      </c>
      <c r="JJ85" t="str">
        <v>Split-pea soup</v>
      </c>
      <c r="JK85" t="str">
        <v>Tomato soup</v>
      </c>
      <c r="JL85" t="str">
        <v>Vegetable</v>
      </c>
      <c r="JM85" t="str">
        <v>Apple betty</v>
      </c>
      <c r="JN85" t="str">
        <v>Bread pudding</v>
      </c>
      <c r="JO85" t="str">
        <v>Cakes</v>
      </c>
      <c r="JP85" t="str">
        <v>Chocolate fudge</v>
      </c>
      <c r="JQ85" t="str">
        <v>Cupcake</v>
      </c>
      <c r="JR85" t="str">
        <v>Fruit cake</v>
      </c>
      <c r="JS85" t="str">
        <v>Gingerbread</v>
      </c>
      <c r="JT85" t="str">
        <v>Plain, with no icing</v>
      </c>
      <c r="JU85" t="str">
        <v>Sponge cake</v>
      </c>
      <c r="JV85" t="str">
        <v>Candy</v>
      </c>
      <c r="JW85" t="str">
        <v>Chocolate creams</v>
      </c>
      <c r="JX85" t="str">
        <v>Fudge</v>
      </c>
      <c r="JY85" t="str">
        <v>Hard candies</v>
      </c>
      <c r="JZ85" t="str">
        <v>Marshmallows</v>
      </c>
      <c r="KA85" t="str">
        <v>Milk chocolate</v>
      </c>
      <c r="KB85" t="str">
        <v>Chocolate syrup</v>
      </c>
      <c r="KC85" t="str">
        <v>Doughnuts</v>
      </c>
      <c r="KD85" t="str">
        <v>Gelatin, made with water</v>
      </c>
      <c r="KE85" t="str">
        <v>Honey</v>
      </c>
      <c r="KF85" t="str">
        <v>Ice cream</v>
      </c>
      <c r="KG85" t="str">
        <v>Ices</v>
      </c>
      <c r="KH85" t="str">
        <v>preserves</v>
      </c>
      <c r="KI85" t="str">
        <v>Jellies</v>
      </c>
      <c r="KJ85" t="str">
        <v>Molasses</v>
      </c>
      <c r="KK85" t="str">
        <v>Cane Syrup</v>
      </c>
      <c r="KL85" t="str">
        <v>9" diam. pie</v>
      </c>
      <c r="KM85" t="str">
        <v>Cherry Pie</v>
      </c>
      <c r="KN85" t="str">
        <v>Custard</v>
      </c>
      <c r="KO85" t="str">
        <v>Lemon meringue</v>
      </c>
      <c r="KP85" t="str">
        <v>Mince</v>
      </c>
      <c r="KQ85" t="str">
        <v>Pumpkin Pie</v>
      </c>
      <c r="KR85" t="str">
        <v>Puddings Sugar</v>
      </c>
      <c r="KS85" t="str">
        <v>3 teaspoons sugar</v>
      </c>
      <c r="KT85" t="str">
        <v>Brown, firm-packed, dark sugar</v>
      </c>
      <c r="KU85" t="str">
        <v>Syrup</v>
      </c>
      <c r="KV85" t="str">
        <v>table blends sugar</v>
      </c>
      <c r="KW85" t="str">
        <v>Tapioca cream pudding</v>
      </c>
      <c r="KX85" t="str">
        <v>Almonds</v>
      </c>
      <c r="KY85" t="str">
        <v>roasted and salted</v>
      </c>
      <c r="KZ85" t="str">
        <v>Brazil nuts</v>
      </c>
      <c r="LA85" t="str">
        <v>Cashews</v>
      </c>
      <c r="LB85" t="str">
        <v>coconut sweetened</v>
      </c>
      <c r="LC85" t="str">
        <v>Peanut butter</v>
      </c>
      <c r="LD85" t="str">
        <v>Peanut butter, natural</v>
      </c>
      <c r="LE85" t="str">
        <v>Peanuts</v>
      </c>
      <c r="LF85" t="str">
        <v>Pecans</v>
      </c>
      <c r="LG85" t="str">
        <v>Sesame seeds</v>
      </c>
      <c r="LH85" t="str">
        <v>Sunflower seeds</v>
      </c>
      <c r="LI85" t="str">
        <v>Walnuts</v>
      </c>
      <c r="LJ85" t="str">
        <v>Beer</v>
      </c>
      <c r="LK85" t="str">
        <v>Gin</v>
      </c>
      <c r="LL85" t="str">
        <v>Wines</v>
      </c>
      <c r="LM85" t="str">
        <v>Table (12.2% alcohol)</v>
      </c>
      <c r="LN85" t="str">
        <v>Carbonated drinks Artificially sweetened</v>
      </c>
      <c r="LO85" t="str">
        <v>Club soda</v>
      </c>
      <c r="LP85" t="str">
        <v>Cola drinks</v>
      </c>
      <c r="LQ85" t="str">
        <v>Fruit-flavored soda</v>
      </c>
      <c r="LR85" t="str">
        <v>Ginger ale</v>
      </c>
      <c r="LS85" t="str">
        <v>Root beer</v>
      </c>
      <c r="LT85" t="str">
        <v>Coffee</v>
      </c>
      <c r="LU85" t="str">
        <v>Tea</v>
      </c>
    </row>
    <row r="86" spans="2:333" ht="17" thickBot="1" x14ac:dyDescent="0.25"/>
    <row r="87" spans="2:333" ht="17" thickBot="1" x14ac:dyDescent="0.25">
      <c r="B87" s="99" t="s">
        <v>425</v>
      </c>
      <c r="C87" s="98" t="s">
        <v>468</v>
      </c>
    </row>
    <row r="88" spans="2:333" x14ac:dyDescent="0.2">
      <c r="B88" s="93" t="s">
        <v>422</v>
      </c>
      <c r="C88" t="str" cm="1">
        <f t="array" ref="C88:LU88">TRANSPOSE(_xlfn._xlws.FILTER(Nutrition[Food], ISNUMBER(SEARCH(DASHBOARD!G11,Nutrition[Food])), "No results"))</f>
        <v>Cows' milk</v>
      </c>
      <c r="D88" t="str">
        <v>Milk skim</v>
      </c>
      <c r="E88" t="str">
        <v>Buttermilk</v>
      </c>
      <c r="F88" t="str">
        <v>Evaporated, undiluted</v>
      </c>
      <c r="G88" t="str">
        <v>Fortified milk</v>
      </c>
      <c r="H88" t="str">
        <v>Powdered milk</v>
      </c>
      <c r="I88" t="str">
        <v>skim, instant</v>
      </c>
      <c r="J88" t="str">
        <v>skim, non-instant</v>
      </c>
      <c r="K88" t="str">
        <v>Goats' milk</v>
      </c>
      <c r="L88" t="str">
        <v>(1/2 cup ice cream)</v>
      </c>
      <c r="M88" t="str">
        <v>Cocoa</v>
      </c>
      <c r="N88" t="str">
        <v>skim. milk</v>
      </c>
      <c r="O88" t="str">
        <v>(cornstarch)</v>
      </c>
      <c r="P88" t="str">
        <v>Custard</v>
      </c>
      <c r="Q88" t="str">
        <v>Ice cream</v>
      </c>
      <c r="R88" t="str">
        <v>Ice milk</v>
      </c>
      <c r="S88" t="str">
        <v>Cream or half-and-half</v>
      </c>
      <c r="T88" t="str">
        <v>or whipping</v>
      </c>
      <c r="U88" t="str">
        <v>Cheese</v>
      </c>
      <c r="V88" t="str">
        <v>Cheddar</v>
      </c>
      <c r="W88" t="str">
        <v>Cheddar, grated cup</v>
      </c>
      <c r="X88" t="str">
        <v>Cream cheese</v>
      </c>
      <c r="Y88" t="str">
        <v>Processed cheese</v>
      </c>
      <c r="Z88" t="str">
        <v>Swiss</v>
      </c>
      <c r="AA88" t="str">
        <v>Eggs raw</v>
      </c>
      <c r="AB88" t="str">
        <v>Eggs Scrambled or fried</v>
      </c>
      <c r="AC88" t="str">
        <v>Butter</v>
      </c>
      <c r="AD88" t="str">
        <v>Butter</v>
      </c>
      <c r="AE88" t="str">
        <v>Hydrogenated cooking fat</v>
      </c>
      <c r="AF88" t="str">
        <v>Lard</v>
      </c>
      <c r="AG88" t="str">
        <v>Margarine</v>
      </c>
      <c r="AH88" t="str">
        <v>Margarine, 2 pat or</v>
      </c>
      <c r="AI88" t="str">
        <v>Mayonnaise</v>
      </c>
      <c r="AJ88" t="str">
        <v>Corn oil</v>
      </c>
      <c r="AK88" t="str">
        <v>Olive oil</v>
      </c>
      <c r="AL88" t="str">
        <v>Safflower seed oil</v>
      </c>
      <c r="AM88" t="str">
        <v>French dressing</v>
      </c>
      <c r="AN88" t="str">
        <v>Thousand Island sauce</v>
      </c>
      <c r="AO88" t="str">
        <v>Salt pork</v>
      </c>
      <c r="AP88" t="str">
        <v>Bacon</v>
      </c>
      <c r="AQ88" t="str">
        <v>Beef</v>
      </c>
      <c r="AR88" t="str">
        <v>Hamburger</v>
      </c>
      <c r="AS88" t="str">
        <v>Ground lean</v>
      </c>
      <c r="AT88" t="str">
        <v>Roast beef</v>
      </c>
      <c r="AU88" t="str">
        <v>Steak</v>
      </c>
      <c r="AV88" t="str">
        <v>Steak, lean, as round</v>
      </c>
      <c r="AW88" t="str">
        <v>Corned beef</v>
      </c>
      <c r="AX88" t="str">
        <v>Corned beef hash canned</v>
      </c>
      <c r="AY88" t="str">
        <v>Corned beef hash Dried</v>
      </c>
      <c r="AZ88" t="str">
        <v>Pot-pie</v>
      </c>
      <c r="BA88" t="str">
        <v>Corned beef hash Stew</v>
      </c>
      <c r="BB88" t="str">
        <v>chicken</v>
      </c>
      <c r="BC88" t="str">
        <v>Fried, breast or leg and thigh chicken</v>
      </c>
      <c r="BD88" t="str">
        <v>Roasted chicken</v>
      </c>
      <c r="BE88" t="str">
        <v>Chicken livers, fried</v>
      </c>
      <c r="BF88" t="str">
        <v>Duck, domestic</v>
      </c>
      <c r="BG88" t="str">
        <v>Lamb, chop, broiled</v>
      </c>
      <c r="BH88" t="str">
        <v>Leg roasted</v>
      </c>
      <c r="BI88" t="str">
        <v>Shoulder, braised</v>
      </c>
      <c r="BJ88" t="str">
        <v>Pork, chop, 1 thick</v>
      </c>
      <c r="BK88" t="str">
        <v>Ham pan-broiled</v>
      </c>
      <c r="BL88" t="str">
        <v xml:space="preserve">Ham, as </v>
      </c>
      <c r="BM88" t="str">
        <v>Ham, canned, spiced</v>
      </c>
      <c r="BN88" t="str">
        <v>Pork roast</v>
      </c>
      <c r="BO88" t="str">
        <v>Pork sausage</v>
      </c>
      <c r="BP88" t="str">
        <v>Turkey</v>
      </c>
      <c r="BQ88" t="str">
        <v>Veal</v>
      </c>
      <c r="BR88" t="str">
        <v>Roast</v>
      </c>
      <c r="BS88" t="str">
        <v>Clams</v>
      </c>
      <c r="BT88" t="str">
        <v>Cod</v>
      </c>
      <c r="BU88" t="str">
        <v>Crab meat</v>
      </c>
      <c r="BV88" t="str">
        <v>Fish sticks fried</v>
      </c>
      <c r="BW88" t="str">
        <v>Flounder</v>
      </c>
      <c r="BX88" t="str">
        <v>Haddock</v>
      </c>
      <c r="BY88" t="str">
        <v>Halibut</v>
      </c>
      <c r="BZ88" t="str">
        <v>Herring</v>
      </c>
      <c r="CA88" t="str">
        <v>Lobster</v>
      </c>
      <c r="CB88" t="str">
        <v>Mackerel</v>
      </c>
      <c r="CC88" t="str">
        <v>Oysters</v>
      </c>
      <c r="CD88" t="str">
        <v>Oyster stew</v>
      </c>
      <c r="CE88" t="str">
        <v>Salmon</v>
      </c>
      <c r="CF88" t="str">
        <v>Sardines</v>
      </c>
      <c r="CG88" t="str">
        <v>Scallops</v>
      </c>
      <c r="CH88" t="str">
        <v>Shad</v>
      </c>
      <c r="CI88" t="str">
        <v>Shrimp</v>
      </c>
      <c r="CJ88" t="str">
        <v>Swordfish</v>
      </c>
      <c r="CK88" t="str">
        <v>Tuna</v>
      </c>
      <c r="CL88" t="str">
        <v>Artichoke</v>
      </c>
      <c r="CM88" t="str">
        <v>Asparagus</v>
      </c>
      <c r="CN88" t="str">
        <v>Beans</v>
      </c>
      <c r="CO88" t="str">
        <v>Lima</v>
      </c>
      <c r="CP88" t="str">
        <v>Lima, dry, cooked</v>
      </c>
      <c r="CQ88" t="str">
        <v>Navy, baked with pork</v>
      </c>
      <c r="CR88" t="str">
        <v>Red kidney</v>
      </c>
      <c r="CS88" t="str">
        <v>Bean sprouts</v>
      </c>
      <c r="CT88" t="str">
        <v>Beet greens</v>
      </c>
      <c r="CU88" t="str">
        <v>Beetroots</v>
      </c>
      <c r="CV88" t="str">
        <v>Broccoli</v>
      </c>
      <c r="CW88" t="str">
        <v>Brussels sprouts</v>
      </c>
      <c r="CX88" t="str">
        <v>Sauerkraut</v>
      </c>
      <c r="CY88" t="str">
        <v>Steamed cabbage</v>
      </c>
      <c r="CZ88" t="str">
        <v>Carrots</v>
      </c>
      <c r="DA88" t="str">
        <v>Raw, grated</v>
      </c>
      <c r="DB88" t="str">
        <v>Strips, from raw</v>
      </c>
      <c r="DC88" t="str">
        <v>Cauliflower</v>
      </c>
      <c r="DD88" t="str">
        <v>Celery</v>
      </c>
      <c r="DE88" t="str">
        <v>Stalk raw</v>
      </c>
      <c r="DF88" t="str">
        <v>Chard steamed</v>
      </c>
      <c r="DG88" t="str">
        <v>Collards</v>
      </c>
      <c r="DH88" t="str">
        <v>Corn</v>
      </c>
      <c r="DI88" t="str">
        <v>cooked or canned</v>
      </c>
      <c r="DJ88" t="str">
        <v>Cucumbers</v>
      </c>
      <c r="DK88" t="str">
        <v>Dandelion greens</v>
      </c>
      <c r="DL88" t="str">
        <v>Eggplant</v>
      </c>
      <c r="DM88" t="str">
        <v>Endive</v>
      </c>
      <c r="DN88" t="str">
        <v>Kale</v>
      </c>
      <c r="DO88" t="str">
        <v>Kohlrabi</v>
      </c>
      <c r="DP88" t="str">
        <v>Lambs quarters, steamed</v>
      </c>
      <c r="DQ88" t="str">
        <v>Lentils</v>
      </c>
      <c r="DR88" t="str">
        <v>Lettuce</v>
      </c>
      <c r="DS88" t="str">
        <v>Iceberg</v>
      </c>
      <c r="DT88" t="str">
        <v>Mushrooms canned</v>
      </c>
      <c r="DU88" t="str">
        <v>Mustard greens</v>
      </c>
      <c r="DV88" t="str">
        <v>Okra</v>
      </c>
      <c r="DW88" t="str">
        <v>Onions</v>
      </c>
      <c r="DX88" t="str">
        <v>Raw, green</v>
      </c>
      <c r="DY88" t="str">
        <v>Parsley</v>
      </c>
      <c r="DZ88" t="str">
        <v>Parsnips</v>
      </c>
      <c r="EA88" t="str">
        <v>Peas</v>
      </c>
      <c r="EB88" t="str">
        <v>Fresh, steamed peas</v>
      </c>
      <c r="EC88" t="str">
        <v>Frozen peas</v>
      </c>
      <c r="ED88" t="str">
        <v>Split cooked peas</v>
      </c>
      <c r="EE88" t="str">
        <v>heated peas</v>
      </c>
      <c r="EF88" t="str">
        <v>Peppers canned</v>
      </c>
      <c r="EG88" t="str">
        <v>Peppers Raw, green, sweet</v>
      </c>
      <c r="EH88" t="str">
        <v>Peppers with beef and crumbs</v>
      </c>
      <c r="EI88" t="str">
        <v>Potatoes, baked</v>
      </c>
      <c r="EJ88" t="str">
        <v>French-fried</v>
      </c>
      <c r="EK88" t="str">
        <v>Potatoes Mashed with milk and butter</v>
      </c>
      <c r="EL88" t="str">
        <v>Potatoes, pan-tried</v>
      </c>
      <c r="EM88" t="str">
        <v>Scalloped with cheese potatoes</v>
      </c>
      <c r="EN88" t="str">
        <v>Steamed potatoes before peeling</v>
      </c>
      <c r="EO88" t="str">
        <v>Potato chips</v>
      </c>
      <c r="EP88" t="str">
        <v>Radishes</v>
      </c>
      <c r="EQ88" t="str">
        <v>Rutabagas</v>
      </c>
      <c r="ER88" t="str">
        <v>Soybeans</v>
      </c>
      <c r="ES88" t="str">
        <v>Spinach</v>
      </c>
      <c r="ET88" t="str">
        <v>Squash</v>
      </c>
      <c r="EU88" t="str">
        <v>Winter, mashed</v>
      </c>
      <c r="EV88" t="str">
        <v>Sweet potatoes</v>
      </c>
      <c r="EW88" t="str">
        <v>Candied</v>
      </c>
      <c r="EX88" t="str">
        <v>Tomatoes</v>
      </c>
      <c r="EY88" t="str">
        <v>Raw, 2 by 2 1/2</v>
      </c>
      <c r="EZ88" t="str">
        <v>Tomato juice</v>
      </c>
      <c r="FA88" t="str">
        <v>Tomato catsup</v>
      </c>
      <c r="FB88" t="str">
        <v>Turnip greens</v>
      </c>
      <c r="FC88" t="str">
        <v>Turnips, steamed</v>
      </c>
      <c r="FD88" t="str">
        <v>Watercress stems, raw</v>
      </c>
      <c r="FE88" t="str">
        <v>Apple juice canned</v>
      </c>
      <c r="FF88" t="str">
        <v>Apple vinegar</v>
      </c>
      <c r="FG88" t="str">
        <v>Apples, raw</v>
      </c>
      <c r="FH88" t="str">
        <v>Stewed or canned</v>
      </c>
      <c r="FI88" t="str">
        <v>Apricots</v>
      </c>
      <c r="FJ88" t="str">
        <v>Dried, uncooked</v>
      </c>
      <c r="FK88" t="str">
        <v>Fresh</v>
      </c>
      <c r="FL88" t="str">
        <v>Nectar, or juice</v>
      </c>
      <c r="FM88" t="str">
        <v>Avocado</v>
      </c>
      <c r="FN88" t="str">
        <v>Banana</v>
      </c>
      <c r="FO88" t="str">
        <v>Blackberries</v>
      </c>
      <c r="FP88" t="str">
        <v>Blueberries</v>
      </c>
      <c r="FQ88" t="str">
        <v>Cantaloupe</v>
      </c>
      <c r="FR88" t="str">
        <v>Cherries</v>
      </c>
      <c r="FS88" t="str">
        <v>Fresh, raw</v>
      </c>
      <c r="FT88" t="str">
        <v>Cranberry sauce sweetened</v>
      </c>
      <c r="FU88" t="str">
        <v>Dates</v>
      </c>
      <c r="FV88" t="str">
        <v>Figs</v>
      </c>
      <c r="FW88" t="str">
        <v>Fresh, raw figs</v>
      </c>
      <c r="FX88" t="str">
        <v xml:space="preserve">figs Canned with syrup </v>
      </c>
      <c r="FY88" t="str">
        <v>Fruit cocktail, canned</v>
      </c>
      <c r="FZ88" t="str">
        <v>Grapefruit sections</v>
      </c>
      <c r="GA88" t="str">
        <v>Grapefruit, fresh, 5" diameter</v>
      </c>
      <c r="GB88" t="str">
        <v>Grapefruit juice</v>
      </c>
      <c r="GC88" t="str">
        <v>Grapes</v>
      </c>
      <c r="GD88" t="str">
        <v>European, as Muscat, Tokay</v>
      </c>
      <c r="GE88" t="str">
        <v>Grape juice</v>
      </c>
      <c r="GF88" t="str">
        <v>Lemon juice</v>
      </c>
      <c r="GG88" t="str">
        <v>Lemonade concentratefrozen</v>
      </c>
      <c r="GH88" t="str">
        <v>Limeade concentrate frozen</v>
      </c>
      <c r="GI88" t="str">
        <v>Olives large</v>
      </c>
      <c r="GJ88" t="str">
        <v>OlivesRipe</v>
      </c>
      <c r="GK88" t="str">
        <v>Oranges 3" diameter</v>
      </c>
      <c r="GL88" t="str">
        <v>Orange juice</v>
      </c>
      <c r="GM88" t="str">
        <v xml:space="preserve">Frozen </v>
      </c>
      <c r="GN88" t="str">
        <v>Papaya</v>
      </c>
      <c r="GO88" t="str">
        <v>Peaches</v>
      </c>
      <c r="GP88" t="str">
        <v>Fresh, raw</v>
      </c>
      <c r="GQ88" t="str">
        <v>Pears</v>
      </c>
      <c r="GR88" t="str">
        <v>Raw, 3 by 2V</v>
      </c>
      <c r="GS88" t="str">
        <v>Persimmons</v>
      </c>
      <c r="GT88" t="str">
        <v>Pineapple</v>
      </c>
      <c r="GU88" t="str">
        <v>Pineapple Crushed</v>
      </c>
      <c r="GV88" t="str">
        <v>Raw, diced</v>
      </c>
      <c r="GW88" t="str">
        <v>Pineapple juice</v>
      </c>
      <c r="GX88" t="str">
        <v>Plums</v>
      </c>
      <c r="GY88" t="str">
        <v>Raw, 2" diameter</v>
      </c>
      <c r="GZ88" t="str">
        <v>Prunes</v>
      </c>
      <c r="HA88" t="str">
        <v>Prune juice</v>
      </c>
      <c r="HB88" t="str">
        <v>Raisins</v>
      </c>
      <c r="HC88" t="str">
        <v>Raspberries</v>
      </c>
      <c r="HD88" t="str">
        <v>Raw, red</v>
      </c>
      <c r="HE88" t="str">
        <v>Rhubarb sweetened</v>
      </c>
      <c r="HF88" t="str">
        <v>Strawberries</v>
      </c>
      <c r="HG88" t="str">
        <v>Raw</v>
      </c>
      <c r="HH88" t="str">
        <v>Tangerines</v>
      </c>
      <c r="HI88" t="str">
        <v>Watermelon</v>
      </c>
      <c r="HJ88" t="str">
        <v>Biscuits</v>
      </c>
      <c r="HK88" t="str">
        <v>Bran flakes</v>
      </c>
      <c r="HL88" t="str">
        <v>Bread, cracked wheat</v>
      </c>
      <c r="HM88" t="str">
        <v>Rye</v>
      </c>
      <c r="HN88" t="str">
        <v>White, 20 slices, or</v>
      </c>
      <c r="HO88" t="str">
        <v>Whole-wheat</v>
      </c>
      <c r="HP88" t="str">
        <v>Whole-wheat</v>
      </c>
      <c r="HQ88" t="str">
        <v>Corn bread ground meal</v>
      </c>
      <c r="HR88" t="str">
        <v>Cornflakes</v>
      </c>
      <c r="HS88" t="str">
        <v>Corn grits cooked</v>
      </c>
      <c r="HT88" t="str">
        <v>Corn meal</v>
      </c>
      <c r="HU88" t="str">
        <v>Crackers</v>
      </c>
      <c r="HV88" t="str">
        <v>Soda, 2 1/2 square</v>
      </c>
      <c r="HW88" t="str">
        <v>Farina</v>
      </c>
      <c r="HX88" t="str">
        <v>Flour</v>
      </c>
      <c r="HY88" t="str">
        <v>Wheat (all purpose)</v>
      </c>
      <c r="HZ88" t="str">
        <v>Wheat (whole)</v>
      </c>
      <c r="IA88" t="str">
        <v>Macaroni</v>
      </c>
      <c r="IB88" t="str">
        <v>Baked with cheese</v>
      </c>
      <c r="IC88" t="str">
        <v>Muffins</v>
      </c>
      <c r="ID88" t="str">
        <v>Noodles</v>
      </c>
      <c r="IE88" t="str">
        <v>Oatmeal</v>
      </c>
      <c r="IF88" t="str">
        <v>Pancakes 4" diam.</v>
      </c>
      <c r="IG88" t="str">
        <v>Wheat, pancakes 4" diam.</v>
      </c>
      <c r="IH88" t="str">
        <v>Pizza 14" diam.</v>
      </c>
      <c r="II88" t="str">
        <v>Popcorn salted</v>
      </c>
      <c r="IJ88" t="str">
        <v>Puffed rice</v>
      </c>
      <c r="IK88" t="str">
        <v>Puffed wheat presweetened</v>
      </c>
      <c r="IL88" t="str">
        <v>Rice</v>
      </c>
      <c r="IM88" t="str">
        <v>Converted Rice</v>
      </c>
      <c r="IN88" t="str">
        <v>White</v>
      </c>
      <c r="IO88" t="str">
        <v>Rice flakes</v>
      </c>
      <c r="IP88" t="str">
        <v>Rice polish</v>
      </c>
      <c r="IQ88" t="str">
        <v>Rolls</v>
      </c>
      <c r="IR88" t="str">
        <v>of refined flour</v>
      </c>
      <c r="IS88" t="str">
        <v>whole-wheat</v>
      </c>
      <c r="IT88" t="str">
        <v>Spaghetti with meat sauce</v>
      </c>
      <c r="IU88" t="str">
        <v>with tomatoes and cheese</v>
      </c>
      <c r="IV88" t="str">
        <v>Spanish rice</v>
      </c>
      <c r="IW88" t="str">
        <v>Shredded wheat biscuit</v>
      </c>
      <c r="IX88" t="str">
        <v>Waffles</v>
      </c>
      <c r="IY88" t="str">
        <v>Wheat germ</v>
      </c>
      <c r="IZ88" t="str">
        <v>Wheat-germ cereal toasted</v>
      </c>
      <c r="JA88" t="str">
        <v>Wheat meal cereal unrefined</v>
      </c>
      <c r="JB88" t="str">
        <v>Wheat, cooked</v>
      </c>
      <c r="JC88" t="str">
        <v>Bean soups</v>
      </c>
      <c r="JD88" t="str">
        <v>Beef soup</v>
      </c>
      <c r="JE88" t="str">
        <v>Bouillon</v>
      </c>
      <c r="JF88" t="str">
        <v>chicken soup</v>
      </c>
      <c r="JG88" t="str">
        <v>Clam chowder</v>
      </c>
      <c r="JH88" t="str">
        <v>Cream soups</v>
      </c>
      <c r="JI88" t="str">
        <v>Noodle</v>
      </c>
      <c r="JJ88" t="str">
        <v>Split-pea soup</v>
      </c>
      <c r="JK88" t="str">
        <v>Tomato soup</v>
      </c>
      <c r="JL88" t="str">
        <v>Vegetable</v>
      </c>
      <c r="JM88" t="str">
        <v>Apple betty</v>
      </c>
      <c r="JN88" t="str">
        <v>Bread pudding</v>
      </c>
      <c r="JO88" t="str">
        <v>Cakes</v>
      </c>
      <c r="JP88" t="str">
        <v>Chocolate fudge</v>
      </c>
      <c r="JQ88" t="str">
        <v>Cupcake</v>
      </c>
      <c r="JR88" t="str">
        <v>Fruit cake</v>
      </c>
      <c r="JS88" t="str">
        <v>Gingerbread</v>
      </c>
      <c r="JT88" t="str">
        <v>Plain, with no icing</v>
      </c>
      <c r="JU88" t="str">
        <v>Sponge cake</v>
      </c>
      <c r="JV88" t="str">
        <v>Candy</v>
      </c>
      <c r="JW88" t="str">
        <v>Chocolate creams</v>
      </c>
      <c r="JX88" t="str">
        <v>Fudge</v>
      </c>
      <c r="JY88" t="str">
        <v>Hard candies</v>
      </c>
      <c r="JZ88" t="str">
        <v>Marshmallows</v>
      </c>
      <c r="KA88" t="str">
        <v>Milk chocolate</v>
      </c>
      <c r="KB88" t="str">
        <v>Chocolate syrup</v>
      </c>
      <c r="KC88" t="str">
        <v>Doughnuts</v>
      </c>
      <c r="KD88" t="str">
        <v>Gelatin, made with water</v>
      </c>
      <c r="KE88" t="str">
        <v>Honey</v>
      </c>
      <c r="KF88" t="str">
        <v>Ice cream</v>
      </c>
      <c r="KG88" t="str">
        <v>Ices</v>
      </c>
      <c r="KH88" t="str">
        <v>preserves</v>
      </c>
      <c r="KI88" t="str">
        <v>Jellies</v>
      </c>
      <c r="KJ88" t="str">
        <v>Molasses</v>
      </c>
      <c r="KK88" t="str">
        <v>Cane Syrup</v>
      </c>
      <c r="KL88" t="str">
        <v>9" diam. pie</v>
      </c>
      <c r="KM88" t="str">
        <v>Cherry Pie</v>
      </c>
      <c r="KN88" t="str">
        <v>Custard</v>
      </c>
      <c r="KO88" t="str">
        <v>Lemon meringue</v>
      </c>
      <c r="KP88" t="str">
        <v>Mince</v>
      </c>
      <c r="KQ88" t="str">
        <v>Pumpkin Pie</v>
      </c>
      <c r="KR88" t="str">
        <v>Puddings Sugar</v>
      </c>
      <c r="KS88" t="str">
        <v>3 teaspoons sugar</v>
      </c>
      <c r="KT88" t="str">
        <v>Brown, firm-packed, dark sugar</v>
      </c>
      <c r="KU88" t="str">
        <v>Syrup</v>
      </c>
      <c r="KV88" t="str">
        <v>table blends sugar</v>
      </c>
      <c r="KW88" t="str">
        <v>Tapioca cream pudding</v>
      </c>
      <c r="KX88" t="str">
        <v>Almonds</v>
      </c>
      <c r="KY88" t="str">
        <v>roasted and salted</v>
      </c>
      <c r="KZ88" t="str">
        <v>Brazil nuts</v>
      </c>
      <c r="LA88" t="str">
        <v>Cashews</v>
      </c>
      <c r="LB88" t="str">
        <v>coconut sweetened</v>
      </c>
      <c r="LC88" t="str">
        <v>Peanut butter</v>
      </c>
      <c r="LD88" t="str">
        <v>Peanut butter, natural</v>
      </c>
      <c r="LE88" t="str">
        <v>Peanuts</v>
      </c>
      <c r="LF88" t="str">
        <v>Pecans</v>
      </c>
      <c r="LG88" t="str">
        <v>Sesame seeds</v>
      </c>
      <c r="LH88" t="str">
        <v>Sunflower seeds</v>
      </c>
      <c r="LI88" t="str">
        <v>Walnuts</v>
      </c>
      <c r="LJ88" t="str">
        <v>Beer</v>
      </c>
      <c r="LK88" t="str">
        <v>Gin</v>
      </c>
      <c r="LL88" t="str">
        <v>Wines</v>
      </c>
      <c r="LM88" t="str">
        <v>Table (12.2% alcohol)</v>
      </c>
      <c r="LN88" t="str">
        <v>Carbonated drinks Artificially sweetened</v>
      </c>
      <c r="LO88" t="str">
        <v>Club soda</v>
      </c>
      <c r="LP88" t="str">
        <v>Cola drinks</v>
      </c>
      <c r="LQ88" t="str">
        <v>Fruit-flavored soda</v>
      </c>
      <c r="LR88" t="str">
        <v>Ginger ale</v>
      </c>
      <c r="LS88" t="str">
        <v>Root beer</v>
      </c>
      <c r="LT88" t="str">
        <v>Coffee</v>
      </c>
      <c r="LU88" t="str">
        <v>Tea</v>
      </c>
    </row>
    <row r="89" spans="2:333" x14ac:dyDescent="0.2">
      <c r="B89" s="93" t="s">
        <v>423</v>
      </c>
      <c r="C89" t="str" cm="1">
        <f t="array" ref="C89">TRANSPOSE(_xlfn._xlws.FILTER(Nutrition[Food], ISNUMBER(SEARCH(DASHBOARD!G12,Nutrition[Food])), "No results"))</f>
        <v>Bran flakes</v>
      </c>
    </row>
    <row r="90" spans="2:333" x14ac:dyDescent="0.2">
      <c r="B90" s="93" t="s">
        <v>424</v>
      </c>
      <c r="C90" t="str" cm="1">
        <f t="array" ref="C90:LU90">TRANSPOSE(_xlfn._xlws.FILTER(Nutrition[Food], ISNUMBER(SEARCH(DASHBOARD!G13,Nutrition[Food])), "No results"))</f>
        <v>Cows' milk</v>
      </c>
      <c r="D90" t="str">
        <v>Milk skim</v>
      </c>
      <c r="E90" t="str">
        <v>Buttermilk</v>
      </c>
      <c r="F90" t="str">
        <v>Evaporated, undiluted</v>
      </c>
      <c r="G90" t="str">
        <v>Fortified milk</v>
      </c>
      <c r="H90" t="str">
        <v>Powdered milk</v>
      </c>
      <c r="I90" t="str">
        <v>skim, instant</v>
      </c>
      <c r="J90" t="str">
        <v>skim, non-instant</v>
      </c>
      <c r="K90" t="str">
        <v>Goats' milk</v>
      </c>
      <c r="L90" t="str">
        <v>(1/2 cup ice cream)</v>
      </c>
      <c r="M90" t="str">
        <v>Cocoa</v>
      </c>
      <c r="N90" t="str">
        <v>skim. milk</v>
      </c>
      <c r="O90" t="str">
        <v>(cornstarch)</v>
      </c>
      <c r="P90" t="str">
        <v>Custard</v>
      </c>
      <c r="Q90" t="str">
        <v>Ice cream</v>
      </c>
      <c r="R90" t="str">
        <v>Ice milk</v>
      </c>
      <c r="S90" t="str">
        <v>Cream or half-and-half</v>
      </c>
      <c r="T90" t="str">
        <v>or whipping</v>
      </c>
      <c r="U90" t="str">
        <v>Cheese</v>
      </c>
      <c r="V90" t="str">
        <v>Cheddar</v>
      </c>
      <c r="W90" t="str">
        <v>Cheddar, grated cup</v>
      </c>
      <c r="X90" t="str">
        <v>Cream cheese</v>
      </c>
      <c r="Y90" t="str">
        <v>Processed cheese</v>
      </c>
      <c r="Z90" t="str">
        <v>Swiss</v>
      </c>
      <c r="AA90" t="str">
        <v>Eggs raw</v>
      </c>
      <c r="AB90" t="str">
        <v>Eggs Scrambled or fried</v>
      </c>
      <c r="AC90" t="str">
        <v>Butter</v>
      </c>
      <c r="AD90" t="str">
        <v>Butter</v>
      </c>
      <c r="AE90" t="str">
        <v>Hydrogenated cooking fat</v>
      </c>
      <c r="AF90" t="str">
        <v>Lard</v>
      </c>
      <c r="AG90" t="str">
        <v>Margarine</v>
      </c>
      <c r="AH90" t="str">
        <v>Margarine, 2 pat or</v>
      </c>
      <c r="AI90" t="str">
        <v>Mayonnaise</v>
      </c>
      <c r="AJ90" t="str">
        <v>Corn oil</v>
      </c>
      <c r="AK90" t="str">
        <v>Olive oil</v>
      </c>
      <c r="AL90" t="str">
        <v>Safflower seed oil</v>
      </c>
      <c r="AM90" t="str">
        <v>French dressing</v>
      </c>
      <c r="AN90" t="str">
        <v>Thousand Island sauce</v>
      </c>
      <c r="AO90" t="str">
        <v>Salt pork</v>
      </c>
      <c r="AP90" t="str">
        <v>Bacon</v>
      </c>
      <c r="AQ90" t="str">
        <v>Beef</v>
      </c>
      <c r="AR90" t="str">
        <v>Hamburger</v>
      </c>
      <c r="AS90" t="str">
        <v>Ground lean</v>
      </c>
      <c r="AT90" t="str">
        <v>Roast beef</v>
      </c>
      <c r="AU90" t="str">
        <v>Steak</v>
      </c>
      <c r="AV90" t="str">
        <v>Steak, lean, as round</v>
      </c>
      <c r="AW90" t="str">
        <v>Corned beef</v>
      </c>
      <c r="AX90" t="str">
        <v>Corned beef hash canned</v>
      </c>
      <c r="AY90" t="str">
        <v>Corned beef hash Dried</v>
      </c>
      <c r="AZ90" t="str">
        <v>Pot-pie</v>
      </c>
      <c r="BA90" t="str">
        <v>Corned beef hash Stew</v>
      </c>
      <c r="BB90" t="str">
        <v>chicken</v>
      </c>
      <c r="BC90" t="str">
        <v>Fried, breast or leg and thigh chicken</v>
      </c>
      <c r="BD90" t="str">
        <v>Roasted chicken</v>
      </c>
      <c r="BE90" t="str">
        <v>Chicken livers, fried</v>
      </c>
      <c r="BF90" t="str">
        <v>Duck, domestic</v>
      </c>
      <c r="BG90" t="str">
        <v>Lamb, chop, broiled</v>
      </c>
      <c r="BH90" t="str">
        <v>Leg roasted</v>
      </c>
      <c r="BI90" t="str">
        <v>Shoulder, braised</v>
      </c>
      <c r="BJ90" t="str">
        <v>Pork, chop, 1 thick</v>
      </c>
      <c r="BK90" t="str">
        <v>Ham pan-broiled</v>
      </c>
      <c r="BL90" t="str">
        <v xml:space="preserve">Ham, as </v>
      </c>
      <c r="BM90" t="str">
        <v>Ham, canned, spiced</v>
      </c>
      <c r="BN90" t="str">
        <v>Pork roast</v>
      </c>
      <c r="BO90" t="str">
        <v>Pork sausage</v>
      </c>
      <c r="BP90" t="str">
        <v>Turkey</v>
      </c>
      <c r="BQ90" t="str">
        <v>Veal</v>
      </c>
      <c r="BR90" t="str">
        <v>Roast</v>
      </c>
      <c r="BS90" t="str">
        <v>Clams</v>
      </c>
      <c r="BT90" t="str">
        <v>Cod</v>
      </c>
      <c r="BU90" t="str">
        <v>Crab meat</v>
      </c>
      <c r="BV90" t="str">
        <v>Fish sticks fried</v>
      </c>
      <c r="BW90" t="str">
        <v>Flounder</v>
      </c>
      <c r="BX90" t="str">
        <v>Haddock</v>
      </c>
      <c r="BY90" t="str">
        <v>Halibut</v>
      </c>
      <c r="BZ90" t="str">
        <v>Herring</v>
      </c>
      <c r="CA90" t="str">
        <v>Lobster</v>
      </c>
      <c r="CB90" t="str">
        <v>Mackerel</v>
      </c>
      <c r="CC90" t="str">
        <v>Oysters</v>
      </c>
      <c r="CD90" t="str">
        <v>Oyster stew</v>
      </c>
      <c r="CE90" t="str">
        <v>Salmon</v>
      </c>
      <c r="CF90" t="str">
        <v>Sardines</v>
      </c>
      <c r="CG90" t="str">
        <v>Scallops</v>
      </c>
      <c r="CH90" t="str">
        <v>Shad</v>
      </c>
      <c r="CI90" t="str">
        <v>Shrimp</v>
      </c>
      <c r="CJ90" t="str">
        <v>Swordfish</v>
      </c>
      <c r="CK90" t="str">
        <v>Tuna</v>
      </c>
      <c r="CL90" t="str">
        <v>Artichoke</v>
      </c>
      <c r="CM90" t="str">
        <v>Asparagus</v>
      </c>
      <c r="CN90" t="str">
        <v>Beans</v>
      </c>
      <c r="CO90" t="str">
        <v>Lima</v>
      </c>
      <c r="CP90" t="str">
        <v>Lima, dry, cooked</v>
      </c>
      <c r="CQ90" t="str">
        <v>Navy, baked with pork</v>
      </c>
      <c r="CR90" t="str">
        <v>Red kidney</v>
      </c>
      <c r="CS90" t="str">
        <v>Bean sprouts</v>
      </c>
      <c r="CT90" t="str">
        <v>Beet greens</v>
      </c>
      <c r="CU90" t="str">
        <v>Beetroots</v>
      </c>
      <c r="CV90" t="str">
        <v>Broccoli</v>
      </c>
      <c r="CW90" t="str">
        <v>Brussels sprouts</v>
      </c>
      <c r="CX90" t="str">
        <v>Sauerkraut</v>
      </c>
      <c r="CY90" t="str">
        <v>Steamed cabbage</v>
      </c>
      <c r="CZ90" t="str">
        <v>Carrots</v>
      </c>
      <c r="DA90" t="str">
        <v>Raw, grated</v>
      </c>
      <c r="DB90" t="str">
        <v>Strips, from raw</v>
      </c>
      <c r="DC90" t="str">
        <v>Cauliflower</v>
      </c>
      <c r="DD90" t="str">
        <v>Celery</v>
      </c>
      <c r="DE90" t="str">
        <v>Stalk raw</v>
      </c>
      <c r="DF90" t="str">
        <v>Chard steamed</v>
      </c>
      <c r="DG90" t="str">
        <v>Collards</v>
      </c>
      <c r="DH90" t="str">
        <v>Corn</v>
      </c>
      <c r="DI90" t="str">
        <v>cooked or canned</v>
      </c>
      <c r="DJ90" t="str">
        <v>Cucumbers</v>
      </c>
      <c r="DK90" t="str">
        <v>Dandelion greens</v>
      </c>
      <c r="DL90" t="str">
        <v>Eggplant</v>
      </c>
      <c r="DM90" t="str">
        <v>Endive</v>
      </c>
      <c r="DN90" t="str">
        <v>Kale</v>
      </c>
      <c r="DO90" t="str">
        <v>Kohlrabi</v>
      </c>
      <c r="DP90" t="str">
        <v>Lambs quarters, steamed</v>
      </c>
      <c r="DQ90" t="str">
        <v>Lentils</v>
      </c>
      <c r="DR90" t="str">
        <v>Lettuce</v>
      </c>
      <c r="DS90" t="str">
        <v>Iceberg</v>
      </c>
      <c r="DT90" t="str">
        <v>Mushrooms canned</v>
      </c>
      <c r="DU90" t="str">
        <v>Mustard greens</v>
      </c>
      <c r="DV90" t="str">
        <v>Okra</v>
      </c>
      <c r="DW90" t="str">
        <v>Onions</v>
      </c>
      <c r="DX90" t="str">
        <v>Raw, green</v>
      </c>
      <c r="DY90" t="str">
        <v>Parsley</v>
      </c>
      <c r="DZ90" t="str">
        <v>Parsnips</v>
      </c>
      <c r="EA90" t="str">
        <v>Peas</v>
      </c>
      <c r="EB90" t="str">
        <v>Fresh, steamed peas</v>
      </c>
      <c r="EC90" t="str">
        <v>Frozen peas</v>
      </c>
      <c r="ED90" t="str">
        <v>Split cooked peas</v>
      </c>
      <c r="EE90" t="str">
        <v>heated peas</v>
      </c>
      <c r="EF90" t="str">
        <v>Peppers canned</v>
      </c>
      <c r="EG90" t="str">
        <v>Peppers Raw, green, sweet</v>
      </c>
      <c r="EH90" t="str">
        <v>Peppers with beef and crumbs</v>
      </c>
      <c r="EI90" t="str">
        <v>Potatoes, baked</v>
      </c>
      <c r="EJ90" t="str">
        <v>French-fried</v>
      </c>
      <c r="EK90" t="str">
        <v>Potatoes Mashed with milk and butter</v>
      </c>
      <c r="EL90" t="str">
        <v>Potatoes, pan-tried</v>
      </c>
      <c r="EM90" t="str">
        <v>Scalloped with cheese potatoes</v>
      </c>
      <c r="EN90" t="str">
        <v>Steamed potatoes before peeling</v>
      </c>
      <c r="EO90" t="str">
        <v>Potato chips</v>
      </c>
      <c r="EP90" t="str">
        <v>Radishes</v>
      </c>
      <c r="EQ90" t="str">
        <v>Rutabagas</v>
      </c>
      <c r="ER90" t="str">
        <v>Soybeans</v>
      </c>
      <c r="ES90" t="str">
        <v>Spinach</v>
      </c>
      <c r="ET90" t="str">
        <v>Squash</v>
      </c>
      <c r="EU90" t="str">
        <v>Winter, mashed</v>
      </c>
      <c r="EV90" t="str">
        <v>Sweet potatoes</v>
      </c>
      <c r="EW90" t="str">
        <v>Candied</v>
      </c>
      <c r="EX90" t="str">
        <v>Tomatoes</v>
      </c>
      <c r="EY90" t="str">
        <v>Raw, 2 by 2 1/2</v>
      </c>
      <c r="EZ90" t="str">
        <v>Tomato juice</v>
      </c>
      <c r="FA90" t="str">
        <v>Tomato catsup</v>
      </c>
      <c r="FB90" t="str">
        <v>Turnip greens</v>
      </c>
      <c r="FC90" t="str">
        <v>Turnips, steamed</v>
      </c>
      <c r="FD90" t="str">
        <v>Watercress stems, raw</v>
      </c>
      <c r="FE90" t="str">
        <v>Apple juice canned</v>
      </c>
      <c r="FF90" t="str">
        <v>Apple vinegar</v>
      </c>
      <c r="FG90" t="str">
        <v>Apples, raw</v>
      </c>
      <c r="FH90" t="str">
        <v>Stewed or canned</v>
      </c>
      <c r="FI90" t="str">
        <v>Apricots</v>
      </c>
      <c r="FJ90" t="str">
        <v>Dried, uncooked</v>
      </c>
      <c r="FK90" t="str">
        <v>Fresh</v>
      </c>
      <c r="FL90" t="str">
        <v>Nectar, or juice</v>
      </c>
      <c r="FM90" t="str">
        <v>Avocado</v>
      </c>
      <c r="FN90" t="str">
        <v>Banana</v>
      </c>
      <c r="FO90" t="str">
        <v>Blackberries</v>
      </c>
      <c r="FP90" t="str">
        <v>Blueberries</v>
      </c>
      <c r="FQ90" t="str">
        <v>Cantaloupe</v>
      </c>
      <c r="FR90" t="str">
        <v>Cherries</v>
      </c>
      <c r="FS90" t="str">
        <v>Fresh, raw</v>
      </c>
      <c r="FT90" t="str">
        <v>Cranberry sauce sweetened</v>
      </c>
      <c r="FU90" t="str">
        <v>Dates</v>
      </c>
      <c r="FV90" t="str">
        <v>Figs</v>
      </c>
      <c r="FW90" t="str">
        <v>Fresh, raw figs</v>
      </c>
      <c r="FX90" t="str">
        <v xml:space="preserve">figs Canned with syrup </v>
      </c>
      <c r="FY90" t="str">
        <v>Fruit cocktail, canned</v>
      </c>
      <c r="FZ90" t="str">
        <v>Grapefruit sections</v>
      </c>
      <c r="GA90" t="str">
        <v>Grapefruit, fresh, 5" diameter</v>
      </c>
      <c r="GB90" t="str">
        <v>Grapefruit juice</v>
      </c>
      <c r="GC90" t="str">
        <v>Grapes</v>
      </c>
      <c r="GD90" t="str">
        <v>European, as Muscat, Tokay</v>
      </c>
      <c r="GE90" t="str">
        <v>Grape juice</v>
      </c>
      <c r="GF90" t="str">
        <v>Lemon juice</v>
      </c>
      <c r="GG90" t="str">
        <v>Lemonade concentratefrozen</v>
      </c>
      <c r="GH90" t="str">
        <v>Limeade concentrate frozen</v>
      </c>
      <c r="GI90" t="str">
        <v>Olives large</v>
      </c>
      <c r="GJ90" t="str">
        <v>OlivesRipe</v>
      </c>
      <c r="GK90" t="str">
        <v>Oranges 3" diameter</v>
      </c>
      <c r="GL90" t="str">
        <v>Orange juice</v>
      </c>
      <c r="GM90" t="str">
        <v xml:space="preserve">Frozen </v>
      </c>
      <c r="GN90" t="str">
        <v>Papaya</v>
      </c>
      <c r="GO90" t="str">
        <v>Peaches</v>
      </c>
      <c r="GP90" t="str">
        <v>Fresh, raw</v>
      </c>
      <c r="GQ90" t="str">
        <v>Pears</v>
      </c>
      <c r="GR90" t="str">
        <v>Raw, 3 by 2V</v>
      </c>
      <c r="GS90" t="str">
        <v>Persimmons</v>
      </c>
      <c r="GT90" t="str">
        <v>Pineapple</v>
      </c>
      <c r="GU90" t="str">
        <v>Pineapple Crushed</v>
      </c>
      <c r="GV90" t="str">
        <v>Raw, diced</v>
      </c>
      <c r="GW90" t="str">
        <v>Pineapple juice</v>
      </c>
      <c r="GX90" t="str">
        <v>Plums</v>
      </c>
      <c r="GY90" t="str">
        <v>Raw, 2" diameter</v>
      </c>
      <c r="GZ90" t="str">
        <v>Prunes</v>
      </c>
      <c r="HA90" t="str">
        <v>Prune juice</v>
      </c>
      <c r="HB90" t="str">
        <v>Raisins</v>
      </c>
      <c r="HC90" t="str">
        <v>Raspberries</v>
      </c>
      <c r="HD90" t="str">
        <v>Raw, red</v>
      </c>
      <c r="HE90" t="str">
        <v>Rhubarb sweetened</v>
      </c>
      <c r="HF90" t="str">
        <v>Strawberries</v>
      </c>
      <c r="HG90" t="str">
        <v>Raw</v>
      </c>
      <c r="HH90" t="str">
        <v>Tangerines</v>
      </c>
      <c r="HI90" t="str">
        <v>Watermelon</v>
      </c>
      <c r="HJ90" t="str">
        <v>Biscuits</v>
      </c>
      <c r="HK90" t="str">
        <v>Bran flakes</v>
      </c>
      <c r="HL90" t="str">
        <v>Bread, cracked wheat</v>
      </c>
      <c r="HM90" t="str">
        <v>Rye</v>
      </c>
      <c r="HN90" t="str">
        <v>White, 20 slices, or</v>
      </c>
      <c r="HO90" t="str">
        <v>Whole-wheat</v>
      </c>
      <c r="HP90" t="str">
        <v>Whole-wheat</v>
      </c>
      <c r="HQ90" t="str">
        <v>Corn bread ground meal</v>
      </c>
      <c r="HR90" t="str">
        <v>Cornflakes</v>
      </c>
      <c r="HS90" t="str">
        <v>Corn grits cooked</v>
      </c>
      <c r="HT90" t="str">
        <v>Corn meal</v>
      </c>
      <c r="HU90" t="str">
        <v>Crackers</v>
      </c>
      <c r="HV90" t="str">
        <v>Soda, 2 1/2 square</v>
      </c>
      <c r="HW90" t="str">
        <v>Farina</v>
      </c>
      <c r="HX90" t="str">
        <v>Flour</v>
      </c>
      <c r="HY90" t="str">
        <v>Wheat (all purpose)</v>
      </c>
      <c r="HZ90" t="str">
        <v>Wheat (whole)</v>
      </c>
      <c r="IA90" t="str">
        <v>Macaroni</v>
      </c>
      <c r="IB90" t="str">
        <v>Baked with cheese</v>
      </c>
      <c r="IC90" t="str">
        <v>Muffins</v>
      </c>
      <c r="ID90" t="str">
        <v>Noodles</v>
      </c>
      <c r="IE90" t="str">
        <v>Oatmeal</v>
      </c>
      <c r="IF90" t="str">
        <v>Pancakes 4" diam.</v>
      </c>
      <c r="IG90" t="str">
        <v>Wheat, pancakes 4" diam.</v>
      </c>
      <c r="IH90" t="str">
        <v>Pizza 14" diam.</v>
      </c>
      <c r="II90" t="str">
        <v>Popcorn salted</v>
      </c>
      <c r="IJ90" t="str">
        <v>Puffed rice</v>
      </c>
      <c r="IK90" t="str">
        <v>Puffed wheat presweetened</v>
      </c>
      <c r="IL90" t="str">
        <v>Rice</v>
      </c>
      <c r="IM90" t="str">
        <v>Converted Rice</v>
      </c>
      <c r="IN90" t="str">
        <v>White</v>
      </c>
      <c r="IO90" t="str">
        <v>Rice flakes</v>
      </c>
      <c r="IP90" t="str">
        <v>Rice polish</v>
      </c>
      <c r="IQ90" t="str">
        <v>Rolls</v>
      </c>
      <c r="IR90" t="str">
        <v>of refined flour</v>
      </c>
      <c r="IS90" t="str">
        <v>whole-wheat</v>
      </c>
      <c r="IT90" t="str">
        <v>Spaghetti with meat sauce</v>
      </c>
      <c r="IU90" t="str">
        <v>with tomatoes and cheese</v>
      </c>
      <c r="IV90" t="str">
        <v>Spanish rice</v>
      </c>
      <c r="IW90" t="str">
        <v>Shredded wheat biscuit</v>
      </c>
      <c r="IX90" t="str">
        <v>Waffles</v>
      </c>
      <c r="IY90" t="str">
        <v>Wheat germ</v>
      </c>
      <c r="IZ90" t="str">
        <v>Wheat-germ cereal toasted</v>
      </c>
      <c r="JA90" t="str">
        <v>Wheat meal cereal unrefined</v>
      </c>
      <c r="JB90" t="str">
        <v>Wheat, cooked</v>
      </c>
      <c r="JC90" t="str">
        <v>Bean soups</v>
      </c>
      <c r="JD90" t="str">
        <v>Beef soup</v>
      </c>
      <c r="JE90" t="str">
        <v>Bouillon</v>
      </c>
      <c r="JF90" t="str">
        <v>chicken soup</v>
      </c>
      <c r="JG90" t="str">
        <v>Clam chowder</v>
      </c>
      <c r="JH90" t="str">
        <v>Cream soups</v>
      </c>
      <c r="JI90" t="str">
        <v>Noodle</v>
      </c>
      <c r="JJ90" t="str">
        <v>Split-pea soup</v>
      </c>
      <c r="JK90" t="str">
        <v>Tomato soup</v>
      </c>
      <c r="JL90" t="str">
        <v>Vegetable</v>
      </c>
      <c r="JM90" t="str">
        <v>Apple betty</v>
      </c>
      <c r="JN90" t="str">
        <v>Bread pudding</v>
      </c>
      <c r="JO90" t="str">
        <v>Cakes</v>
      </c>
      <c r="JP90" t="str">
        <v>Chocolate fudge</v>
      </c>
      <c r="JQ90" t="str">
        <v>Cupcake</v>
      </c>
      <c r="JR90" t="str">
        <v>Fruit cake</v>
      </c>
      <c r="JS90" t="str">
        <v>Gingerbread</v>
      </c>
      <c r="JT90" t="str">
        <v>Plain, with no icing</v>
      </c>
      <c r="JU90" t="str">
        <v>Sponge cake</v>
      </c>
      <c r="JV90" t="str">
        <v>Candy</v>
      </c>
      <c r="JW90" t="str">
        <v>Chocolate creams</v>
      </c>
      <c r="JX90" t="str">
        <v>Fudge</v>
      </c>
      <c r="JY90" t="str">
        <v>Hard candies</v>
      </c>
      <c r="JZ90" t="str">
        <v>Marshmallows</v>
      </c>
      <c r="KA90" t="str">
        <v>Milk chocolate</v>
      </c>
      <c r="KB90" t="str">
        <v>Chocolate syrup</v>
      </c>
      <c r="KC90" t="str">
        <v>Doughnuts</v>
      </c>
      <c r="KD90" t="str">
        <v>Gelatin, made with water</v>
      </c>
      <c r="KE90" t="str">
        <v>Honey</v>
      </c>
      <c r="KF90" t="str">
        <v>Ice cream</v>
      </c>
      <c r="KG90" t="str">
        <v>Ices</v>
      </c>
      <c r="KH90" t="str">
        <v>preserves</v>
      </c>
      <c r="KI90" t="str">
        <v>Jellies</v>
      </c>
      <c r="KJ90" t="str">
        <v>Molasses</v>
      </c>
      <c r="KK90" t="str">
        <v>Cane Syrup</v>
      </c>
      <c r="KL90" t="str">
        <v>9" diam. pie</v>
      </c>
      <c r="KM90" t="str">
        <v>Cherry Pie</v>
      </c>
      <c r="KN90" t="str">
        <v>Custard</v>
      </c>
      <c r="KO90" t="str">
        <v>Lemon meringue</v>
      </c>
      <c r="KP90" t="str">
        <v>Mince</v>
      </c>
      <c r="KQ90" t="str">
        <v>Pumpkin Pie</v>
      </c>
      <c r="KR90" t="str">
        <v>Puddings Sugar</v>
      </c>
      <c r="KS90" t="str">
        <v>3 teaspoons sugar</v>
      </c>
      <c r="KT90" t="str">
        <v>Brown, firm-packed, dark sugar</v>
      </c>
      <c r="KU90" t="str">
        <v>Syrup</v>
      </c>
      <c r="KV90" t="str">
        <v>table blends sugar</v>
      </c>
      <c r="KW90" t="str">
        <v>Tapioca cream pudding</v>
      </c>
      <c r="KX90" t="str">
        <v>Almonds</v>
      </c>
      <c r="KY90" t="str">
        <v>roasted and salted</v>
      </c>
      <c r="KZ90" t="str">
        <v>Brazil nuts</v>
      </c>
      <c r="LA90" t="str">
        <v>Cashews</v>
      </c>
      <c r="LB90" t="str">
        <v>coconut sweetened</v>
      </c>
      <c r="LC90" t="str">
        <v>Peanut butter</v>
      </c>
      <c r="LD90" t="str">
        <v>Peanut butter, natural</v>
      </c>
      <c r="LE90" t="str">
        <v>Peanuts</v>
      </c>
      <c r="LF90" t="str">
        <v>Pecans</v>
      </c>
      <c r="LG90" t="str">
        <v>Sesame seeds</v>
      </c>
      <c r="LH90" t="str">
        <v>Sunflower seeds</v>
      </c>
      <c r="LI90" t="str">
        <v>Walnuts</v>
      </c>
      <c r="LJ90" t="str">
        <v>Beer</v>
      </c>
      <c r="LK90" t="str">
        <v>Gin</v>
      </c>
      <c r="LL90" t="str">
        <v>Wines</v>
      </c>
      <c r="LM90" t="str">
        <v>Table (12.2% alcohol)</v>
      </c>
      <c r="LN90" t="str">
        <v>Carbonated drinks Artificially sweetened</v>
      </c>
      <c r="LO90" t="str">
        <v>Club soda</v>
      </c>
      <c r="LP90" t="str">
        <v>Cola drinks</v>
      </c>
      <c r="LQ90" t="str">
        <v>Fruit-flavored soda</v>
      </c>
      <c r="LR90" t="str">
        <v>Ginger ale</v>
      </c>
      <c r="LS90" t="str">
        <v>Root beer</v>
      </c>
      <c r="LT90" t="str">
        <v>Coffee</v>
      </c>
      <c r="LU90" t="str">
        <v>Tea</v>
      </c>
    </row>
    <row r="91" spans="2:333" x14ac:dyDescent="0.2">
      <c r="B91" s="93" t="s">
        <v>430</v>
      </c>
      <c r="C91" t="str" cm="1">
        <f t="array" ref="C91:LU91">TRANSPOSE(_xlfn._xlws.FILTER(Nutrition[Food], ISNUMBER(SEARCH(DASHBOARD!G14,Nutrition[Food])), "No results"))</f>
        <v>Cows' milk</v>
      </c>
      <c r="D91" t="str">
        <v>Milk skim</v>
      </c>
      <c r="E91" t="str">
        <v>Buttermilk</v>
      </c>
      <c r="F91" t="str">
        <v>Evaporated, undiluted</v>
      </c>
      <c r="G91" t="str">
        <v>Fortified milk</v>
      </c>
      <c r="H91" t="str">
        <v>Powdered milk</v>
      </c>
      <c r="I91" t="str">
        <v>skim, instant</v>
      </c>
      <c r="J91" t="str">
        <v>skim, non-instant</v>
      </c>
      <c r="K91" t="str">
        <v>Goats' milk</v>
      </c>
      <c r="L91" t="str">
        <v>(1/2 cup ice cream)</v>
      </c>
      <c r="M91" t="str">
        <v>Cocoa</v>
      </c>
      <c r="N91" t="str">
        <v>skim. milk</v>
      </c>
      <c r="O91" t="str">
        <v>(cornstarch)</v>
      </c>
      <c r="P91" t="str">
        <v>Custard</v>
      </c>
      <c r="Q91" t="str">
        <v>Ice cream</v>
      </c>
      <c r="R91" t="str">
        <v>Ice milk</v>
      </c>
      <c r="S91" t="str">
        <v>Cream or half-and-half</v>
      </c>
      <c r="T91" t="str">
        <v>or whipping</v>
      </c>
      <c r="U91" t="str">
        <v>Cheese</v>
      </c>
      <c r="V91" t="str">
        <v>Cheddar</v>
      </c>
      <c r="W91" t="str">
        <v>Cheddar, grated cup</v>
      </c>
      <c r="X91" t="str">
        <v>Cream cheese</v>
      </c>
      <c r="Y91" t="str">
        <v>Processed cheese</v>
      </c>
      <c r="Z91" t="str">
        <v>Swiss</v>
      </c>
      <c r="AA91" t="str">
        <v>Eggs raw</v>
      </c>
      <c r="AB91" t="str">
        <v>Eggs Scrambled or fried</v>
      </c>
      <c r="AC91" t="str">
        <v>Butter</v>
      </c>
      <c r="AD91" t="str">
        <v>Butter</v>
      </c>
      <c r="AE91" t="str">
        <v>Hydrogenated cooking fat</v>
      </c>
      <c r="AF91" t="str">
        <v>Lard</v>
      </c>
      <c r="AG91" t="str">
        <v>Margarine</v>
      </c>
      <c r="AH91" t="str">
        <v>Margarine, 2 pat or</v>
      </c>
      <c r="AI91" t="str">
        <v>Mayonnaise</v>
      </c>
      <c r="AJ91" t="str">
        <v>Corn oil</v>
      </c>
      <c r="AK91" t="str">
        <v>Olive oil</v>
      </c>
      <c r="AL91" t="str">
        <v>Safflower seed oil</v>
      </c>
      <c r="AM91" t="str">
        <v>French dressing</v>
      </c>
      <c r="AN91" t="str">
        <v>Thousand Island sauce</v>
      </c>
      <c r="AO91" t="str">
        <v>Salt pork</v>
      </c>
      <c r="AP91" t="str">
        <v>Bacon</v>
      </c>
      <c r="AQ91" t="str">
        <v>Beef</v>
      </c>
      <c r="AR91" t="str">
        <v>Hamburger</v>
      </c>
      <c r="AS91" t="str">
        <v>Ground lean</v>
      </c>
      <c r="AT91" t="str">
        <v>Roast beef</v>
      </c>
      <c r="AU91" t="str">
        <v>Steak</v>
      </c>
      <c r="AV91" t="str">
        <v>Steak, lean, as round</v>
      </c>
      <c r="AW91" t="str">
        <v>Corned beef</v>
      </c>
      <c r="AX91" t="str">
        <v>Corned beef hash canned</v>
      </c>
      <c r="AY91" t="str">
        <v>Corned beef hash Dried</v>
      </c>
      <c r="AZ91" t="str">
        <v>Pot-pie</v>
      </c>
      <c r="BA91" t="str">
        <v>Corned beef hash Stew</v>
      </c>
      <c r="BB91" t="str">
        <v>chicken</v>
      </c>
      <c r="BC91" t="str">
        <v>Fried, breast or leg and thigh chicken</v>
      </c>
      <c r="BD91" t="str">
        <v>Roasted chicken</v>
      </c>
      <c r="BE91" t="str">
        <v>Chicken livers, fried</v>
      </c>
      <c r="BF91" t="str">
        <v>Duck, domestic</v>
      </c>
      <c r="BG91" t="str">
        <v>Lamb, chop, broiled</v>
      </c>
      <c r="BH91" t="str">
        <v>Leg roasted</v>
      </c>
      <c r="BI91" t="str">
        <v>Shoulder, braised</v>
      </c>
      <c r="BJ91" t="str">
        <v>Pork, chop, 1 thick</v>
      </c>
      <c r="BK91" t="str">
        <v>Ham pan-broiled</v>
      </c>
      <c r="BL91" t="str">
        <v xml:space="preserve">Ham, as </v>
      </c>
      <c r="BM91" t="str">
        <v>Ham, canned, spiced</v>
      </c>
      <c r="BN91" t="str">
        <v>Pork roast</v>
      </c>
      <c r="BO91" t="str">
        <v>Pork sausage</v>
      </c>
      <c r="BP91" t="str">
        <v>Turkey</v>
      </c>
      <c r="BQ91" t="str">
        <v>Veal</v>
      </c>
      <c r="BR91" t="str">
        <v>Roast</v>
      </c>
      <c r="BS91" t="str">
        <v>Clams</v>
      </c>
      <c r="BT91" t="str">
        <v>Cod</v>
      </c>
      <c r="BU91" t="str">
        <v>Crab meat</v>
      </c>
      <c r="BV91" t="str">
        <v>Fish sticks fried</v>
      </c>
      <c r="BW91" t="str">
        <v>Flounder</v>
      </c>
      <c r="BX91" t="str">
        <v>Haddock</v>
      </c>
      <c r="BY91" t="str">
        <v>Halibut</v>
      </c>
      <c r="BZ91" t="str">
        <v>Herring</v>
      </c>
      <c r="CA91" t="str">
        <v>Lobster</v>
      </c>
      <c r="CB91" t="str">
        <v>Mackerel</v>
      </c>
      <c r="CC91" t="str">
        <v>Oysters</v>
      </c>
      <c r="CD91" t="str">
        <v>Oyster stew</v>
      </c>
      <c r="CE91" t="str">
        <v>Salmon</v>
      </c>
      <c r="CF91" t="str">
        <v>Sardines</v>
      </c>
      <c r="CG91" t="str">
        <v>Scallops</v>
      </c>
      <c r="CH91" t="str">
        <v>Shad</v>
      </c>
      <c r="CI91" t="str">
        <v>Shrimp</v>
      </c>
      <c r="CJ91" t="str">
        <v>Swordfish</v>
      </c>
      <c r="CK91" t="str">
        <v>Tuna</v>
      </c>
      <c r="CL91" t="str">
        <v>Artichoke</v>
      </c>
      <c r="CM91" t="str">
        <v>Asparagus</v>
      </c>
      <c r="CN91" t="str">
        <v>Beans</v>
      </c>
      <c r="CO91" t="str">
        <v>Lima</v>
      </c>
      <c r="CP91" t="str">
        <v>Lima, dry, cooked</v>
      </c>
      <c r="CQ91" t="str">
        <v>Navy, baked with pork</v>
      </c>
      <c r="CR91" t="str">
        <v>Red kidney</v>
      </c>
      <c r="CS91" t="str">
        <v>Bean sprouts</v>
      </c>
      <c r="CT91" t="str">
        <v>Beet greens</v>
      </c>
      <c r="CU91" t="str">
        <v>Beetroots</v>
      </c>
      <c r="CV91" t="str">
        <v>Broccoli</v>
      </c>
      <c r="CW91" t="str">
        <v>Brussels sprouts</v>
      </c>
      <c r="CX91" t="str">
        <v>Sauerkraut</v>
      </c>
      <c r="CY91" t="str">
        <v>Steamed cabbage</v>
      </c>
      <c r="CZ91" t="str">
        <v>Carrots</v>
      </c>
      <c r="DA91" t="str">
        <v>Raw, grated</v>
      </c>
      <c r="DB91" t="str">
        <v>Strips, from raw</v>
      </c>
      <c r="DC91" t="str">
        <v>Cauliflower</v>
      </c>
      <c r="DD91" t="str">
        <v>Celery</v>
      </c>
      <c r="DE91" t="str">
        <v>Stalk raw</v>
      </c>
      <c r="DF91" t="str">
        <v>Chard steamed</v>
      </c>
      <c r="DG91" t="str">
        <v>Collards</v>
      </c>
      <c r="DH91" t="str">
        <v>Corn</v>
      </c>
      <c r="DI91" t="str">
        <v>cooked or canned</v>
      </c>
      <c r="DJ91" t="str">
        <v>Cucumbers</v>
      </c>
      <c r="DK91" t="str">
        <v>Dandelion greens</v>
      </c>
      <c r="DL91" t="str">
        <v>Eggplant</v>
      </c>
      <c r="DM91" t="str">
        <v>Endive</v>
      </c>
      <c r="DN91" t="str">
        <v>Kale</v>
      </c>
      <c r="DO91" t="str">
        <v>Kohlrabi</v>
      </c>
      <c r="DP91" t="str">
        <v>Lambs quarters, steamed</v>
      </c>
      <c r="DQ91" t="str">
        <v>Lentils</v>
      </c>
      <c r="DR91" t="str">
        <v>Lettuce</v>
      </c>
      <c r="DS91" t="str">
        <v>Iceberg</v>
      </c>
      <c r="DT91" t="str">
        <v>Mushrooms canned</v>
      </c>
      <c r="DU91" t="str">
        <v>Mustard greens</v>
      </c>
      <c r="DV91" t="str">
        <v>Okra</v>
      </c>
      <c r="DW91" t="str">
        <v>Onions</v>
      </c>
      <c r="DX91" t="str">
        <v>Raw, green</v>
      </c>
      <c r="DY91" t="str">
        <v>Parsley</v>
      </c>
      <c r="DZ91" t="str">
        <v>Parsnips</v>
      </c>
      <c r="EA91" t="str">
        <v>Peas</v>
      </c>
      <c r="EB91" t="str">
        <v>Fresh, steamed peas</v>
      </c>
      <c r="EC91" t="str">
        <v>Frozen peas</v>
      </c>
      <c r="ED91" t="str">
        <v>Split cooked peas</v>
      </c>
      <c r="EE91" t="str">
        <v>heated peas</v>
      </c>
      <c r="EF91" t="str">
        <v>Peppers canned</v>
      </c>
      <c r="EG91" t="str">
        <v>Peppers Raw, green, sweet</v>
      </c>
      <c r="EH91" t="str">
        <v>Peppers with beef and crumbs</v>
      </c>
      <c r="EI91" t="str">
        <v>Potatoes, baked</v>
      </c>
      <c r="EJ91" t="str">
        <v>French-fried</v>
      </c>
      <c r="EK91" t="str">
        <v>Potatoes Mashed with milk and butter</v>
      </c>
      <c r="EL91" t="str">
        <v>Potatoes, pan-tried</v>
      </c>
      <c r="EM91" t="str">
        <v>Scalloped with cheese potatoes</v>
      </c>
      <c r="EN91" t="str">
        <v>Steamed potatoes before peeling</v>
      </c>
      <c r="EO91" t="str">
        <v>Potato chips</v>
      </c>
      <c r="EP91" t="str">
        <v>Radishes</v>
      </c>
      <c r="EQ91" t="str">
        <v>Rutabagas</v>
      </c>
      <c r="ER91" t="str">
        <v>Soybeans</v>
      </c>
      <c r="ES91" t="str">
        <v>Spinach</v>
      </c>
      <c r="ET91" t="str">
        <v>Squash</v>
      </c>
      <c r="EU91" t="str">
        <v>Winter, mashed</v>
      </c>
      <c r="EV91" t="str">
        <v>Sweet potatoes</v>
      </c>
      <c r="EW91" t="str">
        <v>Candied</v>
      </c>
      <c r="EX91" t="str">
        <v>Tomatoes</v>
      </c>
      <c r="EY91" t="str">
        <v>Raw, 2 by 2 1/2</v>
      </c>
      <c r="EZ91" t="str">
        <v>Tomato juice</v>
      </c>
      <c r="FA91" t="str">
        <v>Tomato catsup</v>
      </c>
      <c r="FB91" t="str">
        <v>Turnip greens</v>
      </c>
      <c r="FC91" t="str">
        <v>Turnips, steamed</v>
      </c>
      <c r="FD91" t="str">
        <v>Watercress stems, raw</v>
      </c>
      <c r="FE91" t="str">
        <v>Apple juice canned</v>
      </c>
      <c r="FF91" t="str">
        <v>Apple vinegar</v>
      </c>
      <c r="FG91" t="str">
        <v>Apples, raw</v>
      </c>
      <c r="FH91" t="str">
        <v>Stewed or canned</v>
      </c>
      <c r="FI91" t="str">
        <v>Apricots</v>
      </c>
      <c r="FJ91" t="str">
        <v>Dried, uncooked</v>
      </c>
      <c r="FK91" t="str">
        <v>Fresh</v>
      </c>
      <c r="FL91" t="str">
        <v>Nectar, or juice</v>
      </c>
      <c r="FM91" t="str">
        <v>Avocado</v>
      </c>
      <c r="FN91" t="str">
        <v>Banana</v>
      </c>
      <c r="FO91" t="str">
        <v>Blackberries</v>
      </c>
      <c r="FP91" t="str">
        <v>Blueberries</v>
      </c>
      <c r="FQ91" t="str">
        <v>Cantaloupe</v>
      </c>
      <c r="FR91" t="str">
        <v>Cherries</v>
      </c>
      <c r="FS91" t="str">
        <v>Fresh, raw</v>
      </c>
      <c r="FT91" t="str">
        <v>Cranberry sauce sweetened</v>
      </c>
      <c r="FU91" t="str">
        <v>Dates</v>
      </c>
      <c r="FV91" t="str">
        <v>Figs</v>
      </c>
      <c r="FW91" t="str">
        <v>Fresh, raw figs</v>
      </c>
      <c r="FX91" t="str">
        <v xml:space="preserve">figs Canned with syrup </v>
      </c>
      <c r="FY91" t="str">
        <v>Fruit cocktail, canned</v>
      </c>
      <c r="FZ91" t="str">
        <v>Grapefruit sections</v>
      </c>
      <c r="GA91" t="str">
        <v>Grapefruit, fresh, 5" diameter</v>
      </c>
      <c r="GB91" t="str">
        <v>Grapefruit juice</v>
      </c>
      <c r="GC91" t="str">
        <v>Grapes</v>
      </c>
      <c r="GD91" t="str">
        <v>European, as Muscat, Tokay</v>
      </c>
      <c r="GE91" t="str">
        <v>Grape juice</v>
      </c>
      <c r="GF91" t="str">
        <v>Lemon juice</v>
      </c>
      <c r="GG91" t="str">
        <v>Lemonade concentratefrozen</v>
      </c>
      <c r="GH91" t="str">
        <v>Limeade concentrate frozen</v>
      </c>
      <c r="GI91" t="str">
        <v>Olives large</v>
      </c>
      <c r="GJ91" t="str">
        <v>OlivesRipe</v>
      </c>
      <c r="GK91" t="str">
        <v>Oranges 3" diameter</v>
      </c>
      <c r="GL91" t="str">
        <v>Orange juice</v>
      </c>
      <c r="GM91" t="str">
        <v xml:space="preserve">Frozen </v>
      </c>
      <c r="GN91" t="str">
        <v>Papaya</v>
      </c>
      <c r="GO91" t="str">
        <v>Peaches</v>
      </c>
      <c r="GP91" t="str">
        <v>Fresh, raw</v>
      </c>
      <c r="GQ91" t="str">
        <v>Pears</v>
      </c>
      <c r="GR91" t="str">
        <v>Raw, 3 by 2V</v>
      </c>
      <c r="GS91" t="str">
        <v>Persimmons</v>
      </c>
      <c r="GT91" t="str">
        <v>Pineapple</v>
      </c>
      <c r="GU91" t="str">
        <v>Pineapple Crushed</v>
      </c>
      <c r="GV91" t="str">
        <v>Raw, diced</v>
      </c>
      <c r="GW91" t="str">
        <v>Pineapple juice</v>
      </c>
      <c r="GX91" t="str">
        <v>Plums</v>
      </c>
      <c r="GY91" t="str">
        <v>Raw, 2" diameter</v>
      </c>
      <c r="GZ91" t="str">
        <v>Prunes</v>
      </c>
      <c r="HA91" t="str">
        <v>Prune juice</v>
      </c>
      <c r="HB91" t="str">
        <v>Raisins</v>
      </c>
      <c r="HC91" t="str">
        <v>Raspberries</v>
      </c>
      <c r="HD91" t="str">
        <v>Raw, red</v>
      </c>
      <c r="HE91" t="str">
        <v>Rhubarb sweetened</v>
      </c>
      <c r="HF91" t="str">
        <v>Strawberries</v>
      </c>
      <c r="HG91" t="str">
        <v>Raw</v>
      </c>
      <c r="HH91" t="str">
        <v>Tangerines</v>
      </c>
      <c r="HI91" t="str">
        <v>Watermelon</v>
      </c>
      <c r="HJ91" t="str">
        <v>Biscuits</v>
      </c>
      <c r="HK91" t="str">
        <v>Bran flakes</v>
      </c>
      <c r="HL91" t="str">
        <v>Bread, cracked wheat</v>
      </c>
      <c r="HM91" t="str">
        <v>Rye</v>
      </c>
      <c r="HN91" t="str">
        <v>White, 20 slices, or</v>
      </c>
      <c r="HO91" t="str">
        <v>Whole-wheat</v>
      </c>
      <c r="HP91" t="str">
        <v>Whole-wheat</v>
      </c>
      <c r="HQ91" t="str">
        <v>Corn bread ground meal</v>
      </c>
      <c r="HR91" t="str">
        <v>Cornflakes</v>
      </c>
      <c r="HS91" t="str">
        <v>Corn grits cooked</v>
      </c>
      <c r="HT91" t="str">
        <v>Corn meal</v>
      </c>
      <c r="HU91" t="str">
        <v>Crackers</v>
      </c>
      <c r="HV91" t="str">
        <v>Soda, 2 1/2 square</v>
      </c>
      <c r="HW91" t="str">
        <v>Farina</v>
      </c>
      <c r="HX91" t="str">
        <v>Flour</v>
      </c>
      <c r="HY91" t="str">
        <v>Wheat (all purpose)</v>
      </c>
      <c r="HZ91" t="str">
        <v>Wheat (whole)</v>
      </c>
      <c r="IA91" t="str">
        <v>Macaroni</v>
      </c>
      <c r="IB91" t="str">
        <v>Baked with cheese</v>
      </c>
      <c r="IC91" t="str">
        <v>Muffins</v>
      </c>
      <c r="ID91" t="str">
        <v>Noodles</v>
      </c>
      <c r="IE91" t="str">
        <v>Oatmeal</v>
      </c>
      <c r="IF91" t="str">
        <v>Pancakes 4" diam.</v>
      </c>
      <c r="IG91" t="str">
        <v>Wheat, pancakes 4" diam.</v>
      </c>
      <c r="IH91" t="str">
        <v>Pizza 14" diam.</v>
      </c>
      <c r="II91" t="str">
        <v>Popcorn salted</v>
      </c>
      <c r="IJ91" t="str">
        <v>Puffed rice</v>
      </c>
      <c r="IK91" t="str">
        <v>Puffed wheat presweetened</v>
      </c>
      <c r="IL91" t="str">
        <v>Rice</v>
      </c>
      <c r="IM91" t="str">
        <v>Converted Rice</v>
      </c>
      <c r="IN91" t="str">
        <v>White</v>
      </c>
      <c r="IO91" t="str">
        <v>Rice flakes</v>
      </c>
      <c r="IP91" t="str">
        <v>Rice polish</v>
      </c>
      <c r="IQ91" t="str">
        <v>Rolls</v>
      </c>
      <c r="IR91" t="str">
        <v>of refined flour</v>
      </c>
      <c r="IS91" t="str">
        <v>whole-wheat</v>
      </c>
      <c r="IT91" t="str">
        <v>Spaghetti with meat sauce</v>
      </c>
      <c r="IU91" t="str">
        <v>with tomatoes and cheese</v>
      </c>
      <c r="IV91" t="str">
        <v>Spanish rice</v>
      </c>
      <c r="IW91" t="str">
        <v>Shredded wheat biscuit</v>
      </c>
      <c r="IX91" t="str">
        <v>Waffles</v>
      </c>
      <c r="IY91" t="str">
        <v>Wheat germ</v>
      </c>
      <c r="IZ91" t="str">
        <v>Wheat-germ cereal toasted</v>
      </c>
      <c r="JA91" t="str">
        <v>Wheat meal cereal unrefined</v>
      </c>
      <c r="JB91" t="str">
        <v>Wheat, cooked</v>
      </c>
      <c r="JC91" t="str">
        <v>Bean soups</v>
      </c>
      <c r="JD91" t="str">
        <v>Beef soup</v>
      </c>
      <c r="JE91" t="str">
        <v>Bouillon</v>
      </c>
      <c r="JF91" t="str">
        <v>chicken soup</v>
      </c>
      <c r="JG91" t="str">
        <v>Clam chowder</v>
      </c>
      <c r="JH91" t="str">
        <v>Cream soups</v>
      </c>
      <c r="JI91" t="str">
        <v>Noodle</v>
      </c>
      <c r="JJ91" t="str">
        <v>Split-pea soup</v>
      </c>
      <c r="JK91" t="str">
        <v>Tomato soup</v>
      </c>
      <c r="JL91" t="str">
        <v>Vegetable</v>
      </c>
      <c r="JM91" t="str">
        <v>Apple betty</v>
      </c>
      <c r="JN91" t="str">
        <v>Bread pudding</v>
      </c>
      <c r="JO91" t="str">
        <v>Cakes</v>
      </c>
      <c r="JP91" t="str">
        <v>Chocolate fudge</v>
      </c>
      <c r="JQ91" t="str">
        <v>Cupcake</v>
      </c>
      <c r="JR91" t="str">
        <v>Fruit cake</v>
      </c>
      <c r="JS91" t="str">
        <v>Gingerbread</v>
      </c>
      <c r="JT91" t="str">
        <v>Plain, with no icing</v>
      </c>
      <c r="JU91" t="str">
        <v>Sponge cake</v>
      </c>
      <c r="JV91" t="str">
        <v>Candy</v>
      </c>
      <c r="JW91" t="str">
        <v>Chocolate creams</v>
      </c>
      <c r="JX91" t="str">
        <v>Fudge</v>
      </c>
      <c r="JY91" t="str">
        <v>Hard candies</v>
      </c>
      <c r="JZ91" t="str">
        <v>Marshmallows</v>
      </c>
      <c r="KA91" t="str">
        <v>Milk chocolate</v>
      </c>
      <c r="KB91" t="str">
        <v>Chocolate syrup</v>
      </c>
      <c r="KC91" t="str">
        <v>Doughnuts</v>
      </c>
      <c r="KD91" t="str">
        <v>Gelatin, made with water</v>
      </c>
      <c r="KE91" t="str">
        <v>Honey</v>
      </c>
      <c r="KF91" t="str">
        <v>Ice cream</v>
      </c>
      <c r="KG91" t="str">
        <v>Ices</v>
      </c>
      <c r="KH91" t="str">
        <v>preserves</v>
      </c>
      <c r="KI91" t="str">
        <v>Jellies</v>
      </c>
      <c r="KJ91" t="str">
        <v>Molasses</v>
      </c>
      <c r="KK91" t="str">
        <v>Cane Syrup</v>
      </c>
      <c r="KL91" t="str">
        <v>9" diam. pie</v>
      </c>
      <c r="KM91" t="str">
        <v>Cherry Pie</v>
      </c>
      <c r="KN91" t="str">
        <v>Custard</v>
      </c>
      <c r="KO91" t="str">
        <v>Lemon meringue</v>
      </c>
      <c r="KP91" t="str">
        <v>Mince</v>
      </c>
      <c r="KQ91" t="str">
        <v>Pumpkin Pie</v>
      </c>
      <c r="KR91" t="str">
        <v>Puddings Sugar</v>
      </c>
      <c r="KS91" t="str">
        <v>3 teaspoons sugar</v>
      </c>
      <c r="KT91" t="str">
        <v>Brown, firm-packed, dark sugar</v>
      </c>
      <c r="KU91" t="str">
        <v>Syrup</v>
      </c>
      <c r="KV91" t="str">
        <v>table blends sugar</v>
      </c>
      <c r="KW91" t="str">
        <v>Tapioca cream pudding</v>
      </c>
      <c r="KX91" t="str">
        <v>Almonds</v>
      </c>
      <c r="KY91" t="str">
        <v>roasted and salted</v>
      </c>
      <c r="KZ91" t="str">
        <v>Brazil nuts</v>
      </c>
      <c r="LA91" t="str">
        <v>Cashews</v>
      </c>
      <c r="LB91" t="str">
        <v>coconut sweetened</v>
      </c>
      <c r="LC91" t="str">
        <v>Peanut butter</v>
      </c>
      <c r="LD91" t="str">
        <v>Peanut butter, natural</v>
      </c>
      <c r="LE91" t="str">
        <v>Peanuts</v>
      </c>
      <c r="LF91" t="str">
        <v>Pecans</v>
      </c>
      <c r="LG91" t="str">
        <v>Sesame seeds</v>
      </c>
      <c r="LH91" t="str">
        <v>Sunflower seeds</v>
      </c>
      <c r="LI91" t="str">
        <v>Walnuts</v>
      </c>
      <c r="LJ91" t="str">
        <v>Beer</v>
      </c>
      <c r="LK91" t="str">
        <v>Gin</v>
      </c>
      <c r="LL91" t="str">
        <v>Wines</v>
      </c>
      <c r="LM91" t="str">
        <v>Table (12.2% alcohol)</v>
      </c>
      <c r="LN91" t="str">
        <v>Carbonated drinks Artificially sweetened</v>
      </c>
      <c r="LO91" t="str">
        <v>Club soda</v>
      </c>
      <c r="LP91" t="str">
        <v>Cola drinks</v>
      </c>
      <c r="LQ91" t="str">
        <v>Fruit-flavored soda</v>
      </c>
      <c r="LR91" t="str">
        <v>Ginger ale</v>
      </c>
      <c r="LS91" t="str">
        <v>Root beer</v>
      </c>
      <c r="LT91" t="str">
        <v>Coffee</v>
      </c>
      <c r="LU91" t="str">
        <v>Tea</v>
      </c>
    </row>
    <row r="92" spans="2:333" ht="17" thickBot="1" x14ac:dyDescent="0.25">
      <c r="B92" s="94" t="s">
        <v>431</v>
      </c>
      <c r="C92" t="str" cm="1">
        <f t="array" ref="C92:LU92">TRANSPOSE(_xlfn._xlws.FILTER(Nutrition[Food], ISNUMBER(SEARCH(DASHBOARD!G15,Nutrition[Food])), "No results"))</f>
        <v>Cows' milk</v>
      </c>
      <c r="D92" t="str">
        <v>Milk skim</v>
      </c>
      <c r="E92" t="str">
        <v>Buttermilk</v>
      </c>
      <c r="F92" t="str">
        <v>Evaporated, undiluted</v>
      </c>
      <c r="G92" t="str">
        <v>Fortified milk</v>
      </c>
      <c r="H92" t="str">
        <v>Powdered milk</v>
      </c>
      <c r="I92" t="str">
        <v>skim, instant</v>
      </c>
      <c r="J92" t="str">
        <v>skim, non-instant</v>
      </c>
      <c r="K92" t="str">
        <v>Goats' milk</v>
      </c>
      <c r="L92" t="str">
        <v>(1/2 cup ice cream)</v>
      </c>
      <c r="M92" t="str">
        <v>Cocoa</v>
      </c>
      <c r="N92" t="str">
        <v>skim. milk</v>
      </c>
      <c r="O92" t="str">
        <v>(cornstarch)</v>
      </c>
      <c r="P92" t="str">
        <v>Custard</v>
      </c>
      <c r="Q92" t="str">
        <v>Ice cream</v>
      </c>
      <c r="R92" t="str">
        <v>Ice milk</v>
      </c>
      <c r="S92" t="str">
        <v>Cream or half-and-half</v>
      </c>
      <c r="T92" t="str">
        <v>or whipping</v>
      </c>
      <c r="U92" t="str">
        <v>Cheese</v>
      </c>
      <c r="V92" t="str">
        <v>Cheddar</v>
      </c>
      <c r="W92" t="str">
        <v>Cheddar, grated cup</v>
      </c>
      <c r="X92" t="str">
        <v>Cream cheese</v>
      </c>
      <c r="Y92" t="str">
        <v>Processed cheese</v>
      </c>
      <c r="Z92" t="str">
        <v>Swiss</v>
      </c>
      <c r="AA92" t="str">
        <v>Eggs raw</v>
      </c>
      <c r="AB92" t="str">
        <v>Eggs Scrambled or fried</v>
      </c>
      <c r="AC92" t="str">
        <v>Butter</v>
      </c>
      <c r="AD92" t="str">
        <v>Butter</v>
      </c>
      <c r="AE92" t="str">
        <v>Hydrogenated cooking fat</v>
      </c>
      <c r="AF92" t="str">
        <v>Lard</v>
      </c>
      <c r="AG92" t="str">
        <v>Margarine</v>
      </c>
      <c r="AH92" t="str">
        <v>Margarine, 2 pat or</v>
      </c>
      <c r="AI92" t="str">
        <v>Mayonnaise</v>
      </c>
      <c r="AJ92" t="str">
        <v>Corn oil</v>
      </c>
      <c r="AK92" t="str">
        <v>Olive oil</v>
      </c>
      <c r="AL92" t="str">
        <v>Safflower seed oil</v>
      </c>
      <c r="AM92" t="str">
        <v>French dressing</v>
      </c>
      <c r="AN92" t="str">
        <v>Thousand Island sauce</v>
      </c>
      <c r="AO92" t="str">
        <v>Salt pork</v>
      </c>
      <c r="AP92" t="str">
        <v>Bacon</v>
      </c>
      <c r="AQ92" t="str">
        <v>Beef</v>
      </c>
      <c r="AR92" t="str">
        <v>Hamburger</v>
      </c>
      <c r="AS92" t="str">
        <v>Ground lean</v>
      </c>
      <c r="AT92" t="str">
        <v>Roast beef</v>
      </c>
      <c r="AU92" t="str">
        <v>Steak</v>
      </c>
      <c r="AV92" t="str">
        <v>Steak, lean, as round</v>
      </c>
      <c r="AW92" t="str">
        <v>Corned beef</v>
      </c>
      <c r="AX92" t="str">
        <v>Corned beef hash canned</v>
      </c>
      <c r="AY92" t="str">
        <v>Corned beef hash Dried</v>
      </c>
      <c r="AZ92" t="str">
        <v>Pot-pie</v>
      </c>
      <c r="BA92" t="str">
        <v>Corned beef hash Stew</v>
      </c>
      <c r="BB92" t="str">
        <v>chicken</v>
      </c>
      <c r="BC92" t="str">
        <v>Fried, breast or leg and thigh chicken</v>
      </c>
      <c r="BD92" t="str">
        <v>Roasted chicken</v>
      </c>
      <c r="BE92" t="str">
        <v>Chicken livers, fried</v>
      </c>
      <c r="BF92" t="str">
        <v>Duck, domestic</v>
      </c>
      <c r="BG92" t="str">
        <v>Lamb, chop, broiled</v>
      </c>
      <c r="BH92" t="str">
        <v>Leg roasted</v>
      </c>
      <c r="BI92" t="str">
        <v>Shoulder, braised</v>
      </c>
      <c r="BJ92" t="str">
        <v>Pork, chop, 1 thick</v>
      </c>
      <c r="BK92" t="str">
        <v>Ham pan-broiled</v>
      </c>
      <c r="BL92" t="str">
        <v xml:space="preserve">Ham, as </v>
      </c>
      <c r="BM92" t="str">
        <v>Ham, canned, spiced</v>
      </c>
      <c r="BN92" t="str">
        <v>Pork roast</v>
      </c>
      <c r="BO92" t="str">
        <v>Pork sausage</v>
      </c>
      <c r="BP92" t="str">
        <v>Turkey</v>
      </c>
      <c r="BQ92" t="str">
        <v>Veal</v>
      </c>
      <c r="BR92" t="str">
        <v>Roast</v>
      </c>
      <c r="BS92" t="str">
        <v>Clams</v>
      </c>
      <c r="BT92" t="str">
        <v>Cod</v>
      </c>
      <c r="BU92" t="str">
        <v>Crab meat</v>
      </c>
      <c r="BV92" t="str">
        <v>Fish sticks fried</v>
      </c>
      <c r="BW92" t="str">
        <v>Flounder</v>
      </c>
      <c r="BX92" t="str">
        <v>Haddock</v>
      </c>
      <c r="BY92" t="str">
        <v>Halibut</v>
      </c>
      <c r="BZ92" t="str">
        <v>Herring</v>
      </c>
      <c r="CA92" t="str">
        <v>Lobster</v>
      </c>
      <c r="CB92" t="str">
        <v>Mackerel</v>
      </c>
      <c r="CC92" t="str">
        <v>Oysters</v>
      </c>
      <c r="CD92" t="str">
        <v>Oyster stew</v>
      </c>
      <c r="CE92" t="str">
        <v>Salmon</v>
      </c>
      <c r="CF92" t="str">
        <v>Sardines</v>
      </c>
      <c r="CG92" t="str">
        <v>Scallops</v>
      </c>
      <c r="CH92" t="str">
        <v>Shad</v>
      </c>
      <c r="CI92" t="str">
        <v>Shrimp</v>
      </c>
      <c r="CJ92" t="str">
        <v>Swordfish</v>
      </c>
      <c r="CK92" t="str">
        <v>Tuna</v>
      </c>
      <c r="CL92" t="str">
        <v>Artichoke</v>
      </c>
      <c r="CM92" t="str">
        <v>Asparagus</v>
      </c>
      <c r="CN92" t="str">
        <v>Beans</v>
      </c>
      <c r="CO92" t="str">
        <v>Lima</v>
      </c>
      <c r="CP92" t="str">
        <v>Lima, dry, cooked</v>
      </c>
      <c r="CQ92" t="str">
        <v>Navy, baked with pork</v>
      </c>
      <c r="CR92" t="str">
        <v>Red kidney</v>
      </c>
      <c r="CS92" t="str">
        <v>Bean sprouts</v>
      </c>
      <c r="CT92" t="str">
        <v>Beet greens</v>
      </c>
      <c r="CU92" t="str">
        <v>Beetroots</v>
      </c>
      <c r="CV92" t="str">
        <v>Broccoli</v>
      </c>
      <c r="CW92" t="str">
        <v>Brussels sprouts</v>
      </c>
      <c r="CX92" t="str">
        <v>Sauerkraut</v>
      </c>
      <c r="CY92" t="str">
        <v>Steamed cabbage</v>
      </c>
      <c r="CZ92" t="str">
        <v>Carrots</v>
      </c>
      <c r="DA92" t="str">
        <v>Raw, grated</v>
      </c>
      <c r="DB92" t="str">
        <v>Strips, from raw</v>
      </c>
      <c r="DC92" t="str">
        <v>Cauliflower</v>
      </c>
      <c r="DD92" t="str">
        <v>Celery</v>
      </c>
      <c r="DE92" t="str">
        <v>Stalk raw</v>
      </c>
      <c r="DF92" t="str">
        <v>Chard steamed</v>
      </c>
      <c r="DG92" t="str">
        <v>Collards</v>
      </c>
      <c r="DH92" t="str">
        <v>Corn</v>
      </c>
      <c r="DI92" t="str">
        <v>cooked or canned</v>
      </c>
      <c r="DJ92" t="str">
        <v>Cucumbers</v>
      </c>
      <c r="DK92" t="str">
        <v>Dandelion greens</v>
      </c>
      <c r="DL92" t="str">
        <v>Eggplant</v>
      </c>
      <c r="DM92" t="str">
        <v>Endive</v>
      </c>
      <c r="DN92" t="str">
        <v>Kale</v>
      </c>
      <c r="DO92" t="str">
        <v>Kohlrabi</v>
      </c>
      <c r="DP92" t="str">
        <v>Lambs quarters, steamed</v>
      </c>
      <c r="DQ92" t="str">
        <v>Lentils</v>
      </c>
      <c r="DR92" t="str">
        <v>Lettuce</v>
      </c>
      <c r="DS92" t="str">
        <v>Iceberg</v>
      </c>
      <c r="DT92" t="str">
        <v>Mushrooms canned</v>
      </c>
      <c r="DU92" t="str">
        <v>Mustard greens</v>
      </c>
      <c r="DV92" t="str">
        <v>Okra</v>
      </c>
      <c r="DW92" t="str">
        <v>Onions</v>
      </c>
      <c r="DX92" t="str">
        <v>Raw, green</v>
      </c>
      <c r="DY92" t="str">
        <v>Parsley</v>
      </c>
      <c r="DZ92" t="str">
        <v>Parsnips</v>
      </c>
      <c r="EA92" t="str">
        <v>Peas</v>
      </c>
      <c r="EB92" t="str">
        <v>Fresh, steamed peas</v>
      </c>
      <c r="EC92" t="str">
        <v>Frozen peas</v>
      </c>
      <c r="ED92" t="str">
        <v>Split cooked peas</v>
      </c>
      <c r="EE92" t="str">
        <v>heated peas</v>
      </c>
      <c r="EF92" t="str">
        <v>Peppers canned</v>
      </c>
      <c r="EG92" t="str">
        <v>Peppers Raw, green, sweet</v>
      </c>
      <c r="EH92" t="str">
        <v>Peppers with beef and crumbs</v>
      </c>
      <c r="EI92" t="str">
        <v>Potatoes, baked</v>
      </c>
      <c r="EJ92" t="str">
        <v>French-fried</v>
      </c>
      <c r="EK92" t="str">
        <v>Potatoes Mashed with milk and butter</v>
      </c>
      <c r="EL92" t="str">
        <v>Potatoes, pan-tried</v>
      </c>
      <c r="EM92" t="str">
        <v>Scalloped with cheese potatoes</v>
      </c>
      <c r="EN92" t="str">
        <v>Steamed potatoes before peeling</v>
      </c>
      <c r="EO92" t="str">
        <v>Potato chips</v>
      </c>
      <c r="EP92" t="str">
        <v>Radishes</v>
      </c>
      <c r="EQ92" t="str">
        <v>Rutabagas</v>
      </c>
      <c r="ER92" t="str">
        <v>Soybeans</v>
      </c>
      <c r="ES92" t="str">
        <v>Spinach</v>
      </c>
      <c r="ET92" t="str">
        <v>Squash</v>
      </c>
      <c r="EU92" t="str">
        <v>Winter, mashed</v>
      </c>
      <c r="EV92" t="str">
        <v>Sweet potatoes</v>
      </c>
      <c r="EW92" t="str">
        <v>Candied</v>
      </c>
      <c r="EX92" t="str">
        <v>Tomatoes</v>
      </c>
      <c r="EY92" t="str">
        <v>Raw, 2 by 2 1/2</v>
      </c>
      <c r="EZ92" t="str">
        <v>Tomato juice</v>
      </c>
      <c r="FA92" t="str">
        <v>Tomato catsup</v>
      </c>
      <c r="FB92" t="str">
        <v>Turnip greens</v>
      </c>
      <c r="FC92" t="str">
        <v>Turnips, steamed</v>
      </c>
      <c r="FD92" t="str">
        <v>Watercress stems, raw</v>
      </c>
      <c r="FE92" t="str">
        <v>Apple juice canned</v>
      </c>
      <c r="FF92" t="str">
        <v>Apple vinegar</v>
      </c>
      <c r="FG92" t="str">
        <v>Apples, raw</v>
      </c>
      <c r="FH92" t="str">
        <v>Stewed or canned</v>
      </c>
      <c r="FI92" t="str">
        <v>Apricots</v>
      </c>
      <c r="FJ92" t="str">
        <v>Dried, uncooked</v>
      </c>
      <c r="FK92" t="str">
        <v>Fresh</v>
      </c>
      <c r="FL92" t="str">
        <v>Nectar, or juice</v>
      </c>
      <c r="FM92" t="str">
        <v>Avocado</v>
      </c>
      <c r="FN92" t="str">
        <v>Banana</v>
      </c>
      <c r="FO92" t="str">
        <v>Blackberries</v>
      </c>
      <c r="FP92" t="str">
        <v>Blueberries</v>
      </c>
      <c r="FQ92" t="str">
        <v>Cantaloupe</v>
      </c>
      <c r="FR92" t="str">
        <v>Cherries</v>
      </c>
      <c r="FS92" t="str">
        <v>Fresh, raw</v>
      </c>
      <c r="FT92" t="str">
        <v>Cranberry sauce sweetened</v>
      </c>
      <c r="FU92" t="str">
        <v>Dates</v>
      </c>
      <c r="FV92" t="str">
        <v>Figs</v>
      </c>
      <c r="FW92" t="str">
        <v>Fresh, raw figs</v>
      </c>
      <c r="FX92" t="str">
        <v xml:space="preserve">figs Canned with syrup </v>
      </c>
      <c r="FY92" t="str">
        <v>Fruit cocktail, canned</v>
      </c>
      <c r="FZ92" t="str">
        <v>Grapefruit sections</v>
      </c>
      <c r="GA92" t="str">
        <v>Grapefruit, fresh, 5" diameter</v>
      </c>
      <c r="GB92" t="str">
        <v>Grapefruit juice</v>
      </c>
      <c r="GC92" t="str">
        <v>Grapes</v>
      </c>
      <c r="GD92" t="str">
        <v>European, as Muscat, Tokay</v>
      </c>
      <c r="GE92" t="str">
        <v>Grape juice</v>
      </c>
      <c r="GF92" t="str">
        <v>Lemon juice</v>
      </c>
      <c r="GG92" t="str">
        <v>Lemonade concentratefrozen</v>
      </c>
      <c r="GH92" t="str">
        <v>Limeade concentrate frozen</v>
      </c>
      <c r="GI92" t="str">
        <v>Olives large</v>
      </c>
      <c r="GJ92" t="str">
        <v>OlivesRipe</v>
      </c>
      <c r="GK92" t="str">
        <v>Oranges 3" diameter</v>
      </c>
      <c r="GL92" t="str">
        <v>Orange juice</v>
      </c>
      <c r="GM92" t="str">
        <v xml:space="preserve">Frozen </v>
      </c>
      <c r="GN92" t="str">
        <v>Papaya</v>
      </c>
      <c r="GO92" t="str">
        <v>Peaches</v>
      </c>
      <c r="GP92" t="str">
        <v>Fresh, raw</v>
      </c>
      <c r="GQ92" t="str">
        <v>Pears</v>
      </c>
      <c r="GR92" t="str">
        <v>Raw, 3 by 2V</v>
      </c>
      <c r="GS92" t="str">
        <v>Persimmons</v>
      </c>
      <c r="GT92" t="str">
        <v>Pineapple</v>
      </c>
      <c r="GU92" t="str">
        <v>Pineapple Crushed</v>
      </c>
      <c r="GV92" t="str">
        <v>Raw, diced</v>
      </c>
      <c r="GW92" t="str">
        <v>Pineapple juice</v>
      </c>
      <c r="GX92" t="str">
        <v>Plums</v>
      </c>
      <c r="GY92" t="str">
        <v>Raw, 2" diameter</v>
      </c>
      <c r="GZ92" t="str">
        <v>Prunes</v>
      </c>
      <c r="HA92" t="str">
        <v>Prune juice</v>
      </c>
      <c r="HB92" t="str">
        <v>Raisins</v>
      </c>
      <c r="HC92" t="str">
        <v>Raspberries</v>
      </c>
      <c r="HD92" t="str">
        <v>Raw, red</v>
      </c>
      <c r="HE92" t="str">
        <v>Rhubarb sweetened</v>
      </c>
      <c r="HF92" t="str">
        <v>Strawberries</v>
      </c>
      <c r="HG92" t="str">
        <v>Raw</v>
      </c>
      <c r="HH92" t="str">
        <v>Tangerines</v>
      </c>
      <c r="HI92" t="str">
        <v>Watermelon</v>
      </c>
      <c r="HJ92" t="str">
        <v>Biscuits</v>
      </c>
      <c r="HK92" t="str">
        <v>Bran flakes</v>
      </c>
      <c r="HL92" t="str">
        <v>Bread, cracked wheat</v>
      </c>
      <c r="HM92" t="str">
        <v>Rye</v>
      </c>
      <c r="HN92" t="str">
        <v>White, 20 slices, or</v>
      </c>
      <c r="HO92" t="str">
        <v>Whole-wheat</v>
      </c>
      <c r="HP92" t="str">
        <v>Whole-wheat</v>
      </c>
      <c r="HQ92" t="str">
        <v>Corn bread ground meal</v>
      </c>
      <c r="HR92" t="str">
        <v>Cornflakes</v>
      </c>
      <c r="HS92" t="str">
        <v>Corn grits cooked</v>
      </c>
      <c r="HT92" t="str">
        <v>Corn meal</v>
      </c>
      <c r="HU92" t="str">
        <v>Crackers</v>
      </c>
      <c r="HV92" t="str">
        <v>Soda, 2 1/2 square</v>
      </c>
      <c r="HW92" t="str">
        <v>Farina</v>
      </c>
      <c r="HX92" t="str">
        <v>Flour</v>
      </c>
      <c r="HY92" t="str">
        <v>Wheat (all purpose)</v>
      </c>
      <c r="HZ92" t="str">
        <v>Wheat (whole)</v>
      </c>
      <c r="IA92" t="str">
        <v>Macaroni</v>
      </c>
      <c r="IB92" t="str">
        <v>Baked with cheese</v>
      </c>
      <c r="IC92" t="str">
        <v>Muffins</v>
      </c>
      <c r="ID92" t="str">
        <v>Noodles</v>
      </c>
      <c r="IE92" t="str">
        <v>Oatmeal</v>
      </c>
      <c r="IF92" t="str">
        <v>Pancakes 4" diam.</v>
      </c>
      <c r="IG92" t="str">
        <v>Wheat, pancakes 4" diam.</v>
      </c>
      <c r="IH92" t="str">
        <v>Pizza 14" diam.</v>
      </c>
      <c r="II92" t="str">
        <v>Popcorn salted</v>
      </c>
      <c r="IJ92" t="str">
        <v>Puffed rice</v>
      </c>
      <c r="IK92" t="str">
        <v>Puffed wheat presweetened</v>
      </c>
      <c r="IL92" t="str">
        <v>Rice</v>
      </c>
      <c r="IM92" t="str">
        <v>Converted Rice</v>
      </c>
      <c r="IN92" t="str">
        <v>White</v>
      </c>
      <c r="IO92" t="str">
        <v>Rice flakes</v>
      </c>
      <c r="IP92" t="str">
        <v>Rice polish</v>
      </c>
      <c r="IQ92" t="str">
        <v>Rolls</v>
      </c>
      <c r="IR92" t="str">
        <v>of refined flour</v>
      </c>
      <c r="IS92" t="str">
        <v>whole-wheat</v>
      </c>
      <c r="IT92" t="str">
        <v>Spaghetti with meat sauce</v>
      </c>
      <c r="IU92" t="str">
        <v>with tomatoes and cheese</v>
      </c>
      <c r="IV92" t="str">
        <v>Spanish rice</v>
      </c>
      <c r="IW92" t="str">
        <v>Shredded wheat biscuit</v>
      </c>
      <c r="IX92" t="str">
        <v>Waffles</v>
      </c>
      <c r="IY92" t="str">
        <v>Wheat germ</v>
      </c>
      <c r="IZ92" t="str">
        <v>Wheat-germ cereal toasted</v>
      </c>
      <c r="JA92" t="str">
        <v>Wheat meal cereal unrefined</v>
      </c>
      <c r="JB92" t="str">
        <v>Wheat, cooked</v>
      </c>
      <c r="JC92" t="str">
        <v>Bean soups</v>
      </c>
      <c r="JD92" t="str">
        <v>Beef soup</v>
      </c>
      <c r="JE92" t="str">
        <v>Bouillon</v>
      </c>
      <c r="JF92" t="str">
        <v>chicken soup</v>
      </c>
      <c r="JG92" t="str">
        <v>Clam chowder</v>
      </c>
      <c r="JH92" t="str">
        <v>Cream soups</v>
      </c>
      <c r="JI92" t="str">
        <v>Noodle</v>
      </c>
      <c r="JJ92" t="str">
        <v>Split-pea soup</v>
      </c>
      <c r="JK92" t="str">
        <v>Tomato soup</v>
      </c>
      <c r="JL92" t="str">
        <v>Vegetable</v>
      </c>
      <c r="JM92" t="str">
        <v>Apple betty</v>
      </c>
      <c r="JN92" t="str">
        <v>Bread pudding</v>
      </c>
      <c r="JO92" t="str">
        <v>Cakes</v>
      </c>
      <c r="JP92" t="str">
        <v>Chocolate fudge</v>
      </c>
      <c r="JQ92" t="str">
        <v>Cupcake</v>
      </c>
      <c r="JR92" t="str">
        <v>Fruit cake</v>
      </c>
      <c r="JS92" t="str">
        <v>Gingerbread</v>
      </c>
      <c r="JT92" t="str">
        <v>Plain, with no icing</v>
      </c>
      <c r="JU92" t="str">
        <v>Sponge cake</v>
      </c>
      <c r="JV92" t="str">
        <v>Candy</v>
      </c>
      <c r="JW92" t="str">
        <v>Chocolate creams</v>
      </c>
      <c r="JX92" t="str">
        <v>Fudge</v>
      </c>
      <c r="JY92" t="str">
        <v>Hard candies</v>
      </c>
      <c r="JZ92" t="str">
        <v>Marshmallows</v>
      </c>
      <c r="KA92" t="str">
        <v>Milk chocolate</v>
      </c>
      <c r="KB92" t="str">
        <v>Chocolate syrup</v>
      </c>
      <c r="KC92" t="str">
        <v>Doughnuts</v>
      </c>
      <c r="KD92" t="str">
        <v>Gelatin, made with water</v>
      </c>
      <c r="KE92" t="str">
        <v>Honey</v>
      </c>
      <c r="KF92" t="str">
        <v>Ice cream</v>
      </c>
      <c r="KG92" t="str">
        <v>Ices</v>
      </c>
      <c r="KH92" t="str">
        <v>preserves</v>
      </c>
      <c r="KI92" t="str">
        <v>Jellies</v>
      </c>
      <c r="KJ92" t="str">
        <v>Molasses</v>
      </c>
      <c r="KK92" t="str">
        <v>Cane Syrup</v>
      </c>
      <c r="KL92" t="str">
        <v>9" diam. pie</v>
      </c>
      <c r="KM92" t="str">
        <v>Cherry Pie</v>
      </c>
      <c r="KN92" t="str">
        <v>Custard</v>
      </c>
      <c r="KO92" t="str">
        <v>Lemon meringue</v>
      </c>
      <c r="KP92" t="str">
        <v>Mince</v>
      </c>
      <c r="KQ92" t="str">
        <v>Pumpkin Pie</v>
      </c>
      <c r="KR92" t="str">
        <v>Puddings Sugar</v>
      </c>
      <c r="KS92" t="str">
        <v>3 teaspoons sugar</v>
      </c>
      <c r="KT92" t="str">
        <v>Brown, firm-packed, dark sugar</v>
      </c>
      <c r="KU92" t="str">
        <v>Syrup</v>
      </c>
      <c r="KV92" t="str">
        <v>table blends sugar</v>
      </c>
      <c r="KW92" t="str">
        <v>Tapioca cream pudding</v>
      </c>
      <c r="KX92" t="str">
        <v>Almonds</v>
      </c>
      <c r="KY92" t="str">
        <v>roasted and salted</v>
      </c>
      <c r="KZ92" t="str">
        <v>Brazil nuts</v>
      </c>
      <c r="LA92" t="str">
        <v>Cashews</v>
      </c>
      <c r="LB92" t="str">
        <v>coconut sweetened</v>
      </c>
      <c r="LC92" t="str">
        <v>Peanut butter</v>
      </c>
      <c r="LD92" t="str">
        <v>Peanut butter, natural</v>
      </c>
      <c r="LE92" t="str">
        <v>Peanuts</v>
      </c>
      <c r="LF92" t="str">
        <v>Pecans</v>
      </c>
      <c r="LG92" t="str">
        <v>Sesame seeds</v>
      </c>
      <c r="LH92" t="str">
        <v>Sunflower seeds</v>
      </c>
      <c r="LI92" t="str">
        <v>Walnuts</v>
      </c>
      <c r="LJ92" t="str">
        <v>Beer</v>
      </c>
      <c r="LK92" t="str">
        <v>Gin</v>
      </c>
      <c r="LL92" t="str">
        <v>Wines</v>
      </c>
      <c r="LM92" t="str">
        <v>Table (12.2% alcohol)</v>
      </c>
      <c r="LN92" t="str">
        <v>Carbonated drinks Artificially sweetened</v>
      </c>
      <c r="LO92" t="str">
        <v>Club soda</v>
      </c>
      <c r="LP92" t="str">
        <v>Cola drinks</v>
      </c>
      <c r="LQ92" t="str">
        <v>Fruit-flavored soda</v>
      </c>
      <c r="LR92" t="str">
        <v>Ginger ale</v>
      </c>
      <c r="LS92" t="str">
        <v>Root beer</v>
      </c>
      <c r="LT92" t="str">
        <v>Coffee</v>
      </c>
      <c r="LU92" t="str">
        <v>Tea</v>
      </c>
    </row>
    <row r="93" spans="2:333" ht="17" thickBot="1" x14ac:dyDescent="0.25"/>
    <row r="94" spans="2:333" ht="17" thickBot="1" x14ac:dyDescent="0.25">
      <c r="B94" s="99" t="s">
        <v>425</v>
      </c>
      <c r="C94" s="98" t="s">
        <v>462</v>
      </c>
    </row>
    <row r="95" spans="2:333" x14ac:dyDescent="0.2">
      <c r="B95" s="93" t="s">
        <v>422</v>
      </c>
      <c r="C95" t="str" cm="1">
        <f t="array" ref="C95:LU95">TRANSPOSE(_xlfn._xlws.FILTER(Nutrition[Food], ISNUMBER(SEARCH(DASHBOARD!I11,Nutrition[Food])), "No results"))</f>
        <v>Cows' milk</v>
      </c>
      <c r="D95" t="str">
        <v>Milk skim</v>
      </c>
      <c r="E95" t="str">
        <v>Buttermilk</v>
      </c>
      <c r="F95" t="str">
        <v>Evaporated, undiluted</v>
      </c>
      <c r="G95" t="str">
        <v>Fortified milk</v>
      </c>
      <c r="H95" t="str">
        <v>Powdered milk</v>
      </c>
      <c r="I95" t="str">
        <v>skim, instant</v>
      </c>
      <c r="J95" t="str">
        <v>skim, non-instant</v>
      </c>
      <c r="K95" t="str">
        <v>Goats' milk</v>
      </c>
      <c r="L95" t="str">
        <v>(1/2 cup ice cream)</v>
      </c>
      <c r="M95" t="str">
        <v>Cocoa</v>
      </c>
      <c r="N95" t="str">
        <v>skim. milk</v>
      </c>
      <c r="O95" t="str">
        <v>(cornstarch)</v>
      </c>
      <c r="P95" t="str">
        <v>Custard</v>
      </c>
      <c r="Q95" t="str">
        <v>Ice cream</v>
      </c>
      <c r="R95" t="str">
        <v>Ice milk</v>
      </c>
      <c r="S95" t="str">
        <v>Cream or half-and-half</v>
      </c>
      <c r="T95" t="str">
        <v>or whipping</v>
      </c>
      <c r="U95" t="str">
        <v>Cheese</v>
      </c>
      <c r="V95" t="str">
        <v>Cheddar</v>
      </c>
      <c r="W95" t="str">
        <v>Cheddar, grated cup</v>
      </c>
      <c r="X95" t="str">
        <v>Cream cheese</v>
      </c>
      <c r="Y95" t="str">
        <v>Processed cheese</v>
      </c>
      <c r="Z95" t="str">
        <v>Swiss</v>
      </c>
      <c r="AA95" t="str">
        <v>Eggs raw</v>
      </c>
      <c r="AB95" t="str">
        <v>Eggs Scrambled or fried</v>
      </c>
      <c r="AC95" t="str">
        <v>Butter</v>
      </c>
      <c r="AD95" t="str">
        <v>Butter</v>
      </c>
      <c r="AE95" t="str">
        <v>Hydrogenated cooking fat</v>
      </c>
      <c r="AF95" t="str">
        <v>Lard</v>
      </c>
      <c r="AG95" t="str">
        <v>Margarine</v>
      </c>
      <c r="AH95" t="str">
        <v>Margarine, 2 pat or</v>
      </c>
      <c r="AI95" t="str">
        <v>Mayonnaise</v>
      </c>
      <c r="AJ95" t="str">
        <v>Corn oil</v>
      </c>
      <c r="AK95" t="str">
        <v>Olive oil</v>
      </c>
      <c r="AL95" t="str">
        <v>Safflower seed oil</v>
      </c>
      <c r="AM95" t="str">
        <v>French dressing</v>
      </c>
      <c r="AN95" t="str">
        <v>Thousand Island sauce</v>
      </c>
      <c r="AO95" t="str">
        <v>Salt pork</v>
      </c>
      <c r="AP95" t="str">
        <v>Bacon</v>
      </c>
      <c r="AQ95" t="str">
        <v>Beef</v>
      </c>
      <c r="AR95" t="str">
        <v>Hamburger</v>
      </c>
      <c r="AS95" t="str">
        <v>Ground lean</v>
      </c>
      <c r="AT95" t="str">
        <v>Roast beef</v>
      </c>
      <c r="AU95" t="str">
        <v>Steak</v>
      </c>
      <c r="AV95" t="str">
        <v>Steak, lean, as round</v>
      </c>
      <c r="AW95" t="str">
        <v>Corned beef</v>
      </c>
      <c r="AX95" t="str">
        <v>Corned beef hash canned</v>
      </c>
      <c r="AY95" t="str">
        <v>Corned beef hash Dried</v>
      </c>
      <c r="AZ95" t="str">
        <v>Pot-pie</v>
      </c>
      <c r="BA95" t="str">
        <v>Corned beef hash Stew</v>
      </c>
      <c r="BB95" t="str">
        <v>chicken</v>
      </c>
      <c r="BC95" t="str">
        <v>Fried, breast or leg and thigh chicken</v>
      </c>
      <c r="BD95" t="str">
        <v>Roasted chicken</v>
      </c>
      <c r="BE95" t="str">
        <v>Chicken livers, fried</v>
      </c>
      <c r="BF95" t="str">
        <v>Duck, domestic</v>
      </c>
      <c r="BG95" t="str">
        <v>Lamb, chop, broiled</v>
      </c>
      <c r="BH95" t="str">
        <v>Leg roasted</v>
      </c>
      <c r="BI95" t="str">
        <v>Shoulder, braised</v>
      </c>
      <c r="BJ95" t="str">
        <v>Pork, chop, 1 thick</v>
      </c>
      <c r="BK95" t="str">
        <v>Ham pan-broiled</v>
      </c>
      <c r="BL95" t="str">
        <v xml:space="preserve">Ham, as </v>
      </c>
      <c r="BM95" t="str">
        <v>Ham, canned, spiced</v>
      </c>
      <c r="BN95" t="str">
        <v>Pork roast</v>
      </c>
      <c r="BO95" t="str">
        <v>Pork sausage</v>
      </c>
      <c r="BP95" t="str">
        <v>Turkey</v>
      </c>
      <c r="BQ95" t="str">
        <v>Veal</v>
      </c>
      <c r="BR95" t="str">
        <v>Roast</v>
      </c>
      <c r="BS95" t="str">
        <v>Clams</v>
      </c>
      <c r="BT95" t="str">
        <v>Cod</v>
      </c>
      <c r="BU95" t="str">
        <v>Crab meat</v>
      </c>
      <c r="BV95" t="str">
        <v>Fish sticks fried</v>
      </c>
      <c r="BW95" t="str">
        <v>Flounder</v>
      </c>
      <c r="BX95" t="str">
        <v>Haddock</v>
      </c>
      <c r="BY95" t="str">
        <v>Halibut</v>
      </c>
      <c r="BZ95" t="str">
        <v>Herring</v>
      </c>
      <c r="CA95" t="str">
        <v>Lobster</v>
      </c>
      <c r="CB95" t="str">
        <v>Mackerel</v>
      </c>
      <c r="CC95" t="str">
        <v>Oysters</v>
      </c>
      <c r="CD95" t="str">
        <v>Oyster stew</v>
      </c>
      <c r="CE95" t="str">
        <v>Salmon</v>
      </c>
      <c r="CF95" t="str">
        <v>Sardines</v>
      </c>
      <c r="CG95" t="str">
        <v>Scallops</v>
      </c>
      <c r="CH95" t="str">
        <v>Shad</v>
      </c>
      <c r="CI95" t="str">
        <v>Shrimp</v>
      </c>
      <c r="CJ95" t="str">
        <v>Swordfish</v>
      </c>
      <c r="CK95" t="str">
        <v>Tuna</v>
      </c>
      <c r="CL95" t="str">
        <v>Artichoke</v>
      </c>
      <c r="CM95" t="str">
        <v>Asparagus</v>
      </c>
      <c r="CN95" t="str">
        <v>Beans</v>
      </c>
      <c r="CO95" t="str">
        <v>Lima</v>
      </c>
      <c r="CP95" t="str">
        <v>Lima, dry, cooked</v>
      </c>
      <c r="CQ95" t="str">
        <v>Navy, baked with pork</v>
      </c>
      <c r="CR95" t="str">
        <v>Red kidney</v>
      </c>
      <c r="CS95" t="str">
        <v>Bean sprouts</v>
      </c>
      <c r="CT95" t="str">
        <v>Beet greens</v>
      </c>
      <c r="CU95" t="str">
        <v>Beetroots</v>
      </c>
      <c r="CV95" t="str">
        <v>Broccoli</v>
      </c>
      <c r="CW95" t="str">
        <v>Brussels sprouts</v>
      </c>
      <c r="CX95" t="str">
        <v>Sauerkraut</v>
      </c>
      <c r="CY95" t="str">
        <v>Steamed cabbage</v>
      </c>
      <c r="CZ95" t="str">
        <v>Carrots</v>
      </c>
      <c r="DA95" t="str">
        <v>Raw, grated</v>
      </c>
      <c r="DB95" t="str">
        <v>Strips, from raw</v>
      </c>
      <c r="DC95" t="str">
        <v>Cauliflower</v>
      </c>
      <c r="DD95" t="str">
        <v>Celery</v>
      </c>
      <c r="DE95" t="str">
        <v>Stalk raw</v>
      </c>
      <c r="DF95" t="str">
        <v>Chard steamed</v>
      </c>
      <c r="DG95" t="str">
        <v>Collards</v>
      </c>
      <c r="DH95" t="str">
        <v>Corn</v>
      </c>
      <c r="DI95" t="str">
        <v>cooked or canned</v>
      </c>
      <c r="DJ95" t="str">
        <v>Cucumbers</v>
      </c>
      <c r="DK95" t="str">
        <v>Dandelion greens</v>
      </c>
      <c r="DL95" t="str">
        <v>Eggplant</v>
      </c>
      <c r="DM95" t="str">
        <v>Endive</v>
      </c>
      <c r="DN95" t="str">
        <v>Kale</v>
      </c>
      <c r="DO95" t="str">
        <v>Kohlrabi</v>
      </c>
      <c r="DP95" t="str">
        <v>Lambs quarters, steamed</v>
      </c>
      <c r="DQ95" t="str">
        <v>Lentils</v>
      </c>
      <c r="DR95" t="str">
        <v>Lettuce</v>
      </c>
      <c r="DS95" t="str">
        <v>Iceberg</v>
      </c>
      <c r="DT95" t="str">
        <v>Mushrooms canned</v>
      </c>
      <c r="DU95" t="str">
        <v>Mustard greens</v>
      </c>
      <c r="DV95" t="str">
        <v>Okra</v>
      </c>
      <c r="DW95" t="str">
        <v>Onions</v>
      </c>
      <c r="DX95" t="str">
        <v>Raw, green</v>
      </c>
      <c r="DY95" t="str">
        <v>Parsley</v>
      </c>
      <c r="DZ95" t="str">
        <v>Parsnips</v>
      </c>
      <c r="EA95" t="str">
        <v>Peas</v>
      </c>
      <c r="EB95" t="str">
        <v>Fresh, steamed peas</v>
      </c>
      <c r="EC95" t="str">
        <v>Frozen peas</v>
      </c>
      <c r="ED95" t="str">
        <v>Split cooked peas</v>
      </c>
      <c r="EE95" t="str">
        <v>heated peas</v>
      </c>
      <c r="EF95" t="str">
        <v>Peppers canned</v>
      </c>
      <c r="EG95" t="str">
        <v>Peppers Raw, green, sweet</v>
      </c>
      <c r="EH95" t="str">
        <v>Peppers with beef and crumbs</v>
      </c>
      <c r="EI95" t="str">
        <v>Potatoes, baked</v>
      </c>
      <c r="EJ95" t="str">
        <v>French-fried</v>
      </c>
      <c r="EK95" t="str">
        <v>Potatoes Mashed with milk and butter</v>
      </c>
      <c r="EL95" t="str">
        <v>Potatoes, pan-tried</v>
      </c>
      <c r="EM95" t="str">
        <v>Scalloped with cheese potatoes</v>
      </c>
      <c r="EN95" t="str">
        <v>Steamed potatoes before peeling</v>
      </c>
      <c r="EO95" t="str">
        <v>Potato chips</v>
      </c>
      <c r="EP95" t="str">
        <v>Radishes</v>
      </c>
      <c r="EQ95" t="str">
        <v>Rutabagas</v>
      </c>
      <c r="ER95" t="str">
        <v>Soybeans</v>
      </c>
      <c r="ES95" t="str">
        <v>Spinach</v>
      </c>
      <c r="ET95" t="str">
        <v>Squash</v>
      </c>
      <c r="EU95" t="str">
        <v>Winter, mashed</v>
      </c>
      <c r="EV95" t="str">
        <v>Sweet potatoes</v>
      </c>
      <c r="EW95" t="str">
        <v>Candied</v>
      </c>
      <c r="EX95" t="str">
        <v>Tomatoes</v>
      </c>
      <c r="EY95" t="str">
        <v>Raw, 2 by 2 1/2</v>
      </c>
      <c r="EZ95" t="str">
        <v>Tomato juice</v>
      </c>
      <c r="FA95" t="str">
        <v>Tomato catsup</v>
      </c>
      <c r="FB95" t="str">
        <v>Turnip greens</v>
      </c>
      <c r="FC95" t="str">
        <v>Turnips, steamed</v>
      </c>
      <c r="FD95" t="str">
        <v>Watercress stems, raw</v>
      </c>
      <c r="FE95" t="str">
        <v>Apple juice canned</v>
      </c>
      <c r="FF95" t="str">
        <v>Apple vinegar</v>
      </c>
      <c r="FG95" t="str">
        <v>Apples, raw</v>
      </c>
      <c r="FH95" t="str">
        <v>Stewed or canned</v>
      </c>
      <c r="FI95" t="str">
        <v>Apricots</v>
      </c>
      <c r="FJ95" t="str">
        <v>Dried, uncooked</v>
      </c>
      <c r="FK95" t="str">
        <v>Fresh</v>
      </c>
      <c r="FL95" t="str">
        <v>Nectar, or juice</v>
      </c>
      <c r="FM95" t="str">
        <v>Avocado</v>
      </c>
      <c r="FN95" t="str">
        <v>Banana</v>
      </c>
      <c r="FO95" t="str">
        <v>Blackberries</v>
      </c>
      <c r="FP95" t="str">
        <v>Blueberries</v>
      </c>
      <c r="FQ95" t="str">
        <v>Cantaloupe</v>
      </c>
      <c r="FR95" t="str">
        <v>Cherries</v>
      </c>
      <c r="FS95" t="str">
        <v>Fresh, raw</v>
      </c>
      <c r="FT95" t="str">
        <v>Cranberry sauce sweetened</v>
      </c>
      <c r="FU95" t="str">
        <v>Dates</v>
      </c>
      <c r="FV95" t="str">
        <v>Figs</v>
      </c>
      <c r="FW95" t="str">
        <v>Fresh, raw figs</v>
      </c>
      <c r="FX95" t="str">
        <v xml:space="preserve">figs Canned with syrup </v>
      </c>
      <c r="FY95" t="str">
        <v>Fruit cocktail, canned</v>
      </c>
      <c r="FZ95" t="str">
        <v>Grapefruit sections</v>
      </c>
      <c r="GA95" t="str">
        <v>Grapefruit, fresh, 5" diameter</v>
      </c>
      <c r="GB95" t="str">
        <v>Grapefruit juice</v>
      </c>
      <c r="GC95" t="str">
        <v>Grapes</v>
      </c>
      <c r="GD95" t="str">
        <v>European, as Muscat, Tokay</v>
      </c>
      <c r="GE95" t="str">
        <v>Grape juice</v>
      </c>
      <c r="GF95" t="str">
        <v>Lemon juice</v>
      </c>
      <c r="GG95" t="str">
        <v>Lemonade concentratefrozen</v>
      </c>
      <c r="GH95" t="str">
        <v>Limeade concentrate frozen</v>
      </c>
      <c r="GI95" t="str">
        <v>Olives large</v>
      </c>
      <c r="GJ95" t="str">
        <v>OlivesRipe</v>
      </c>
      <c r="GK95" t="str">
        <v>Oranges 3" diameter</v>
      </c>
      <c r="GL95" t="str">
        <v>Orange juice</v>
      </c>
      <c r="GM95" t="str">
        <v xml:space="preserve">Frozen </v>
      </c>
      <c r="GN95" t="str">
        <v>Papaya</v>
      </c>
      <c r="GO95" t="str">
        <v>Peaches</v>
      </c>
      <c r="GP95" t="str">
        <v>Fresh, raw</v>
      </c>
      <c r="GQ95" t="str">
        <v>Pears</v>
      </c>
      <c r="GR95" t="str">
        <v>Raw, 3 by 2V</v>
      </c>
      <c r="GS95" t="str">
        <v>Persimmons</v>
      </c>
      <c r="GT95" t="str">
        <v>Pineapple</v>
      </c>
      <c r="GU95" t="str">
        <v>Pineapple Crushed</v>
      </c>
      <c r="GV95" t="str">
        <v>Raw, diced</v>
      </c>
      <c r="GW95" t="str">
        <v>Pineapple juice</v>
      </c>
      <c r="GX95" t="str">
        <v>Plums</v>
      </c>
      <c r="GY95" t="str">
        <v>Raw, 2" diameter</v>
      </c>
      <c r="GZ95" t="str">
        <v>Prunes</v>
      </c>
      <c r="HA95" t="str">
        <v>Prune juice</v>
      </c>
      <c r="HB95" t="str">
        <v>Raisins</v>
      </c>
      <c r="HC95" t="str">
        <v>Raspberries</v>
      </c>
      <c r="HD95" t="str">
        <v>Raw, red</v>
      </c>
      <c r="HE95" t="str">
        <v>Rhubarb sweetened</v>
      </c>
      <c r="HF95" t="str">
        <v>Strawberries</v>
      </c>
      <c r="HG95" t="str">
        <v>Raw</v>
      </c>
      <c r="HH95" t="str">
        <v>Tangerines</v>
      </c>
      <c r="HI95" t="str">
        <v>Watermelon</v>
      </c>
      <c r="HJ95" t="str">
        <v>Biscuits</v>
      </c>
      <c r="HK95" t="str">
        <v>Bran flakes</v>
      </c>
      <c r="HL95" t="str">
        <v>Bread, cracked wheat</v>
      </c>
      <c r="HM95" t="str">
        <v>Rye</v>
      </c>
      <c r="HN95" t="str">
        <v>White, 20 slices, or</v>
      </c>
      <c r="HO95" t="str">
        <v>Whole-wheat</v>
      </c>
      <c r="HP95" t="str">
        <v>Whole-wheat</v>
      </c>
      <c r="HQ95" t="str">
        <v>Corn bread ground meal</v>
      </c>
      <c r="HR95" t="str">
        <v>Cornflakes</v>
      </c>
      <c r="HS95" t="str">
        <v>Corn grits cooked</v>
      </c>
      <c r="HT95" t="str">
        <v>Corn meal</v>
      </c>
      <c r="HU95" t="str">
        <v>Crackers</v>
      </c>
      <c r="HV95" t="str">
        <v>Soda, 2 1/2 square</v>
      </c>
      <c r="HW95" t="str">
        <v>Farina</v>
      </c>
      <c r="HX95" t="str">
        <v>Flour</v>
      </c>
      <c r="HY95" t="str">
        <v>Wheat (all purpose)</v>
      </c>
      <c r="HZ95" t="str">
        <v>Wheat (whole)</v>
      </c>
      <c r="IA95" t="str">
        <v>Macaroni</v>
      </c>
      <c r="IB95" t="str">
        <v>Baked with cheese</v>
      </c>
      <c r="IC95" t="str">
        <v>Muffins</v>
      </c>
      <c r="ID95" t="str">
        <v>Noodles</v>
      </c>
      <c r="IE95" t="str">
        <v>Oatmeal</v>
      </c>
      <c r="IF95" t="str">
        <v>Pancakes 4" diam.</v>
      </c>
      <c r="IG95" t="str">
        <v>Wheat, pancakes 4" diam.</v>
      </c>
      <c r="IH95" t="str">
        <v>Pizza 14" diam.</v>
      </c>
      <c r="II95" t="str">
        <v>Popcorn salted</v>
      </c>
      <c r="IJ95" t="str">
        <v>Puffed rice</v>
      </c>
      <c r="IK95" t="str">
        <v>Puffed wheat presweetened</v>
      </c>
      <c r="IL95" t="str">
        <v>Rice</v>
      </c>
      <c r="IM95" t="str">
        <v>Converted Rice</v>
      </c>
      <c r="IN95" t="str">
        <v>White</v>
      </c>
      <c r="IO95" t="str">
        <v>Rice flakes</v>
      </c>
      <c r="IP95" t="str">
        <v>Rice polish</v>
      </c>
      <c r="IQ95" t="str">
        <v>Rolls</v>
      </c>
      <c r="IR95" t="str">
        <v>of refined flour</v>
      </c>
      <c r="IS95" t="str">
        <v>whole-wheat</v>
      </c>
      <c r="IT95" t="str">
        <v>Spaghetti with meat sauce</v>
      </c>
      <c r="IU95" t="str">
        <v>with tomatoes and cheese</v>
      </c>
      <c r="IV95" t="str">
        <v>Spanish rice</v>
      </c>
      <c r="IW95" t="str">
        <v>Shredded wheat biscuit</v>
      </c>
      <c r="IX95" t="str">
        <v>Waffles</v>
      </c>
      <c r="IY95" t="str">
        <v>Wheat germ</v>
      </c>
      <c r="IZ95" t="str">
        <v>Wheat-germ cereal toasted</v>
      </c>
      <c r="JA95" t="str">
        <v>Wheat meal cereal unrefined</v>
      </c>
      <c r="JB95" t="str">
        <v>Wheat, cooked</v>
      </c>
      <c r="JC95" t="str">
        <v>Bean soups</v>
      </c>
      <c r="JD95" t="str">
        <v>Beef soup</v>
      </c>
      <c r="JE95" t="str">
        <v>Bouillon</v>
      </c>
      <c r="JF95" t="str">
        <v>chicken soup</v>
      </c>
      <c r="JG95" t="str">
        <v>Clam chowder</v>
      </c>
      <c r="JH95" t="str">
        <v>Cream soups</v>
      </c>
      <c r="JI95" t="str">
        <v>Noodle</v>
      </c>
      <c r="JJ95" t="str">
        <v>Split-pea soup</v>
      </c>
      <c r="JK95" t="str">
        <v>Tomato soup</v>
      </c>
      <c r="JL95" t="str">
        <v>Vegetable</v>
      </c>
      <c r="JM95" t="str">
        <v>Apple betty</v>
      </c>
      <c r="JN95" t="str">
        <v>Bread pudding</v>
      </c>
      <c r="JO95" t="str">
        <v>Cakes</v>
      </c>
      <c r="JP95" t="str">
        <v>Chocolate fudge</v>
      </c>
      <c r="JQ95" t="str">
        <v>Cupcake</v>
      </c>
      <c r="JR95" t="str">
        <v>Fruit cake</v>
      </c>
      <c r="JS95" t="str">
        <v>Gingerbread</v>
      </c>
      <c r="JT95" t="str">
        <v>Plain, with no icing</v>
      </c>
      <c r="JU95" t="str">
        <v>Sponge cake</v>
      </c>
      <c r="JV95" t="str">
        <v>Candy</v>
      </c>
      <c r="JW95" t="str">
        <v>Chocolate creams</v>
      </c>
      <c r="JX95" t="str">
        <v>Fudge</v>
      </c>
      <c r="JY95" t="str">
        <v>Hard candies</v>
      </c>
      <c r="JZ95" t="str">
        <v>Marshmallows</v>
      </c>
      <c r="KA95" t="str">
        <v>Milk chocolate</v>
      </c>
      <c r="KB95" t="str">
        <v>Chocolate syrup</v>
      </c>
      <c r="KC95" t="str">
        <v>Doughnuts</v>
      </c>
      <c r="KD95" t="str">
        <v>Gelatin, made with water</v>
      </c>
      <c r="KE95" t="str">
        <v>Honey</v>
      </c>
      <c r="KF95" t="str">
        <v>Ice cream</v>
      </c>
      <c r="KG95" t="str">
        <v>Ices</v>
      </c>
      <c r="KH95" t="str">
        <v>preserves</v>
      </c>
      <c r="KI95" t="str">
        <v>Jellies</v>
      </c>
      <c r="KJ95" t="str">
        <v>Molasses</v>
      </c>
      <c r="KK95" t="str">
        <v>Cane Syrup</v>
      </c>
      <c r="KL95" t="str">
        <v>9" diam. pie</v>
      </c>
      <c r="KM95" t="str">
        <v>Cherry Pie</v>
      </c>
      <c r="KN95" t="str">
        <v>Custard</v>
      </c>
      <c r="KO95" t="str">
        <v>Lemon meringue</v>
      </c>
      <c r="KP95" t="str">
        <v>Mince</v>
      </c>
      <c r="KQ95" t="str">
        <v>Pumpkin Pie</v>
      </c>
      <c r="KR95" t="str">
        <v>Puddings Sugar</v>
      </c>
      <c r="KS95" t="str">
        <v>3 teaspoons sugar</v>
      </c>
      <c r="KT95" t="str">
        <v>Brown, firm-packed, dark sugar</v>
      </c>
      <c r="KU95" t="str">
        <v>Syrup</v>
      </c>
      <c r="KV95" t="str">
        <v>table blends sugar</v>
      </c>
      <c r="KW95" t="str">
        <v>Tapioca cream pudding</v>
      </c>
      <c r="KX95" t="str">
        <v>Almonds</v>
      </c>
      <c r="KY95" t="str">
        <v>roasted and salted</v>
      </c>
      <c r="KZ95" t="str">
        <v>Brazil nuts</v>
      </c>
      <c r="LA95" t="str">
        <v>Cashews</v>
      </c>
      <c r="LB95" t="str">
        <v>coconut sweetened</v>
      </c>
      <c r="LC95" t="str">
        <v>Peanut butter</v>
      </c>
      <c r="LD95" t="str">
        <v>Peanut butter, natural</v>
      </c>
      <c r="LE95" t="str">
        <v>Peanuts</v>
      </c>
      <c r="LF95" t="str">
        <v>Pecans</v>
      </c>
      <c r="LG95" t="str">
        <v>Sesame seeds</v>
      </c>
      <c r="LH95" t="str">
        <v>Sunflower seeds</v>
      </c>
      <c r="LI95" t="str">
        <v>Walnuts</v>
      </c>
      <c r="LJ95" t="str">
        <v>Beer</v>
      </c>
      <c r="LK95" t="str">
        <v>Gin</v>
      </c>
      <c r="LL95" t="str">
        <v>Wines</v>
      </c>
      <c r="LM95" t="str">
        <v>Table (12.2% alcohol)</v>
      </c>
      <c r="LN95" t="str">
        <v>Carbonated drinks Artificially sweetened</v>
      </c>
      <c r="LO95" t="str">
        <v>Club soda</v>
      </c>
      <c r="LP95" t="str">
        <v>Cola drinks</v>
      </c>
      <c r="LQ95" t="str">
        <v>Fruit-flavored soda</v>
      </c>
      <c r="LR95" t="str">
        <v>Ginger ale</v>
      </c>
      <c r="LS95" t="str">
        <v>Root beer</v>
      </c>
      <c r="LT95" t="str">
        <v>Coffee</v>
      </c>
      <c r="LU95" t="str">
        <v>Tea</v>
      </c>
    </row>
    <row r="96" spans="2:333" x14ac:dyDescent="0.2">
      <c r="B96" s="93" t="s">
        <v>423</v>
      </c>
      <c r="C96" t="str" cm="1">
        <f t="array" ref="C96:LU96">TRANSPOSE(_xlfn._xlws.FILTER(Nutrition[Food], ISNUMBER(SEARCH(DASHBOARD!I12,Nutrition[Food])), "No results"))</f>
        <v>Cows' milk</v>
      </c>
      <c r="D96" t="str">
        <v>Milk skim</v>
      </c>
      <c r="E96" t="str">
        <v>Buttermilk</v>
      </c>
      <c r="F96" t="str">
        <v>Evaporated, undiluted</v>
      </c>
      <c r="G96" t="str">
        <v>Fortified milk</v>
      </c>
      <c r="H96" t="str">
        <v>Powdered milk</v>
      </c>
      <c r="I96" t="str">
        <v>skim, instant</v>
      </c>
      <c r="J96" t="str">
        <v>skim, non-instant</v>
      </c>
      <c r="K96" t="str">
        <v>Goats' milk</v>
      </c>
      <c r="L96" t="str">
        <v>(1/2 cup ice cream)</v>
      </c>
      <c r="M96" t="str">
        <v>Cocoa</v>
      </c>
      <c r="N96" t="str">
        <v>skim. milk</v>
      </c>
      <c r="O96" t="str">
        <v>(cornstarch)</v>
      </c>
      <c r="P96" t="str">
        <v>Custard</v>
      </c>
      <c r="Q96" t="str">
        <v>Ice cream</v>
      </c>
      <c r="R96" t="str">
        <v>Ice milk</v>
      </c>
      <c r="S96" t="str">
        <v>Cream or half-and-half</v>
      </c>
      <c r="T96" t="str">
        <v>or whipping</v>
      </c>
      <c r="U96" t="str">
        <v>Cheese</v>
      </c>
      <c r="V96" t="str">
        <v>Cheddar</v>
      </c>
      <c r="W96" t="str">
        <v>Cheddar, grated cup</v>
      </c>
      <c r="X96" t="str">
        <v>Cream cheese</v>
      </c>
      <c r="Y96" t="str">
        <v>Processed cheese</v>
      </c>
      <c r="Z96" t="str">
        <v>Swiss</v>
      </c>
      <c r="AA96" t="str">
        <v>Eggs raw</v>
      </c>
      <c r="AB96" t="str">
        <v>Eggs Scrambled or fried</v>
      </c>
      <c r="AC96" t="str">
        <v>Butter</v>
      </c>
      <c r="AD96" t="str">
        <v>Butter</v>
      </c>
      <c r="AE96" t="str">
        <v>Hydrogenated cooking fat</v>
      </c>
      <c r="AF96" t="str">
        <v>Lard</v>
      </c>
      <c r="AG96" t="str">
        <v>Margarine</v>
      </c>
      <c r="AH96" t="str">
        <v>Margarine, 2 pat or</v>
      </c>
      <c r="AI96" t="str">
        <v>Mayonnaise</v>
      </c>
      <c r="AJ96" t="str">
        <v>Corn oil</v>
      </c>
      <c r="AK96" t="str">
        <v>Olive oil</v>
      </c>
      <c r="AL96" t="str">
        <v>Safflower seed oil</v>
      </c>
      <c r="AM96" t="str">
        <v>French dressing</v>
      </c>
      <c r="AN96" t="str">
        <v>Thousand Island sauce</v>
      </c>
      <c r="AO96" t="str">
        <v>Salt pork</v>
      </c>
      <c r="AP96" t="str">
        <v>Bacon</v>
      </c>
      <c r="AQ96" t="str">
        <v>Beef</v>
      </c>
      <c r="AR96" t="str">
        <v>Hamburger</v>
      </c>
      <c r="AS96" t="str">
        <v>Ground lean</v>
      </c>
      <c r="AT96" t="str">
        <v>Roast beef</v>
      </c>
      <c r="AU96" t="str">
        <v>Steak</v>
      </c>
      <c r="AV96" t="str">
        <v>Steak, lean, as round</v>
      </c>
      <c r="AW96" t="str">
        <v>Corned beef</v>
      </c>
      <c r="AX96" t="str">
        <v>Corned beef hash canned</v>
      </c>
      <c r="AY96" t="str">
        <v>Corned beef hash Dried</v>
      </c>
      <c r="AZ96" t="str">
        <v>Pot-pie</v>
      </c>
      <c r="BA96" t="str">
        <v>Corned beef hash Stew</v>
      </c>
      <c r="BB96" t="str">
        <v>chicken</v>
      </c>
      <c r="BC96" t="str">
        <v>Fried, breast or leg and thigh chicken</v>
      </c>
      <c r="BD96" t="str">
        <v>Roasted chicken</v>
      </c>
      <c r="BE96" t="str">
        <v>Chicken livers, fried</v>
      </c>
      <c r="BF96" t="str">
        <v>Duck, domestic</v>
      </c>
      <c r="BG96" t="str">
        <v>Lamb, chop, broiled</v>
      </c>
      <c r="BH96" t="str">
        <v>Leg roasted</v>
      </c>
      <c r="BI96" t="str">
        <v>Shoulder, braised</v>
      </c>
      <c r="BJ96" t="str">
        <v>Pork, chop, 1 thick</v>
      </c>
      <c r="BK96" t="str">
        <v>Ham pan-broiled</v>
      </c>
      <c r="BL96" t="str">
        <v xml:space="preserve">Ham, as </v>
      </c>
      <c r="BM96" t="str">
        <v>Ham, canned, spiced</v>
      </c>
      <c r="BN96" t="str">
        <v>Pork roast</v>
      </c>
      <c r="BO96" t="str">
        <v>Pork sausage</v>
      </c>
      <c r="BP96" t="str">
        <v>Turkey</v>
      </c>
      <c r="BQ96" t="str">
        <v>Veal</v>
      </c>
      <c r="BR96" t="str">
        <v>Roast</v>
      </c>
      <c r="BS96" t="str">
        <v>Clams</v>
      </c>
      <c r="BT96" t="str">
        <v>Cod</v>
      </c>
      <c r="BU96" t="str">
        <v>Crab meat</v>
      </c>
      <c r="BV96" t="str">
        <v>Fish sticks fried</v>
      </c>
      <c r="BW96" t="str">
        <v>Flounder</v>
      </c>
      <c r="BX96" t="str">
        <v>Haddock</v>
      </c>
      <c r="BY96" t="str">
        <v>Halibut</v>
      </c>
      <c r="BZ96" t="str">
        <v>Herring</v>
      </c>
      <c r="CA96" t="str">
        <v>Lobster</v>
      </c>
      <c r="CB96" t="str">
        <v>Mackerel</v>
      </c>
      <c r="CC96" t="str">
        <v>Oysters</v>
      </c>
      <c r="CD96" t="str">
        <v>Oyster stew</v>
      </c>
      <c r="CE96" t="str">
        <v>Salmon</v>
      </c>
      <c r="CF96" t="str">
        <v>Sardines</v>
      </c>
      <c r="CG96" t="str">
        <v>Scallops</v>
      </c>
      <c r="CH96" t="str">
        <v>Shad</v>
      </c>
      <c r="CI96" t="str">
        <v>Shrimp</v>
      </c>
      <c r="CJ96" t="str">
        <v>Swordfish</v>
      </c>
      <c r="CK96" t="str">
        <v>Tuna</v>
      </c>
      <c r="CL96" t="str">
        <v>Artichoke</v>
      </c>
      <c r="CM96" t="str">
        <v>Asparagus</v>
      </c>
      <c r="CN96" t="str">
        <v>Beans</v>
      </c>
      <c r="CO96" t="str">
        <v>Lima</v>
      </c>
      <c r="CP96" t="str">
        <v>Lima, dry, cooked</v>
      </c>
      <c r="CQ96" t="str">
        <v>Navy, baked with pork</v>
      </c>
      <c r="CR96" t="str">
        <v>Red kidney</v>
      </c>
      <c r="CS96" t="str">
        <v>Bean sprouts</v>
      </c>
      <c r="CT96" t="str">
        <v>Beet greens</v>
      </c>
      <c r="CU96" t="str">
        <v>Beetroots</v>
      </c>
      <c r="CV96" t="str">
        <v>Broccoli</v>
      </c>
      <c r="CW96" t="str">
        <v>Brussels sprouts</v>
      </c>
      <c r="CX96" t="str">
        <v>Sauerkraut</v>
      </c>
      <c r="CY96" t="str">
        <v>Steamed cabbage</v>
      </c>
      <c r="CZ96" t="str">
        <v>Carrots</v>
      </c>
      <c r="DA96" t="str">
        <v>Raw, grated</v>
      </c>
      <c r="DB96" t="str">
        <v>Strips, from raw</v>
      </c>
      <c r="DC96" t="str">
        <v>Cauliflower</v>
      </c>
      <c r="DD96" t="str">
        <v>Celery</v>
      </c>
      <c r="DE96" t="str">
        <v>Stalk raw</v>
      </c>
      <c r="DF96" t="str">
        <v>Chard steamed</v>
      </c>
      <c r="DG96" t="str">
        <v>Collards</v>
      </c>
      <c r="DH96" t="str">
        <v>Corn</v>
      </c>
      <c r="DI96" t="str">
        <v>cooked or canned</v>
      </c>
      <c r="DJ96" t="str">
        <v>Cucumbers</v>
      </c>
      <c r="DK96" t="str">
        <v>Dandelion greens</v>
      </c>
      <c r="DL96" t="str">
        <v>Eggplant</v>
      </c>
      <c r="DM96" t="str">
        <v>Endive</v>
      </c>
      <c r="DN96" t="str">
        <v>Kale</v>
      </c>
      <c r="DO96" t="str">
        <v>Kohlrabi</v>
      </c>
      <c r="DP96" t="str">
        <v>Lambs quarters, steamed</v>
      </c>
      <c r="DQ96" t="str">
        <v>Lentils</v>
      </c>
      <c r="DR96" t="str">
        <v>Lettuce</v>
      </c>
      <c r="DS96" t="str">
        <v>Iceberg</v>
      </c>
      <c r="DT96" t="str">
        <v>Mushrooms canned</v>
      </c>
      <c r="DU96" t="str">
        <v>Mustard greens</v>
      </c>
      <c r="DV96" t="str">
        <v>Okra</v>
      </c>
      <c r="DW96" t="str">
        <v>Onions</v>
      </c>
      <c r="DX96" t="str">
        <v>Raw, green</v>
      </c>
      <c r="DY96" t="str">
        <v>Parsley</v>
      </c>
      <c r="DZ96" t="str">
        <v>Parsnips</v>
      </c>
      <c r="EA96" t="str">
        <v>Peas</v>
      </c>
      <c r="EB96" t="str">
        <v>Fresh, steamed peas</v>
      </c>
      <c r="EC96" t="str">
        <v>Frozen peas</v>
      </c>
      <c r="ED96" t="str">
        <v>Split cooked peas</v>
      </c>
      <c r="EE96" t="str">
        <v>heated peas</v>
      </c>
      <c r="EF96" t="str">
        <v>Peppers canned</v>
      </c>
      <c r="EG96" t="str">
        <v>Peppers Raw, green, sweet</v>
      </c>
      <c r="EH96" t="str">
        <v>Peppers with beef and crumbs</v>
      </c>
      <c r="EI96" t="str">
        <v>Potatoes, baked</v>
      </c>
      <c r="EJ96" t="str">
        <v>French-fried</v>
      </c>
      <c r="EK96" t="str">
        <v>Potatoes Mashed with milk and butter</v>
      </c>
      <c r="EL96" t="str">
        <v>Potatoes, pan-tried</v>
      </c>
      <c r="EM96" t="str">
        <v>Scalloped with cheese potatoes</v>
      </c>
      <c r="EN96" t="str">
        <v>Steamed potatoes before peeling</v>
      </c>
      <c r="EO96" t="str">
        <v>Potato chips</v>
      </c>
      <c r="EP96" t="str">
        <v>Radishes</v>
      </c>
      <c r="EQ96" t="str">
        <v>Rutabagas</v>
      </c>
      <c r="ER96" t="str">
        <v>Soybeans</v>
      </c>
      <c r="ES96" t="str">
        <v>Spinach</v>
      </c>
      <c r="ET96" t="str">
        <v>Squash</v>
      </c>
      <c r="EU96" t="str">
        <v>Winter, mashed</v>
      </c>
      <c r="EV96" t="str">
        <v>Sweet potatoes</v>
      </c>
      <c r="EW96" t="str">
        <v>Candied</v>
      </c>
      <c r="EX96" t="str">
        <v>Tomatoes</v>
      </c>
      <c r="EY96" t="str">
        <v>Raw, 2 by 2 1/2</v>
      </c>
      <c r="EZ96" t="str">
        <v>Tomato juice</v>
      </c>
      <c r="FA96" t="str">
        <v>Tomato catsup</v>
      </c>
      <c r="FB96" t="str">
        <v>Turnip greens</v>
      </c>
      <c r="FC96" t="str">
        <v>Turnips, steamed</v>
      </c>
      <c r="FD96" t="str">
        <v>Watercress stems, raw</v>
      </c>
      <c r="FE96" t="str">
        <v>Apple juice canned</v>
      </c>
      <c r="FF96" t="str">
        <v>Apple vinegar</v>
      </c>
      <c r="FG96" t="str">
        <v>Apples, raw</v>
      </c>
      <c r="FH96" t="str">
        <v>Stewed or canned</v>
      </c>
      <c r="FI96" t="str">
        <v>Apricots</v>
      </c>
      <c r="FJ96" t="str">
        <v>Dried, uncooked</v>
      </c>
      <c r="FK96" t="str">
        <v>Fresh</v>
      </c>
      <c r="FL96" t="str">
        <v>Nectar, or juice</v>
      </c>
      <c r="FM96" t="str">
        <v>Avocado</v>
      </c>
      <c r="FN96" t="str">
        <v>Banana</v>
      </c>
      <c r="FO96" t="str">
        <v>Blackberries</v>
      </c>
      <c r="FP96" t="str">
        <v>Blueberries</v>
      </c>
      <c r="FQ96" t="str">
        <v>Cantaloupe</v>
      </c>
      <c r="FR96" t="str">
        <v>Cherries</v>
      </c>
      <c r="FS96" t="str">
        <v>Fresh, raw</v>
      </c>
      <c r="FT96" t="str">
        <v>Cranberry sauce sweetened</v>
      </c>
      <c r="FU96" t="str">
        <v>Dates</v>
      </c>
      <c r="FV96" t="str">
        <v>Figs</v>
      </c>
      <c r="FW96" t="str">
        <v>Fresh, raw figs</v>
      </c>
      <c r="FX96" t="str">
        <v xml:space="preserve">figs Canned with syrup </v>
      </c>
      <c r="FY96" t="str">
        <v>Fruit cocktail, canned</v>
      </c>
      <c r="FZ96" t="str">
        <v>Grapefruit sections</v>
      </c>
      <c r="GA96" t="str">
        <v>Grapefruit, fresh, 5" diameter</v>
      </c>
      <c r="GB96" t="str">
        <v>Grapefruit juice</v>
      </c>
      <c r="GC96" t="str">
        <v>Grapes</v>
      </c>
      <c r="GD96" t="str">
        <v>European, as Muscat, Tokay</v>
      </c>
      <c r="GE96" t="str">
        <v>Grape juice</v>
      </c>
      <c r="GF96" t="str">
        <v>Lemon juice</v>
      </c>
      <c r="GG96" t="str">
        <v>Lemonade concentratefrozen</v>
      </c>
      <c r="GH96" t="str">
        <v>Limeade concentrate frozen</v>
      </c>
      <c r="GI96" t="str">
        <v>Olives large</v>
      </c>
      <c r="GJ96" t="str">
        <v>OlivesRipe</v>
      </c>
      <c r="GK96" t="str">
        <v>Oranges 3" diameter</v>
      </c>
      <c r="GL96" t="str">
        <v>Orange juice</v>
      </c>
      <c r="GM96" t="str">
        <v xml:space="preserve">Frozen </v>
      </c>
      <c r="GN96" t="str">
        <v>Papaya</v>
      </c>
      <c r="GO96" t="str">
        <v>Peaches</v>
      </c>
      <c r="GP96" t="str">
        <v>Fresh, raw</v>
      </c>
      <c r="GQ96" t="str">
        <v>Pears</v>
      </c>
      <c r="GR96" t="str">
        <v>Raw, 3 by 2V</v>
      </c>
      <c r="GS96" t="str">
        <v>Persimmons</v>
      </c>
      <c r="GT96" t="str">
        <v>Pineapple</v>
      </c>
      <c r="GU96" t="str">
        <v>Pineapple Crushed</v>
      </c>
      <c r="GV96" t="str">
        <v>Raw, diced</v>
      </c>
      <c r="GW96" t="str">
        <v>Pineapple juice</v>
      </c>
      <c r="GX96" t="str">
        <v>Plums</v>
      </c>
      <c r="GY96" t="str">
        <v>Raw, 2" diameter</v>
      </c>
      <c r="GZ96" t="str">
        <v>Prunes</v>
      </c>
      <c r="HA96" t="str">
        <v>Prune juice</v>
      </c>
      <c r="HB96" t="str">
        <v>Raisins</v>
      </c>
      <c r="HC96" t="str">
        <v>Raspberries</v>
      </c>
      <c r="HD96" t="str">
        <v>Raw, red</v>
      </c>
      <c r="HE96" t="str">
        <v>Rhubarb sweetened</v>
      </c>
      <c r="HF96" t="str">
        <v>Strawberries</v>
      </c>
      <c r="HG96" t="str">
        <v>Raw</v>
      </c>
      <c r="HH96" t="str">
        <v>Tangerines</v>
      </c>
      <c r="HI96" t="str">
        <v>Watermelon</v>
      </c>
      <c r="HJ96" t="str">
        <v>Biscuits</v>
      </c>
      <c r="HK96" t="str">
        <v>Bran flakes</v>
      </c>
      <c r="HL96" t="str">
        <v>Bread, cracked wheat</v>
      </c>
      <c r="HM96" t="str">
        <v>Rye</v>
      </c>
      <c r="HN96" t="str">
        <v>White, 20 slices, or</v>
      </c>
      <c r="HO96" t="str">
        <v>Whole-wheat</v>
      </c>
      <c r="HP96" t="str">
        <v>Whole-wheat</v>
      </c>
      <c r="HQ96" t="str">
        <v>Corn bread ground meal</v>
      </c>
      <c r="HR96" t="str">
        <v>Cornflakes</v>
      </c>
      <c r="HS96" t="str">
        <v>Corn grits cooked</v>
      </c>
      <c r="HT96" t="str">
        <v>Corn meal</v>
      </c>
      <c r="HU96" t="str">
        <v>Crackers</v>
      </c>
      <c r="HV96" t="str">
        <v>Soda, 2 1/2 square</v>
      </c>
      <c r="HW96" t="str">
        <v>Farina</v>
      </c>
      <c r="HX96" t="str">
        <v>Flour</v>
      </c>
      <c r="HY96" t="str">
        <v>Wheat (all purpose)</v>
      </c>
      <c r="HZ96" t="str">
        <v>Wheat (whole)</v>
      </c>
      <c r="IA96" t="str">
        <v>Macaroni</v>
      </c>
      <c r="IB96" t="str">
        <v>Baked with cheese</v>
      </c>
      <c r="IC96" t="str">
        <v>Muffins</v>
      </c>
      <c r="ID96" t="str">
        <v>Noodles</v>
      </c>
      <c r="IE96" t="str">
        <v>Oatmeal</v>
      </c>
      <c r="IF96" t="str">
        <v>Pancakes 4" diam.</v>
      </c>
      <c r="IG96" t="str">
        <v>Wheat, pancakes 4" diam.</v>
      </c>
      <c r="IH96" t="str">
        <v>Pizza 14" diam.</v>
      </c>
      <c r="II96" t="str">
        <v>Popcorn salted</v>
      </c>
      <c r="IJ96" t="str">
        <v>Puffed rice</v>
      </c>
      <c r="IK96" t="str">
        <v>Puffed wheat presweetened</v>
      </c>
      <c r="IL96" t="str">
        <v>Rice</v>
      </c>
      <c r="IM96" t="str">
        <v>Converted Rice</v>
      </c>
      <c r="IN96" t="str">
        <v>White</v>
      </c>
      <c r="IO96" t="str">
        <v>Rice flakes</v>
      </c>
      <c r="IP96" t="str">
        <v>Rice polish</v>
      </c>
      <c r="IQ96" t="str">
        <v>Rolls</v>
      </c>
      <c r="IR96" t="str">
        <v>of refined flour</v>
      </c>
      <c r="IS96" t="str">
        <v>whole-wheat</v>
      </c>
      <c r="IT96" t="str">
        <v>Spaghetti with meat sauce</v>
      </c>
      <c r="IU96" t="str">
        <v>with tomatoes and cheese</v>
      </c>
      <c r="IV96" t="str">
        <v>Spanish rice</v>
      </c>
      <c r="IW96" t="str">
        <v>Shredded wheat biscuit</v>
      </c>
      <c r="IX96" t="str">
        <v>Waffles</v>
      </c>
      <c r="IY96" t="str">
        <v>Wheat germ</v>
      </c>
      <c r="IZ96" t="str">
        <v>Wheat-germ cereal toasted</v>
      </c>
      <c r="JA96" t="str">
        <v>Wheat meal cereal unrefined</v>
      </c>
      <c r="JB96" t="str">
        <v>Wheat, cooked</v>
      </c>
      <c r="JC96" t="str">
        <v>Bean soups</v>
      </c>
      <c r="JD96" t="str">
        <v>Beef soup</v>
      </c>
      <c r="JE96" t="str">
        <v>Bouillon</v>
      </c>
      <c r="JF96" t="str">
        <v>chicken soup</v>
      </c>
      <c r="JG96" t="str">
        <v>Clam chowder</v>
      </c>
      <c r="JH96" t="str">
        <v>Cream soups</v>
      </c>
      <c r="JI96" t="str">
        <v>Noodle</v>
      </c>
      <c r="JJ96" t="str">
        <v>Split-pea soup</v>
      </c>
      <c r="JK96" t="str">
        <v>Tomato soup</v>
      </c>
      <c r="JL96" t="str">
        <v>Vegetable</v>
      </c>
      <c r="JM96" t="str">
        <v>Apple betty</v>
      </c>
      <c r="JN96" t="str">
        <v>Bread pudding</v>
      </c>
      <c r="JO96" t="str">
        <v>Cakes</v>
      </c>
      <c r="JP96" t="str">
        <v>Chocolate fudge</v>
      </c>
      <c r="JQ96" t="str">
        <v>Cupcake</v>
      </c>
      <c r="JR96" t="str">
        <v>Fruit cake</v>
      </c>
      <c r="JS96" t="str">
        <v>Gingerbread</v>
      </c>
      <c r="JT96" t="str">
        <v>Plain, with no icing</v>
      </c>
      <c r="JU96" t="str">
        <v>Sponge cake</v>
      </c>
      <c r="JV96" t="str">
        <v>Candy</v>
      </c>
      <c r="JW96" t="str">
        <v>Chocolate creams</v>
      </c>
      <c r="JX96" t="str">
        <v>Fudge</v>
      </c>
      <c r="JY96" t="str">
        <v>Hard candies</v>
      </c>
      <c r="JZ96" t="str">
        <v>Marshmallows</v>
      </c>
      <c r="KA96" t="str">
        <v>Milk chocolate</v>
      </c>
      <c r="KB96" t="str">
        <v>Chocolate syrup</v>
      </c>
      <c r="KC96" t="str">
        <v>Doughnuts</v>
      </c>
      <c r="KD96" t="str">
        <v>Gelatin, made with water</v>
      </c>
      <c r="KE96" t="str">
        <v>Honey</v>
      </c>
      <c r="KF96" t="str">
        <v>Ice cream</v>
      </c>
      <c r="KG96" t="str">
        <v>Ices</v>
      </c>
      <c r="KH96" t="str">
        <v>preserves</v>
      </c>
      <c r="KI96" t="str">
        <v>Jellies</v>
      </c>
      <c r="KJ96" t="str">
        <v>Molasses</v>
      </c>
      <c r="KK96" t="str">
        <v>Cane Syrup</v>
      </c>
      <c r="KL96" t="str">
        <v>9" diam. pie</v>
      </c>
      <c r="KM96" t="str">
        <v>Cherry Pie</v>
      </c>
      <c r="KN96" t="str">
        <v>Custard</v>
      </c>
      <c r="KO96" t="str">
        <v>Lemon meringue</v>
      </c>
      <c r="KP96" t="str">
        <v>Mince</v>
      </c>
      <c r="KQ96" t="str">
        <v>Pumpkin Pie</v>
      </c>
      <c r="KR96" t="str">
        <v>Puddings Sugar</v>
      </c>
      <c r="KS96" t="str">
        <v>3 teaspoons sugar</v>
      </c>
      <c r="KT96" t="str">
        <v>Brown, firm-packed, dark sugar</v>
      </c>
      <c r="KU96" t="str">
        <v>Syrup</v>
      </c>
      <c r="KV96" t="str">
        <v>table blends sugar</v>
      </c>
      <c r="KW96" t="str">
        <v>Tapioca cream pudding</v>
      </c>
      <c r="KX96" t="str">
        <v>Almonds</v>
      </c>
      <c r="KY96" t="str">
        <v>roasted and salted</v>
      </c>
      <c r="KZ96" t="str">
        <v>Brazil nuts</v>
      </c>
      <c r="LA96" t="str">
        <v>Cashews</v>
      </c>
      <c r="LB96" t="str">
        <v>coconut sweetened</v>
      </c>
      <c r="LC96" t="str">
        <v>Peanut butter</v>
      </c>
      <c r="LD96" t="str">
        <v>Peanut butter, natural</v>
      </c>
      <c r="LE96" t="str">
        <v>Peanuts</v>
      </c>
      <c r="LF96" t="str">
        <v>Pecans</v>
      </c>
      <c r="LG96" t="str">
        <v>Sesame seeds</v>
      </c>
      <c r="LH96" t="str">
        <v>Sunflower seeds</v>
      </c>
      <c r="LI96" t="str">
        <v>Walnuts</v>
      </c>
      <c r="LJ96" t="str">
        <v>Beer</v>
      </c>
      <c r="LK96" t="str">
        <v>Gin</v>
      </c>
      <c r="LL96" t="str">
        <v>Wines</v>
      </c>
      <c r="LM96" t="str">
        <v>Table (12.2% alcohol)</v>
      </c>
      <c r="LN96" t="str">
        <v>Carbonated drinks Artificially sweetened</v>
      </c>
      <c r="LO96" t="str">
        <v>Club soda</v>
      </c>
      <c r="LP96" t="str">
        <v>Cola drinks</v>
      </c>
      <c r="LQ96" t="str">
        <v>Fruit-flavored soda</v>
      </c>
      <c r="LR96" t="str">
        <v>Ginger ale</v>
      </c>
      <c r="LS96" t="str">
        <v>Root beer</v>
      </c>
      <c r="LT96" t="str">
        <v>Coffee</v>
      </c>
      <c r="LU96" t="str">
        <v>Tea</v>
      </c>
    </row>
    <row r="97" spans="2:333" x14ac:dyDescent="0.2">
      <c r="B97" s="93" t="s">
        <v>424</v>
      </c>
      <c r="C97" t="str" cm="1">
        <f t="array" ref="C97:LU97">TRANSPOSE(_xlfn._xlws.FILTER(Nutrition[Food], ISNUMBER(SEARCH(DASHBOARD!I13,Nutrition[Food])), "No results"))</f>
        <v>Cows' milk</v>
      </c>
      <c r="D97" t="str">
        <v>Milk skim</v>
      </c>
      <c r="E97" t="str">
        <v>Buttermilk</v>
      </c>
      <c r="F97" t="str">
        <v>Evaporated, undiluted</v>
      </c>
      <c r="G97" t="str">
        <v>Fortified milk</v>
      </c>
      <c r="H97" t="str">
        <v>Powdered milk</v>
      </c>
      <c r="I97" t="str">
        <v>skim, instant</v>
      </c>
      <c r="J97" t="str">
        <v>skim, non-instant</v>
      </c>
      <c r="K97" t="str">
        <v>Goats' milk</v>
      </c>
      <c r="L97" t="str">
        <v>(1/2 cup ice cream)</v>
      </c>
      <c r="M97" t="str">
        <v>Cocoa</v>
      </c>
      <c r="N97" t="str">
        <v>skim. milk</v>
      </c>
      <c r="O97" t="str">
        <v>(cornstarch)</v>
      </c>
      <c r="P97" t="str">
        <v>Custard</v>
      </c>
      <c r="Q97" t="str">
        <v>Ice cream</v>
      </c>
      <c r="R97" t="str">
        <v>Ice milk</v>
      </c>
      <c r="S97" t="str">
        <v>Cream or half-and-half</v>
      </c>
      <c r="T97" t="str">
        <v>or whipping</v>
      </c>
      <c r="U97" t="str">
        <v>Cheese</v>
      </c>
      <c r="V97" t="str">
        <v>Cheddar</v>
      </c>
      <c r="W97" t="str">
        <v>Cheddar, grated cup</v>
      </c>
      <c r="X97" t="str">
        <v>Cream cheese</v>
      </c>
      <c r="Y97" t="str">
        <v>Processed cheese</v>
      </c>
      <c r="Z97" t="str">
        <v>Swiss</v>
      </c>
      <c r="AA97" t="str">
        <v>Eggs raw</v>
      </c>
      <c r="AB97" t="str">
        <v>Eggs Scrambled or fried</v>
      </c>
      <c r="AC97" t="str">
        <v>Butter</v>
      </c>
      <c r="AD97" t="str">
        <v>Butter</v>
      </c>
      <c r="AE97" t="str">
        <v>Hydrogenated cooking fat</v>
      </c>
      <c r="AF97" t="str">
        <v>Lard</v>
      </c>
      <c r="AG97" t="str">
        <v>Margarine</v>
      </c>
      <c r="AH97" t="str">
        <v>Margarine, 2 pat or</v>
      </c>
      <c r="AI97" t="str">
        <v>Mayonnaise</v>
      </c>
      <c r="AJ97" t="str">
        <v>Corn oil</v>
      </c>
      <c r="AK97" t="str">
        <v>Olive oil</v>
      </c>
      <c r="AL97" t="str">
        <v>Safflower seed oil</v>
      </c>
      <c r="AM97" t="str">
        <v>French dressing</v>
      </c>
      <c r="AN97" t="str">
        <v>Thousand Island sauce</v>
      </c>
      <c r="AO97" t="str">
        <v>Salt pork</v>
      </c>
      <c r="AP97" t="str">
        <v>Bacon</v>
      </c>
      <c r="AQ97" t="str">
        <v>Beef</v>
      </c>
      <c r="AR97" t="str">
        <v>Hamburger</v>
      </c>
      <c r="AS97" t="str">
        <v>Ground lean</v>
      </c>
      <c r="AT97" t="str">
        <v>Roast beef</v>
      </c>
      <c r="AU97" t="str">
        <v>Steak</v>
      </c>
      <c r="AV97" t="str">
        <v>Steak, lean, as round</v>
      </c>
      <c r="AW97" t="str">
        <v>Corned beef</v>
      </c>
      <c r="AX97" t="str">
        <v>Corned beef hash canned</v>
      </c>
      <c r="AY97" t="str">
        <v>Corned beef hash Dried</v>
      </c>
      <c r="AZ97" t="str">
        <v>Pot-pie</v>
      </c>
      <c r="BA97" t="str">
        <v>Corned beef hash Stew</v>
      </c>
      <c r="BB97" t="str">
        <v>chicken</v>
      </c>
      <c r="BC97" t="str">
        <v>Fried, breast or leg and thigh chicken</v>
      </c>
      <c r="BD97" t="str">
        <v>Roasted chicken</v>
      </c>
      <c r="BE97" t="str">
        <v>Chicken livers, fried</v>
      </c>
      <c r="BF97" t="str">
        <v>Duck, domestic</v>
      </c>
      <c r="BG97" t="str">
        <v>Lamb, chop, broiled</v>
      </c>
      <c r="BH97" t="str">
        <v>Leg roasted</v>
      </c>
      <c r="BI97" t="str">
        <v>Shoulder, braised</v>
      </c>
      <c r="BJ97" t="str">
        <v>Pork, chop, 1 thick</v>
      </c>
      <c r="BK97" t="str">
        <v>Ham pan-broiled</v>
      </c>
      <c r="BL97" t="str">
        <v xml:space="preserve">Ham, as </v>
      </c>
      <c r="BM97" t="str">
        <v>Ham, canned, spiced</v>
      </c>
      <c r="BN97" t="str">
        <v>Pork roast</v>
      </c>
      <c r="BO97" t="str">
        <v>Pork sausage</v>
      </c>
      <c r="BP97" t="str">
        <v>Turkey</v>
      </c>
      <c r="BQ97" t="str">
        <v>Veal</v>
      </c>
      <c r="BR97" t="str">
        <v>Roast</v>
      </c>
      <c r="BS97" t="str">
        <v>Clams</v>
      </c>
      <c r="BT97" t="str">
        <v>Cod</v>
      </c>
      <c r="BU97" t="str">
        <v>Crab meat</v>
      </c>
      <c r="BV97" t="str">
        <v>Fish sticks fried</v>
      </c>
      <c r="BW97" t="str">
        <v>Flounder</v>
      </c>
      <c r="BX97" t="str">
        <v>Haddock</v>
      </c>
      <c r="BY97" t="str">
        <v>Halibut</v>
      </c>
      <c r="BZ97" t="str">
        <v>Herring</v>
      </c>
      <c r="CA97" t="str">
        <v>Lobster</v>
      </c>
      <c r="CB97" t="str">
        <v>Mackerel</v>
      </c>
      <c r="CC97" t="str">
        <v>Oysters</v>
      </c>
      <c r="CD97" t="str">
        <v>Oyster stew</v>
      </c>
      <c r="CE97" t="str">
        <v>Salmon</v>
      </c>
      <c r="CF97" t="str">
        <v>Sardines</v>
      </c>
      <c r="CG97" t="str">
        <v>Scallops</v>
      </c>
      <c r="CH97" t="str">
        <v>Shad</v>
      </c>
      <c r="CI97" t="str">
        <v>Shrimp</v>
      </c>
      <c r="CJ97" t="str">
        <v>Swordfish</v>
      </c>
      <c r="CK97" t="str">
        <v>Tuna</v>
      </c>
      <c r="CL97" t="str">
        <v>Artichoke</v>
      </c>
      <c r="CM97" t="str">
        <v>Asparagus</v>
      </c>
      <c r="CN97" t="str">
        <v>Beans</v>
      </c>
      <c r="CO97" t="str">
        <v>Lima</v>
      </c>
      <c r="CP97" t="str">
        <v>Lima, dry, cooked</v>
      </c>
      <c r="CQ97" t="str">
        <v>Navy, baked with pork</v>
      </c>
      <c r="CR97" t="str">
        <v>Red kidney</v>
      </c>
      <c r="CS97" t="str">
        <v>Bean sprouts</v>
      </c>
      <c r="CT97" t="str">
        <v>Beet greens</v>
      </c>
      <c r="CU97" t="str">
        <v>Beetroots</v>
      </c>
      <c r="CV97" t="str">
        <v>Broccoli</v>
      </c>
      <c r="CW97" t="str">
        <v>Brussels sprouts</v>
      </c>
      <c r="CX97" t="str">
        <v>Sauerkraut</v>
      </c>
      <c r="CY97" t="str">
        <v>Steamed cabbage</v>
      </c>
      <c r="CZ97" t="str">
        <v>Carrots</v>
      </c>
      <c r="DA97" t="str">
        <v>Raw, grated</v>
      </c>
      <c r="DB97" t="str">
        <v>Strips, from raw</v>
      </c>
      <c r="DC97" t="str">
        <v>Cauliflower</v>
      </c>
      <c r="DD97" t="str">
        <v>Celery</v>
      </c>
      <c r="DE97" t="str">
        <v>Stalk raw</v>
      </c>
      <c r="DF97" t="str">
        <v>Chard steamed</v>
      </c>
      <c r="DG97" t="str">
        <v>Collards</v>
      </c>
      <c r="DH97" t="str">
        <v>Corn</v>
      </c>
      <c r="DI97" t="str">
        <v>cooked or canned</v>
      </c>
      <c r="DJ97" t="str">
        <v>Cucumbers</v>
      </c>
      <c r="DK97" t="str">
        <v>Dandelion greens</v>
      </c>
      <c r="DL97" t="str">
        <v>Eggplant</v>
      </c>
      <c r="DM97" t="str">
        <v>Endive</v>
      </c>
      <c r="DN97" t="str">
        <v>Kale</v>
      </c>
      <c r="DO97" t="str">
        <v>Kohlrabi</v>
      </c>
      <c r="DP97" t="str">
        <v>Lambs quarters, steamed</v>
      </c>
      <c r="DQ97" t="str">
        <v>Lentils</v>
      </c>
      <c r="DR97" t="str">
        <v>Lettuce</v>
      </c>
      <c r="DS97" t="str">
        <v>Iceberg</v>
      </c>
      <c r="DT97" t="str">
        <v>Mushrooms canned</v>
      </c>
      <c r="DU97" t="str">
        <v>Mustard greens</v>
      </c>
      <c r="DV97" t="str">
        <v>Okra</v>
      </c>
      <c r="DW97" t="str">
        <v>Onions</v>
      </c>
      <c r="DX97" t="str">
        <v>Raw, green</v>
      </c>
      <c r="DY97" t="str">
        <v>Parsley</v>
      </c>
      <c r="DZ97" t="str">
        <v>Parsnips</v>
      </c>
      <c r="EA97" t="str">
        <v>Peas</v>
      </c>
      <c r="EB97" t="str">
        <v>Fresh, steamed peas</v>
      </c>
      <c r="EC97" t="str">
        <v>Frozen peas</v>
      </c>
      <c r="ED97" t="str">
        <v>Split cooked peas</v>
      </c>
      <c r="EE97" t="str">
        <v>heated peas</v>
      </c>
      <c r="EF97" t="str">
        <v>Peppers canned</v>
      </c>
      <c r="EG97" t="str">
        <v>Peppers Raw, green, sweet</v>
      </c>
      <c r="EH97" t="str">
        <v>Peppers with beef and crumbs</v>
      </c>
      <c r="EI97" t="str">
        <v>Potatoes, baked</v>
      </c>
      <c r="EJ97" t="str">
        <v>French-fried</v>
      </c>
      <c r="EK97" t="str">
        <v>Potatoes Mashed with milk and butter</v>
      </c>
      <c r="EL97" t="str">
        <v>Potatoes, pan-tried</v>
      </c>
      <c r="EM97" t="str">
        <v>Scalloped with cheese potatoes</v>
      </c>
      <c r="EN97" t="str">
        <v>Steamed potatoes before peeling</v>
      </c>
      <c r="EO97" t="str">
        <v>Potato chips</v>
      </c>
      <c r="EP97" t="str">
        <v>Radishes</v>
      </c>
      <c r="EQ97" t="str">
        <v>Rutabagas</v>
      </c>
      <c r="ER97" t="str">
        <v>Soybeans</v>
      </c>
      <c r="ES97" t="str">
        <v>Spinach</v>
      </c>
      <c r="ET97" t="str">
        <v>Squash</v>
      </c>
      <c r="EU97" t="str">
        <v>Winter, mashed</v>
      </c>
      <c r="EV97" t="str">
        <v>Sweet potatoes</v>
      </c>
      <c r="EW97" t="str">
        <v>Candied</v>
      </c>
      <c r="EX97" t="str">
        <v>Tomatoes</v>
      </c>
      <c r="EY97" t="str">
        <v>Raw, 2 by 2 1/2</v>
      </c>
      <c r="EZ97" t="str">
        <v>Tomato juice</v>
      </c>
      <c r="FA97" t="str">
        <v>Tomato catsup</v>
      </c>
      <c r="FB97" t="str">
        <v>Turnip greens</v>
      </c>
      <c r="FC97" t="str">
        <v>Turnips, steamed</v>
      </c>
      <c r="FD97" t="str">
        <v>Watercress stems, raw</v>
      </c>
      <c r="FE97" t="str">
        <v>Apple juice canned</v>
      </c>
      <c r="FF97" t="str">
        <v>Apple vinegar</v>
      </c>
      <c r="FG97" t="str">
        <v>Apples, raw</v>
      </c>
      <c r="FH97" t="str">
        <v>Stewed or canned</v>
      </c>
      <c r="FI97" t="str">
        <v>Apricots</v>
      </c>
      <c r="FJ97" t="str">
        <v>Dried, uncooked</v>
      </c>
      <c r="FK97" t="str">
        <v>Fresh</v>
      </c>
      <c r="FL97" t="str">
        <v>Nectar, or juice</v>
      </c>
      <c r="FM97" t="str">
        <v>Avocado</v>
      </c>
      <c r="FN97" t="str">
        <v>Banana</v>
      </c>
      <c r="FO97" t="str">
        <v>Blackberries</v>
      </c>
      <c r="FP97" t="str">
        <v>Blueberries</v>
      </c>
      <c r="FQ97" t="str">
        <v>Cantaloupe</v>
      </c>
      <c r="FR97" t="str">
        <v>Cherries</v>
      </c>
      <c r="FS97" t="str">
        <v>Fresh, raw</v>
      </c>
      <c r="FT97" t="str">
        <v>Cranberry sauce sweetened</v>
      </c>
      <c r="FU97" t="str">
        <v>Dates</v>
      </c>
      <c r="FV97" t="str">
        <v>Figs</v>
      </c>
      <c r="FW97" t="str">
        <v>Fresh, raw figs</v>
      </c>
      <c r="FX97" t="str">
        <v xml:space="preserve">figs Canned with syrup </v>
      </c>
      <c r="FY97" t="str">
        <v>Fruit cocktail, canned</v>
      </c>
      <c r="FZ97" t="str">
        <v>Grapefruit sections</v>
      </c>
      <c r="GA97" t="str">
        <v>Grapefruit, fresh, 5" diameter</v>
      </c>
      <c r="GB97" t="str">
        <v>Grapefruit juice</v>
      </c>
      <c r="GC97" t="str">
        <v>Grapes</v>
      </c>
      <c r="GD97" t="str">
        <v>European, as Muscat, Tokay</v>
      </c>
      <c r="GE97" t="str">
        <v>Grape juice</v>
      </c>
      <c r="GF97" t="str">
        <v>Lemon juice</v>
      </c>
      <c r="GG97" t="str">
        <v>Lemonade concentratefrozen</v>
      </c>
      <c r="GH97" t="str">
        <v>Limeade concentrate frozen</v>
      </c>
      <c r="GI97" t="str">
        <v>Olives large</v>
      </c>
      <c r="GJ97" t="str">
        <v>OlivesRipe</v>
      </c>
      <c r="GK97" t="str">
        <v>Oranges 3" diameter</v>
      </c>
      <c r="GL97" t="str">
        <v>Orange juice</v>
      </c>
      <c r="GM97" t="str">
        <v xml:space="preserve">Frozen </v>
      </c>
      <c r="GN97" t="str">
        <v>Papaya</v>
      </c>
      <c r="GO97" t="str">
        <v>Peaches</v>
      </c>
      <c r="GP97" t="str">
        <v>Fresh, raw</v>
      </c>
      <c r="GQ97" t="str">
        <v>Pears</v>
      </c>
      <c r="GR97" t="str">
        <v>Raw, 3 by 2V</v>
      </c>
      <c r="GS97" t="str">
        <v>Persimmons</v>
      </c>
      <c r="GT97" t="str">
        <v>Pineapple</v>
      </c>
      <c r="GU97" t="str">
        <v>Pineapple Crushed</v>
      </c>
      <c r="GV97" t="str">
        <v>Raw, diced</v>
      </c>
      <c r="GW97" t="str">
        <v>Pineapple juice</v>
      </c>
      <c r="GX97" t="str">
        <v>Plums</v>
      </c>
      <c r="GY97" t="str">
        <v>Raw, 2" diameter</v>
      </c>
      <c r="GZ97" t="str">
        <v>Prunes</v>
      </c>
      <c r="HA97" t="str">
        <v>Prune juice</v>
      </c>
      <c r="HB97" t="str">
        <v>Raisins</v>
      </c>
      <c r="HC97" t="str">
        <v>Raspberries</v>
      </c>
      <c r="HD97" t="str">
        <v>Raw, red</v>
      </c>
      <c r="HE97" t="str">
        <v>Rhubarb sweetened</v>
      </c>
      <c r="HF97" t="str">
        <v>Strawberries</v>
      </c>
      <c r="HG97" t="str">
        <v>Raw</v>
      </c>
      <c r="HH97" t="str">
        <v>Tangerines</v>
      </c>
      <c r="HI97" t="str">
        <v>Watermelon</v>
      </c>
      <c r="HJ97" t="str">
        <v>Biscuits</v>
      </c>
      <c r="HK97" t="str">
        <v>Bran flakes</v>
      </c>
      <c r="HL97" t="str">
        <v>Bread, cracked wheat</v>
      </c>
      <c r="HM97" t="str">
        <v>Rye</v>
      </c>
      <c r="HN97" t="str">
        <v>White, 20 slices, or</v>
      </c>
      <c r="HO97" t="str">
        <v>Whole-wheat</v>
      </c>
      <c r="HP97" t="str">
        <v>Whole-wheat</v>
      </c>
      <c r="HQ97" t="str">
        <v>Corn bread ground meal</v>
      </c>
      <c r="HR97" t="str">
        <v>Cornflakes</v>
      </c>
      <c r="HS97" t="str">
        <v>Corn grits cooked</v>
      </c>
      <c r="HT97" t="str">
        <v>Corn meal</v>
      </c>
      <c r="HU97" t="str">
        <v>Crackers</v>
      </c>
      <c r="HV97" t="str">
        <v>Soda, 2 1/2 square</v>
      </c>
      <c r="HW97" t="str">
        <v>Farina</v>
      </c>
      <c r="HX97" t="str">
        <v>Flour</v>
      </c>
      <c r="HY97" t="str">
        <v>Wheat (all purpose)</v>
      </c>
      <c r="HZ97" t="str">
        <v>Wheat (whole)</v>
      </c>
      <c r="IA97" t="str">
        <v>Macaroni</v>
      </c>
      <c r="IB97" t="str">
        <v>Baked with cheese</v>
      </c>
      <c r="IC97" t="str">
        <v>Muffins</v>
      </c>
      <c r="ID97" t="str">
        <v>Noodles</v>
      </c>
      <c r="IE97" t="str">
        <v>Oatmeal</v>
      </c>
      <c r="IF97" t="str">
        <v>Pancakes 4" diam.</v>
      </c>
      <c r="IG97" t="str">
        <v>Wheat, pancakes 4" diam.</v>
      </c>
      <c r="IH97" t="str">
        <v>Pizza 14" diam.</v>
      </c>
      <c r="II97" t="str">
        <v>Popcorn salted</v>
      </c>
      <c r="IJ97" t="str">
        <v>Puffed rice</v>
      </c>
      <c r="IK97" t="str">
        <v>Puffed wheat presweetened</v>
      </c>
      <c r="IL97" t="str">
        <v>Rice</v>
      </c>
      <c r="IM97" t="str">
        <v>Converted Rice</v>
      </c>
      <c r="IN97" t="str">
        <v>White</v>
      </c>
      <c r="IO97" t="str">
        <v>Rice flakes</v>
      </c>
      <c r="IP97" t="str">
        <v>Rice polish</v>
      </c>
      <c r="IQ97" t="str">
        <v>Rolls</v>
      </c>
      <c r="IR97" t="str">
        <v>of refined flour</v>
      </c>
      <c r="IS97" t="str">
        <v>whole-wheat</v>
      </c>
      <c r="IT97" t="str">
        <v>Spaghetti with meat sauce</v>
      </c>
      <c r="IU97" t="str">
        <v>with tomatoes and cheese</v>
      </c>
      <c r="IV97" t="str">
        <v>Spanish rice</v>
      </c>
      <c r="IW97" t="str">
        <v>Shredded wheat biscuit</v>
      </c>
      <c r="IX97" t="str">
        <v>Waffles</v>
      </c>
      <c r="IY97" t="str">
        <v>Wheat germ</v>
      </c>
      <c r="IZ97" t="str">
        <v>Wheat-germ cereal toasted</v>
      </c>
      <c r="JA97" t="str">
        <v>Wheat meal cereal unrefined</v>
      </c>
      <c r="JB97" t="str">
        <v>Wheat, cooked</v>
      </c>
      <c r="JC97" t="str">
        <v>Bean soups</v>
      </c>
      <c r="JD97" t="str">
        <v>Beef soup</v>
      </c>
      <c r="JE97" t="str">
        <v>Bouillon</v>
      </c>
      <c r="JF97" t="str">
        <v>chicken soup</v>
      </c>
      <c r="JG97" t="str">
        <v>Clam chowder</v>
      </c>
      <c r="JH97" t="str">
        <v>Cream soups</v>
      </c>
      <c r="JI97" t="str">
        <v>Noodle</v>
      </c>
      <c r="JJ97" t="str">
        <v>Split-pea soup</v>
      </c>
      <c r="JK97" t="str">
        <v>Tomato soup</v>
      </c>
      <c r="JL97" t="str">
        <v>Vegetable</v>
      </c>
      <c r="JM97" t="str">
        <v>Apple betty</v>
      </c>
      <c r="JN97" t="str">
        <v>Bread pudding</v>
      </c>
      <c r="JO97" t="str">
        <v>Cakes</v>
      </c>
      <c r="JP97" t="str">
        <v>Chocolate fudge</v>
      </c>
      <c r="JQ97" t="str">
        <v>Cupcake</v>
      </c>
      <c r="JR97" t="str">
        <v>Fruit cake</v>
      </c>
      <c r="JS97" t="str">
        <v>Gingerbread</v>
      </c>
      <c r="JT97" t="str">
        <v>Plain, with no icing</v>
      </c>
      <c r="JU97" t="str">
        <v>Sponge cake</v>
      </c>
      <c r="JV97" t="str">
        <v>Candy</v>
      </c>
      <c r="JW97" t="str">
        <v>Chocolate creams</v>
      </c>
      <c r="JX97" t="str">
        <v>Fudge</v>
      </c>
      <c r="JY97" t="str">
        <v>Hard candies</v>
      </c>
      <c r="JZ97" t="str">
        <v>Marshmallows</v>
      </c>
      <c r="KA97" t="str">
        <v>Milk chocolate</v>
      </c>
      <c r="KB97" t="str">
        <v>Chocolate syrup</v>
      </c>
      <c r="KC97" t="str">
        <v>Doughnuts</v>
      </c>
      <c r="KD97" t="str">
        <v>Gelatin, made with water</v>
      </c>
      <c r="KE97" t="str">
        <v>Honey</v>
      </c>
      <c r="KF97" t="str">
        <v>Ice cream</v>
      </c>
      <c r="KG97" t="str">
        <v>Ices</v>
      </c>
      <c r="KH97" t="str">
        <v>preserves</v>
      </c>
      <c r="KI97" t="str">
        <v>Jellies</v>
      </c>
      <c r="KJ97" t="str">
        <v>Molasses</v>
      </c>
      <c r="KK97" t="str">
        <v>Cane Syrup</v>
      </c>
      <c r="KL97" t="str">
        <v>9" diam. pie</v>
      </c>
      <c r="KM97" t="str">
        <v>Cherry Pie</v>
      </c>
      <c r="KN97" t="str">
        <v>Custard</v>
      </c>
      <c r="KO97" t="str">
        <v>Lemon meringue</v>
      </c>
      <c r="KP97" t="str">
        <v>Mince</v>
      </c>
      <c r="KQ97" t="str">
        <v>Pumpkin Pie</v>
      </c>
      <c r="KR97" t="str">
        <v>Puddings Sugar</v>
      </c>
      <c r="KS97" t="str">
        <v>3 teaspoons sugar</v>
      </c>
      <c r="KT97" t="str">
        <v>Brown, firm-packed, dark sugar</v>
      </c>
      <c r="KU97" t="str">
        <v>Syrup</v>
      </c>
      <c r="KV97" t="str">
        <v>table blends sugar</v>
      </c>
      <c r="KW97" t="str">
        <v>Tapioca cream pudding</v>
      </c>
      <c r="KX97" t="str">
        <v>Almonds</v>
      </c>
      <c r="KY97" t="str">
        <v>roasted and salted</v>
      </c>
      <c r="KZ97" t="str">
        <v>Brazil nuts</v>
      </c>
      <c r="LA97" t="str">
        <v>Cashews</v>
      </c>
      <c r="LB97" t="str">
        <v>coconut sweetened</v>
      </c>
      <c r="LC97" t="str">
        <v>Peanut butter</v>
      </c>
      <c r="LD97" t="str">
        <v>Peanut butter, natural</v>
      </c>
      <c r="LE97" t="str">
        <v>Peanuts</v>
      </c>
      <c r="LF97" t="str">
        <v>Pecans</v>
      </c>
      <c r="LG97" t="str">
        <v>Sesame seeds</v>
      </c>
      <c r="LH97" t="str">
        <v>Sunflower seeds</v>
      </c>
      <c r="LI97" t="str">
        <v>Walnuts</v>
      </c>
      <c r="LJ97" t="str">
        <v>Beer</v>
      </c>
      <c r="LK97" t="str">
        <v>Gin</v>
      </c>
      <c r="LL97" t="str">
        <v>Wines</v>
      </c>
      <c r="LM97" t="str">
        <v>Table (12.2% alcohol)</v>
      </c>
      <c r="LN97" t="str">
        <v>Carbonated drinks Artificially sweetened</v>
      </c>
      <c r="LO97" t="str">
        <v>Club soda</v>
      </c>
      <c r="LP97" t="str">
        <v>Cola drinks</v>
      </c>
      <c r="LQ97" t="str">
        <v>Fruit-flavored soda</v>
      </c>
      <c r="LR97" t="str">
        <v>Ginger ale</v>
      </c>
      <c r="LS97" t="str">
        <v>Root beer</v>
      </c>
      <c r="LT97" t="str">
        <v>Coffee</v>
      </c>
      <c r="LU97" t="str">
        <v>Tea</v>
      </c>
    </row>
    <row r="98" spans="2:333" x14ac:dyDescent="0.2">
      <c r="B98" s="93" t="s">
        <v>430</v>
      </c>
      <c r="C98" t="str" cm="1">
        <f t="array" ref="C98:LU98">TRANSPOSE(_xlfn._xlws.FILTER(Nutrition[Food], ISNUMBER(SEARCH(DASHBOARD!I14,Nutrition[Food])), "No results"))</f>
        <v>Cows' milk</v>
      </c>
      <c r="D98" t="str">
        <v>Milk skim</v>
      </c>
      <c r="E98" t="str">
        <v>Buttermilk</v>
      </c>
      <c r="F98" t="str">
        <v>Evaporated, undiluted</v>
      </c>
      <c r="G98" t="str">
        <v>Fortified milk</v>
      </c>
      <c r="H98" t="str">
        <v>Powdered milk</v>
      </c>
      <c r="I98" t="str">
        <v>skim, instant</v>
      </c>
      <c r="J98" t="str">
        <v>skim, non-instant</v>
      </c>
      <c r="K98" t="str">
        <v>Goats' milk</v>
      </c>
      <c r="L98" t="str">
        <v>(1/2 cup ice cream)</v>
      </c>
      <c r="M98" t="str">
        <v>Cocoa</v>
      </c>
      <c r="N98" t="str">
        <v>skim. milk</v>
      </c>
      <c r="O98" t="str">
        <v>(cornstarch)</v>
      </c>
      <c r="P98" t="str">
        <v>Custard</v>
      </c>
      <c r="Q98" t="str">
        <v>Ice cream</v>
      </c>
      <c r="R98" t="str">
        <v>Ice milk</v>
      </c>
      <c r="S98" t="str">
        <v>Cream or half-and-half</v>
      </c>
      <c r="T98" t="str">
        <v>or whipping</v>
      </c>
      <c r="U98" t="str">
        <v>Cheese</v>
      </c>
      <c r="V98" t="str">
        <v>Cheddar</v>
      </c>
      <c r="W98" t="str">
        <v>Cheddar, grated cup</v>
      </c>
      <c r="X98" t="str">
        <v>Cream cheese</v>
      </c>
      <c r="Y98" t="str">
        <v>Processed cheese</v>
      </c>
      <c r="Z98" t="str">
        <v>Swiss</v>
      </c>
      <c r="AA98" t="str">
        <v>Eggs raw</v>
      </c>
      <c r="AB98" t="str">
        <v>Eggs Scrambled or fried</v>
      </c>
      <c r="AC98" t="str">
        <v>Butter</v>
      </c>
      <c r="AD98" t="str">
        <v>Butter</v>
      </c>
      <c r="AE98" t="str">
        <v>Hydrogenated cooking fat</v>
      </c>
      <c r="AF98" t="str">
        <v>Lard</v>
      </c>
      <c r="AG98" t="str">
        <v>Margarine</v>
      </c>
      <c r="AH98" t="str">
        <v>Margarine, 2 pat or</v>
      </c>
      <c r="AI98" t="str">
        <v>Mayonnaise</v>
      </c>
      <c r="AJ98" t="str">
        <v>Corn oil</v>
      </c>
      <c r="AK98" t="str">
        <v>Olive oil</v>
      </c>
      <c r="AL98" t="str">
        <v>Safflower seed oil</v>
      </c>
      <c r="AM98" t="str">
        <v>French dressing</v>
      </c>
      <c r="AN98" t="str">
        <v>Thousand Island sauce</v>
      </c>
      <c r="AO98" t="str">
        <v>Salt pork</v>
      </c>
      <c r="AP98" t="str">
        <v>Bacon</v>
      </c>
      <c r="AQ98" t="str">
        <v>Beef</v>
      </c>
      <c r="AR98" t="str">
        <v>Hamburger</v>
      </c>
      <c r="AS98" t="str">
        <v>Ground lean</v>
      </c>
      <c r="AT98" t="str">
        <v>Roast beef</v>
      </c>
      <c r="AU98" t="str">
        <v>Steak</v>
      </c>
      <c r="AV98" t="str">
        <v>Steak, lean, as round</v>
      </c>
      <c r="AW98" t="str">
        <v>Corned beef</v>
      </c>
      <c r="AX98" t="str">
        <v>Corned beef hash canned</v>
      </c>
      <c r="AY98" t="str">
        <v>Corned beef hash Dried</v>
      </c>
      <c r="AZ98" t="str">
        <v>Pot-pie</v>
      </c>
      <c r="BA98" t="str">
        <v>Corned beef hash Stew</v>
      </c>
      <c r="BB98" t="str">
        <v>chicken</v>
      </c>
      <c r="BC98" t="str">
        <v>Fried, breast or leg and thigh chicken</v>
      </c>
      <c r="BD98" t="str">
        <v>Roasted chicken</v>
      </c>
      <c r="BE98" t="str">
        <v>Chicken livers, fried</v>
      </c>
      <c r="BF98" t="str">
        <v>Duck, domestic</v>
      </c>
      <c r="BG98" t="str">
        <v>Lamb, chop, broiled</v>
      </c>
      <c r="BH98" t="str">
        <v>Leg roasted</v>
      </c>
      <c r="BI98" t="str">
        <v>Shoulder, braised</v>
      </c>
      <c r="BJ98" t="str">
        <v>Pork, chop, 1 thick</v>
      </c>
      <c r="BK98" t="str">
        <v>Ham pan-broiled</v>
      </c>
      <c r="BL98" t="str">
        <v xml:space="preserve">Ham, as </v>
      </c>
      <c r="BM98" t="str">
        <v>Ham, canned, spiced</v>
      </c>
      <c r="BN98" t="str">
        <v>Pork roast</v>
      </c>
      <c r="BO98" t="str">
        <v>Pork sausage</v>
      </c>
      <c r="BP98" t="str">
        <v>Turkey</v>
      </c>
      <c r="BQ98" t="str">
        <v>Veal</v>
      </c>
      <c r="BR98" t="str">
        <v>Roast</v>
      </c>
      <c r="BS98" t="str">
        <v>Clams</v>
      </c>
      <c r="BT98" t="str">
        <v>Cod</v>
      </c>
      <c r="BU98" t="str">
        <v>Crab meat</v>
      </c>
      <c r="BV98" t="str">
        <v>Fish sticks fried</v>
      </c>
      <c r="BW98" t="str">
        <v>Flounder</v>
      </c>
      <c r="BX98" t="str">
        <v>Haddock</v>
      </c>
      <c r="BY98" t="str">
        <v>Halibut</v>
      </c>
      <c r="BZ98" t="str">
        <v>Herring</v>
      </c>
      <c r="CA98" t="str">
        <v>Lobster</v>
      </c>
      <c r="CB98" t="str">
        <v>Mackerel</v>
      </c>
      <c r="CC98" t="str">
        <v>Oysters</v>
      </c>
      <c r="CD98" t="str">
        <v>Oyster stew</v>
      </c>
      <c r="CE98" t="str">
        <v>Salmon</v>
      </c>
      <c r="CF98" t="str">
        <v>Sardines</v>
      </c>
      <c r="CG98" t="str">
        <v>Scallops</v>
      </c>
      <c r="CH98" t="str">
        <v>Shad</v>
      </c>
      <c r="CI98" t="str">
        <v>Shrimp</v>
      </c>
      <c r="CJ98" t="str">
        <v>Swordfish</v>
      </c>
      <c r="CK98" t="str">
        <v>Tuna</v>
      </c>
      <c r="CL98" t="str">
        <v>Artichoke</v>
      </c>
      <c r="CM98" t="str">
        <v>Asparagus</v>
      </c>
      <c r="CN98" t="str">
        <v>Beans</v>
      </c>
      <c r="CO98" t="str">
        <v>Lima</v>
      </c>
      <c r="CP98" t="str">
        <v>Lima, dry, cooked</v>
      </c>
      <c r="CQ98" t="str">
        <v>Navy, baked with pork</v>
      </c>
      <c r="CR98" t="str">
        <v>Red kidney</v>
      </c>
      <c r="CS98" t="str">
        <v>Bean sprouts</v>
      </c>
      <c r="CT98" t="str">
        <v>Beet greens</v>
      </c>
      <c r="CU98" t="str">
        <v>Beetroots</v>
      </c>
      <c r="CV98" t="str">
        <v>Broccoli</v>
      </c>
      <c r="CW98" t="str">
        <v>Brussels sprouts</v>
      </c>
      <c r="CX98" t="str">
        <v>Sauerkraut</v>
      </c>
      <c r="CY98" t="str">
        <v>Steamed cabbage</v>
      </c>
      <c r="CZ98" t="str">
        <v>Carrots</v>
      </c>
      <c r="DA98" t="str">
        <v>Raw, grated</v>
      </c>
      <c r="DB98" t="str">
        <v>Strips, from raw</v>
      </c>
      <c r="DC98" t="str">
        <v>Cauliflower</v>
      </c>
      <c r="DD98" t="str">
        <v>Celery</v>
      </c>
      <c r="DE98" t="str">
        <v>Stalk raw</v>
      </c>
      <c r="DF98" t="str">
        <v>Chard steamed</v>
      </c>
      <c r="DG98" t="str">
        <v>Collards</v>
      </c>
      <c r="DH98" t="str">
        <v>Corn</v>
      </c>
      <c r="DI98" t="str">
        <v>cooked or canned</v>
      </c>
      <c r="DJ98" t="str">
        <v>Cucumbers</v>
      </c>
      <c r="DK98" t="str">
        <v>Dandelion greens</v>
      </c>
      <c r="DL98" t="str">
        <v>Eggplant</v>
      </c>
      <c r="DM98" t="str">
        <v>Endive</v>
      </c>
      <c r="DN98" t="str">
        <v>Kale</v>
      </c>
      <c r="DO98" t="str">
        <v>Kohlrabi</v>
      </c>
      <c r="DP98" t="str">
        <v>Lambs quarters, steamed</v>
      </c>
      <c r="DQ98" t="str">
        <v>Lentils</v>
      </c>
      <c r="DR98" t="str">
        <v>Lettuce</v>
      </c>
      <c r="DS98" t="str">
        <v>Iceberg</v>
      </c>
      <c r="DT98" t="str">
        <v>Mushrooms canned</v>
      </c>
      <c r="DU98" t="str">
        <v>Mustard greens</v>
      </c>
      <c r="DV98" t="str">
        <v>Okra</v>
      </c>
      <c r="DW98" t="str">
        <v>Onions</v>
      </c>
      <c r="DX98" t="str">
        <v>Raw, green</v>
      </c>
      <c r="DY98" t="str">
        <v>Parsley</v>
      </c>
      <c r="DZ98" t="str">
        <v>Parsnips</v>
      </c>
      <c r="EA98" t="str">
        <v>Peas</v>
      </c>
      <c r="EB98" t="str">
        <v>Fresh, steamed peas</v>
      </c>
      <c r="EC98" t="str">
        <v>Frozen peas</v>
      </c>
      <c r="ED98" t="str">
        <v>Split cooked peas</v>
      </c>
      <c r="EE98" t="str">
        <v>heated peas</v>
      </c>
      <c r="EF98" t="str">
        <v>Peppers canned</v>
      </c>
      <c r="EG98" t="str">
        <v>Peppers Raw, green, sweet</v>
      </c>
      <c r="EH98" t="str">
        <v>Peppers with beef and crumbs</v>
      </c>
      <c r="EI98" t="str">
        <v>Potatoes, baked</v>
      </c>
      <c r="EJ98" t="str">
        <v>French-fried</v>
      </c>
      <c r="EK98" t="str">
        <v>Potatoes Mashed with milk and butter</v>
      </c>
      <c r="EL98" t="str">
        <v>Potatoes, pan-tried</v>
      </c>
      <c r="EM98" t="str">
        <v>Scalloped with cheese potatoes</v>
      </c>
      <c r="EN98" t="str">
        <v>Steamed potatoes before peeling</v>
      </c>
      <c r="EO98" t="str">
        <v>Potato chips</v>
      </c>
      <c r="EP98" t="str">
        <v>Radishes</v>
      </c>
      <c r="EQ98" t="str">
        <v>Rutabagas</v>
      </c>
      <c r="ER98" t="str">
        <v>Soybeans</v>
      </c>
      <c r="ES98" t="str">
        <v>Spinach</v>
      </c>
      <c r="ET98" t="str">
        <v>Squash</v>
      </c>
      <c r="EU98" t="str">
        <v>Winter, mashed</v>
      </c>
      <c r="EV98" t="str">
        <v>Sweet potatoes</v>
      </c>
      <c r="EW98" t="str">
        <v>Candied</v>
      </c>
      <c r="EX98" t="str">
        <v>Tomatoes</v>
      </c>
      <c r="EY98" t="str">
        <v>Raw, 2 by 2 1/2</v>
      </c>
      <c r="EZ98" t="str">
        <v>Tomato juice</v>
      </c>
      <c r="FA98" t="str">
        <v>Tomato catsup</v>
      </c>
      <c r="FB98" t="str">
        <v>Turnip greens</v>
      </c>
      <c r="FC98" t="str">
        <v>Turnips, steamed</v>
      </c>
      <c r="FD98" t="str">
        <v>Watercress stems, raw</v>
      </c>
      <c r="FE98" t="str">
        <v>Apple juice canned</v>
      </c>
      <c r="FF98" t="str">
        <v>Apple vinegar</v>
      </c>
      <c r="FG98" t="str">
        <v>Apples, raw</v>
      </c>
      <c r="FH98" t="str">
        <v>Stewed or canned</v>
      </c>
      <c r="FI98" t="str">
        <v>Apricots</v>
      </c>
      <c r="FJ98" t="str">
        <v>Dried, uncooked</v>
      </c>
      <c r="FK98" t="str">
        <v>Fresh</v>
      </c>
      <c r="FL98" t="str">
        <v>Nectar, or juice</v>
      </c>
      <c r="FM98" t="str">
        <v>Avocado</v>
      </c>
      <c r="FN98" t="str">
        <v>Banana</v>
      </c>
      <c r="FO98" t="str">
        <v>Blackberries</v>
      </c>
      <c r="FP98" t="str">
        <v>Blueberries</v>
      </c>
      <c r="FQ98" t="str">
        <v>Cantaloupe</v>
      </c>
      <c r="FR98" t="str">
        <v>Cherries</v>
      </c>
      <c r="FS98" t="str">
        <v>Fresh, raw</v>
      </c>
      <c r="FT98" t="str">
        <v>Cranberry sauce sweetened</v>
      </c>
      <c r="FU98" t="str">
        <v>Dates</v>
      </c>
      <c r="FV98" t="str">
        <v>Figs</v>
      </c>
      <c r="FW98" t="str">
        <v>Fresh, raw figs</v>
      </c>
      <c r="FX98" t="str">
        <v xml:space="preserve">figs Canned with syrup </v>
      </c>
      <c r="FY98" t="str">
        <v>Fruit cocktail, canned</v>
      </c>
      <c r="FZ98" t="str">
        <v>Grapefruit sections</v>
      </c>
      <c r="GA98" t="str">
        <v>Grapefruit, fresh, 5" diameter</v>
      </c>
      <c r="GB98" t="str">
        <v>Grapefruit juice</v>
      </c>
      <c r="GC98" t="str">
        <v>Grapes</v>
      </c>
      <c r="GD98" t="str">
        <v>European, as Muscat, Tokay</v>
      </c>
      <c r="GE98" t="str">
        <v>Grape juice</v>
      </c>
      <c r="GF98" t="str">
        <v>Lemon juice</v>
      </c>
      <c r="GG98" t="str">
        <v>Lemonade concentratefrozen</v>
      </c>
      <c r="GH98" t="str">
        <v>Limeade concentrate frozen</v>
      </c>
      <c r="GI98" t="str">
        <v>Olives large</v>
      </c>
      <c r="GJ98" t="str">
        <v>OlivesRipe</v>
      </c>
      <c r="GK98" t="str">
        <v>Oranges 3" diameter</v>
      </c>
      <c r="GL98" t="str">
        <v>Orange juice</v>
      </c>
      <c r="GM98" t="str">
        <v xml:space="preserve">Frozen </v>
      </c>
      <c r="GN98" t="str">
        <v>Papaya</v>
      </c>
      <c r="GO98" t="str">
        <v>Peaches</v>
      </c>
      <c r="GP98" t="str">
        <v>Fresh, raw</v>
      </c>
      <c r="GQ98" t="str">
        <v>Pears</v>
      </c>
      <c r="GR98" t="str">
        <v>Raw, 3 by 2V</v>
      </c>
      <c r="GS98" t="str">
        <v>Persimmons</v>
      </c>
      <c r="GT98" t="str">
        <v>Pineapple</v>
      </c>
      <c r="GU98" t="str">
        <v>Pineapple Crushed</v>
      </c>
      <c r="GV98" t="str">
        <v>Raw, diced</v>
      </c>
      <c r="GW98" t="str">
        <v>Pineapple juice</v>
      </c>
      <c r="GX98" t="str">
        <v>Plums</v>
      </c>
      <c r="GY98" t="str">
        <v>Raw, 2" diameter</v>
      </c>
      <c r="GZ98" t="str">
        <v>Prunes</v>
      </c>
      <c r="HA98" t="str">
        <v>Prune juice</v>
      </c>
      <c r="HB98" t="str">
        <v>Raisins</v>
      </c>
      <c r="HC98" t="str">
        <v>Raspberries</v>
      </c>
      <c r="HD98" t="str">
        <v>Raw, red</v>
      </c>
      <c r="HE98" t="str">
        <v>Rhubarb sweetened</v>
      </c>
      <c r="HF98" t="str">
        <v>Strawberries</v>
      </c>
      <c r="HG98" t="str">
        <v>Raw</v>
      </c>
      <c r="HH98" t="str">
        <v>Tangerines</v>
      </c>
      <c r="HI98" t="str">
        <v>Watermelon</v>
      </c>
      <c r="HJ98" t="str">
        <v>Biscuits</v>
      </c>
      <c r="HK98" t="str">
        <v>Bran flakes</v>
      </c>
      <c r="HL98" t="str">
        <v>Bread, cracked wheat</v>
      </c>
      <c r="HM98" t="str">
        <v>Rye</v>
      </c>
      <c r="HN98" t="str">
        <v>White, 20 slices, or</v>
      </c>
      <c r="HO98" t="str">
        <v>Whole-wheat</v>
      </c>
      <c r="HP98" t="str">
        <v>Whole-wheat</v>
      </c>
      <c r="HQ98" t="str">
        <v>Corn bread ground meal</v>
      </c>
      <c r="HR98" t="str">
        <v>Cornflakes</v>
      </c>
      <c r="HS98" t="str">
        <v>Corn grits cooked</v>
      </c>
      <c r="HT98" t="str">
        <v>Corn meal</v>
      </c>
      <c r="HU98" t="str">
        <v>Crackers</v>
      </c>
      <c r="HV98" t="str">
        <v>Soda, 2 1/2 square</v>
      </c>
      <c r="HW98" t="str">
        <v>Farina</v>
      </c>
      <c r="HX98" t="str">
        <v>Flour</v>
      </c>
      <c r="HY98" t="str">
        <v>Wheat (all purpose)</v>
      </c>
      <c r="HZ98" t="str">
        <v>Wheat (whole)</v>
      </c>
      <c r="IA98" t="str">
        <v>Macaroni</v>
      </c>
      <c r="IB98" t="str">
        <v>Baked with cheese</v>
      </c>
      <c r="IC98" t="str">
        <v>Muffins</v>
      </c>
      <c r="ID98" t="str">
        <v>Noodles</v>
      </c>
      <c r="IE98" t="str">
        <v>Oatmeal</v>
      </c>
      <c r="IF98" t="str">
        <v>Pancakes 4" diam.</v>
      </c>
      <c r="IG98" t="str">
        <v>Wheat, pancakes 4" diam.</v>
      </c>
      <c r="IH98" t="str">
        <v>Pizza 14" diam.</v>
      </c>
      <c r="II98" t="str">
        <v>Popcorn salted</v>
      </c>
      <c r="IJ98" t="str">
        <v>Puffed rice</v>
      </c>
      <c r="IK98" t="str">
        <v>Puffed wheat presweetened</v>
      </c>
      <c r="IL98" t="str">
        <v>Rice</v>
      </c>
      <c r="IM98" t="str">
        <v>Converted Rice</v>
      </c>
      <c r="IN98" t="str">
        <v>White</v>
      </c>
      <c r="IO98" t="str">
        <v>Rice flakes</v>
      </c>
      <c r="IP98" t="str">
        <v>Rice polish</v>
      </c>
      <c r="IQ98" t="str">
        <v>Rolls</v>
      </c>
      <c r="IR98" t="str">
        <v>of refined flour</v>
      </c>
      <c r="IS98" t="str">
        <v>whole-wheat</v>
      </c>
      <c r="IT98" t="str">
        <v>Spaghetti with meat sauce</v>
      </c>
      <c r="IU98" t="str">
        <v>with tomatoes and cheese</v>
      </c>
      <c r="IV98" t="str">
        <v>Spanish rice</v>
      </c>
      <c r="IW98" t="str">
        <v>Shredded wheat biscuit</v>
      </c>
      <c r="IX98" t="str">
        <v>Waffles</v>
      </c>
      <c r="IY98" t="str">
        <v>Wheat germ</v>
      </c>
      <c r="IZ98" t="str">
        <v>Wheat-germ cereal toasted</v>
      </c>
      <c r="JA98" t="str">
        <v>Wheat meal cereal unrefined</v>
      </c>
      <c r="JB98" t="str">
        <v>Wheat, cooked</v>
      </c>
      <c r="JC98" t="str">
        <v>Bean soups</v>
      </c>
      <c r="JD98" t="str">
        <v>Beef soup</v>
      </c>
      <c r="JE98" t="str">
        <v>Bouillon</v>
      </c>
      <c r="JF98" t="str">
        <v>chicken soup</v>
      </c>
      <c r="JG98" t="str">
        <v>Clam chowder</v>
      </c>
      <c r="JH98" t="str">
        <v>Cream soups</v>
      </c>
      <c r="JI98" t="str">
        <v>Noodle</v>
      </c>
      <c r="JJ98" t="str">
        <v>Split-pea soup</v>
      </c>
      <c r="JK98" t="str">
        <v>Tomato soup</v>
      </c>
      <c r="JL98" t="str">
        <v>Vegetable</v>
      </c>
      <c r="JM98" t="str">
        <v>Apple betty</v>
      </c>
      <c r="JN98" t="str">
        <v>Bread pudding</v>
      </c>
      <c r="JO98" t="str">
        <v>Cakes</v>
      </c>
      <c r="JP98" t="str">
        <v>Chocolate fudge</v>
      </c>
      <c r="JQ98" t="str">
        <v>Cupcake</v>
      </c>
      <c r="JR98" t="str">
        <v>Fruit cake</v>
      </c>
      <c r="JS98" t="str">
        <v>Gingerbread</v>
      </c>
      <c r="JT98" t="str">
        <v>Plain, with no icing</v>
      </c>
      <c r="JU98" t="str">
        <v>Sponge cake</v>
      </c>
      <c r="JV98" t="str">
        <v>Candy</v>
      </c>
      <c r="JW98" t="str">
        <v>Chocolate creams</v>
      </c>
      <c r="JX98" t="str">
        <v>Fudge</v>
      </c>
      <c r="JY98" t="str">
        <v>Hard candies</v>
      </c>
      <c r="JZ98" t="str">
        <v>Marshmallows</v>
      </c>
      <c r="KA98" t="str">
        <v>Milk chocolate</v>
      </c>
      <c r="KB98" t="str">
        <v>Chocolate syrup</v>
      </c>
      <c r="KC98" t="str">
        <v>Doughnuts</v>
      </c>
      <c r="KD98" t="str">
        <v>Gelatin, made with water</v>
      </c>
      <c r="KE98" t="str">
        <v>Honey</v>
      </c>
      <c r="KF98" t="str">
        <v>Ice cream</v>
      </c>
      <c r="KG98" t="str">
        <v>Ices</v>
      </c>
      <c r="KH98" t="str">
        <v>preserves</v>
      </c>
      <c r="KI98" t="str">
        <v>Jellies</v>
      </c>
      <c r="KJ98" t="str">
        <v>Molasses</v>
      </c>
      <c r="KK98" t="str">
        <v>Cane Syrup</v>
      </c>
      <c r="KL98" t="str">
        <v>9" diam. pie</v>
      </c>
      <c r="KM98" t="str">
        <v>Cherry Pie</v>
      </c>
      <c r="KN98" t="str">
        <v>Custard</v>
      </c>
      <c r="KO98" t="str">
        <v>Lemon meringue</v>
      </c>
      <c r="KP98" t="str">
        <v>Mince</v>
      </c>
      <c r="KQ98" t="str">
        <v>Pumpkin Pie</v>
      </c>
      <c r="KR98" t="str">
        <v>Puddings Sugar</v>
      </c>
      <c r="KS98" t="str">
        <v>3 teaspoons sugar</v>
      </c>
      <c r="KT98" t="str">
        <v>Brown, firm-packed, dark sugar</v>
      </c>
      <c r="KU98" t="str">
        <v>Syrup</v>
      </c>
      <c r="KV98" t="str">
        <v>table blends sugar</v>
      </c>
      <c r="KW98" t="str">
        <v>Tapioca cream pudding</v>
      </c>
      <c r="KX98" t="str">
        <v>Almonds</v>
      </c>
      <c r="KY98" t="str">
        <v>roasted and salted</v>
      </c>
      <c r="KZ98" t="str">
        <v>Brazil nuts</v>
      </c>
      <c r="LA98" t="str">
        <v>Cashews</v>
      </c>
      <c r="LB98" t="str">
        <v>coconut sweetened</v>
      </c>
      <c r="LC98" t="str">
        <v>Peanut butter</v>
      </c>
      <c r="LD98" t="str">
        <v>Peanut butter, natural</v>
      </c>
      <c r="LE98" t="str">
        <v>Peanuts</v>
      </c>
      <c r="LF98" t="str">
        <v>Pecans</v>
      </c>
      <c r="LG98" t="str">
        <v>Sesame seeds</v>
      </c>
      <c r="LH98" t="str">
        <v>Sunflower seeds</v>
      </c>
      <c r="LI98" t="str">
        <v>Walnuts</v>
      </c>
      <c r="LJ98" t="str">
        <v>Beer</v>
      </c>
      <c r="LK98" t="str">
        <v>Gin</v>
      </c>
      <c r="LL98" t="str">
        <v>Wines</v>
      </c>
      <c r="LM98" t="str">
        <v>Table (12.2% alcohol)</v>
      </c>
      <c r="LN98" t="str">
        <v>Carbonated drinks Artificially sweetened</v>
      </c>
      <c r="LO98" t="str">
        <v>Club soda</v>
      </c>
      <c r="LP98" t="str">
        <v>Cola drinks</v>
      </c>
      <c r="LQ98" t="str">
        <v>Fruit-flavored soda</v>
      </c>
      <c r="LR98" t="str">
        <v>Ginger ale</v>
      </c>
      <c r="LS98" t="str">
        <v>Root beer</v>
      </c>
      <c r="LT98" t="str">
        <v>Coffee</v>
      </c>
      <c r="LU98" t="str">
        <v>Tea</v>
      </c>
    </row>
    <row r="99" spans="2:333" ht="17" thickBot="1" x14ac:dyDescent="0.25">
      <c r="B99" s="94" t="s">
        <v>431</v>
      </c>
      <c r="C99" t="str" cm="1">
        <f t="array" ref="C99:LU99">TRANSPOSE(_xlfn._xlws.FILTER(Nutrition[Food], ISNUMBER(SEARCH(DASHBOARD!I15,Nutrition[Food])), "No results"))</f>
        <v>Cows' milk</v>
      </c>
      <c r="D99" t="str">
        <v>Milk skim</v>
      </c>
      <c r="E99" t="str">
        <v>Buttermilk</v>
      </c>
      <c r="F99" t="str">
        <v>Evaporated, undiluted</v>
      </c>
      <c r="G99" t="str">
        <v>Fortified milk</v>
      </c>
      <c r="H99" t="str">
        <v>Powdered milk</v>
      </c>
      <c r="I99" t="str">
        <v>skim, instant</v>
      </c>
      <c r="J99" t="str">
        <v>skim, non-instant</v>
      </c>
      <c r="K99" t="str">
        <v>Goats' milk</v>
      </c>
      <c r="L99" t="str">
        <v>(1/2 cup ice cream)</v>
      </c>
      <c r="M99" t="str">
        <v>Cocoa</v>
      </c>
      <c r="N99" t="str">
        <v>skim. milk</v>
      </c>
      <c r="O99" t="str">
        <v>(cornstarch)</v>
      </c>
      <c r="P99" t="str">
        <v>Custard</v>
      </c>
      <c r="Q99" t="str">
        <v>Ice cream</v>
      </c>
      <c r="R99" t="str">
        <v>Ice milk</v>
      </c>
      <c r="S99" t="str">
        <v>Cream or half-and-half</v>
      </c>
      <c r="T99" t="str">
        <v>or whipping</v>
      </c>
      <c r="U99" t="str">
        <v>Cheese</v>
      </c>
      <c r="V99" t="str">
        <v>Cheddar</v>
      </c>
      <c r="W99" t="str">
        <v>Cheddar, grated cup</v>
      </c>
      <c r="X99" t="str">
        <v>Cream cheese</v>
      </c>
      <c r="Y99" t="str">
        <v>Processed cheese</v>
      </c>
      <c r="Z99" t="str">
        <v>Swiss</v>
      </c>
      <c r="AA99" t="str">
        <v>Eggs raw</v>
      </c>
      <c r="AB99" t="str">
        <v>Eggs Scrambled or fried</v>
      </c>
      <c r="AC99" t="str">
        <v>Butter</v>
      </c>
      <c r="AD99" t="str">
        <v>Butter</v>
      </c>
      <c r="AE99" t="str">
        <v>Hydrogenated cooking fat</v>
      </c>
      <c r="AF99" t="str">
        <v>Lard</v>
      </c>
      <c r="AG99" t="str">
        <v>Margarine</v>
      </c>
      <c r="AH99" t="str">
        <v>Margarine, 2 pat or</v>
      </c>
      <c r="AI99" t="str">
        <v>Mayonnaise</v>
      </c>
      <c r="AJ99" t="str">
        <v>Corn oil</v>
      </c>
      <c r="AK99" t="str">
        <v>Olive oil</v>
      </c>
      <c r="AL99" t="str">
        <v>Safflower seed oil</v>
      </c>
      <c r="AM99" t="str">
        <v>French dressing</v>
      </c>
      <c r="AN99" t="str">
        <v>Thousand Island sauce</v>
      </c>
      <c r="AO99" t="str">
        <v>Salt pork</v>
      </c>
      <c r="AP99" t="str">
        <v>Bacon</v>
      </c>
      <c r="AQ99" t="str">
        <v>Beef</v>
      </c>
      <c r="AR99" t="str">
        <v>Hamburger</v>
      </c>
      <c r="AS99" t="str">
        <v>Ground lean</v>
      </c>
      <c r="AT99" t="str">
        <v>Roast beef</v>
      </c>
      <c r="AU99" t="str">
        <v>Steak</v>
      </c>
      <c r="AV99" t="str">
        <v>Steak, lean, as round</v>
      </c>
      <c r="AW99" t="str">
        <v>Corned beef</v>
      </c>
      <c r="AX99" t="str">
        <v>Corned beef hash canned</v>
      </c>
      <c r="AY99" t="str">
        <v>Corned beef hash Dried</v>
      </c>
      <c r="AZ99" t="str">
        <v>Pot-pie</v>
      </c>
      <c r="BA99" t="str">
        <v>Corned beef hash Stew</v>
      </c>
      <c r="BB99" t="str">
        <v>chicken</v>
      </c>
      <c r="BC99" t="str">
        <v>Fried, breast or leg and thigh chicken</v>
      </c>
      <c r="BD99" t="str">
        <v>Roasted chicken</v>
      </c>
      <c r="BE99" t="str">
        <v>Chicken livers, fried</v>
      </c>
      <c r="BF99" t="str">
        <v>Duck, domestic</v>
      </c>
      <c r="BG99" t="str">
        <v>Lamb, chop, broiled</v>
      </c>
      <c r="BH99" t="str">
        <v>Leg roasted</v>
      </c>
      <c r="BI99" t="str">
        <v>Shoulder, braised</v>
      </c>
      <c r="BJ99" t="str">
        <v>Pork, chop, 1 thick</v>
      </c>
      <c r="BK99" t="str">
        <v>Ham pan-broiled</v>
      </c>
      <c r="BL99" t="str">
        <v xml:space="preserve">Ham, as </v>
      </c>
      <c r="BM99" t="str">
        <v>Ham, canned, spiced</v>
      </c>
      <c r="BN99" t="str">
        <v>Pork roast</v>
      </c>
      <c r="BO99" t="str">
        <v>Pork sausage</v>
      </c>
      <c r="BP99" t="str">
        <v>Turkey</v>
      </c>
      <c r="BQ99" t="str">
        <v>Veal</v>
      </c>
      <c r="BR99" t="str">
        <v>Roast</v>
      </c>
      <c r="BS99" t="str">
        <v>Clams</v>
      </c>
      <c r="BT99" t="str">
        <v>Cod</v>
      </c>
      <c r="BU99" t="str">
        <v>Crab meat</v>
      </c>
      <c r="BV99" t="str">
        <v>Fish sticks fried</v>
      </c>
      <c r="BW99" t="str">
        <v>Flounder</v>
      </c>
      <c r="BX99" t="str">
        <v>Haddock</v>
      </c>
      <c r="BY99" t="str">
        <v>Halibut</v>
      </c>
      <c r="BZ99" t="str">
        <v>Herring</v>
      </c>
      <c r="CA99" t="str">
        <v>Lobster</v>
      </c>
      <c r="CB99" t="str">
        <v>Mackerel</v>
      </c>
      <c r="CC99" t="str">
        <v>Oysters</v>
      </c>
      <c r="CD99" t="str">
        <v>Oyster stew</v>
      </c>
      <c r="CE99" t="str">
        <v>Salmon</v>
      </c>
      <c r="CF99" t="str">
        <v>Sardines</v>
      </c>
      <c r="CG99" t="str">
        <v>Scallops</v>
      </c>
      <c r="CH99" t="str">
        <v>Shad</v>
      </c>
      <c r="CI99" t="str">
        <v>Shrimp</v>
      </c>
      <c r="CJ99" t="str">
        <v>Swordfish</v>
      </c>
      <c r="CK99" t="str">
        <v>Tuna</v>
      </c>
      <c r="CL99" t="str">
        <v>Artichoke</v>
      </c>
      <c r="CM99" t="str">
        <v>Asparagus</v>
      </c>
      <c r="CN99" t="str">
        <v>Beans</v>
      </c>
      <c r="CO99" t="str">
        <v>Lima</v>
      </c>
      <c r="CP99" t="str">
        <v>Lima, dry, cooked</v>
      </c>
      <c r="CQ99" t="str">
        <v>Navy, baked with pork</v>
      </c>
      <c r="CR99" t="str">
        <v>Red kidney</v>
      </c>
      <c r="CS99" t="str">
        <v>Bean sprouts</v>
      </c>
      <c r="CT99" t="str">
        <v>Beet greens</v>
      </c>
      <c r="CU99" t="str">
        <v>Beetroots</v>
      </c>
      <c r="CV99" t="str">
        <v>Broccoli</v>
      </c>
      <c r="CW99" t="str">
        <v>Brussels sprouts</v>
      </c>
      <c r="CX99" t="str">
        <v>Sauerkraut</v>
      </c>
      <c r="CY99" t="str">
        <v>Steamed cabbage</v>
      </c>
      <c r="CZ99" t="str">
        <v>Carrots</v>
      </c>
      <c r="DA99" t="str">
        <v>Raw, grated</v>
      </c>
      <c r="DB99" t="str">
        <v>Strips, from raw</v>
      </c>
      <c r="DC99" t="str">
        <v>Cauliflower</v>
      </c>
      <c r="DD99" t="str">
        <v>Celery</v>
      </c>
      <c r="DE99" t="str">
        <v>Stalk raw</v>
      </c>
      <c r="DF99" t="str">
        <v>Chard steamed</v>
      </c>
      <c r="DG99" t="str">
        <v>Collards</v>
      </c>
      <c r="DH99" t="str">
        <v>Corn</v>
      </c>
      <c r="DI99" t="str">
        <v>cooked or canned</v>
      </c>
      <c r="DJ99" t="str">
        <v>Cucumbers</v>
      </c>
      <c r="DK99" t="str">
        <v>Dandelion greens</v>
      </c>
      <c r="DL99" t="str">
        <v>Eggplant</v>
      </c>
      <c r="DM99" t="str">
        <v>Endive</v>
      </c>
      <c r="DN99" t="str">
        <v>Kale</v>
      </c>
      <c r="DO99" t="str">
        <v>Kohlrabi</v>
      </c>
      <c r="DP99" t="str">
        <v>Lambs quarters, steamed</v>
      </c>
      <c r="DQ99" t="str">
        <v>Lentils</v>
      </c>
      <c r="DR99" t="str">
        <v>Lettuce</v>
      </c>
      <c r="DS99" t="str">
        <v>Iceberg</v>
      </c>
      <c r="DT99" t="str">
        <v>Mushrooms canned</v>
      </c>
      <c r="DU99" t="str">
        <v>Mustard greens</v>
      </c>
      <c r="DV99" t="str">
        <v>Okra</v>
      </c>
      <c r="DW99" t="str">
        <v>Onions</v>
      </c>
      <c r="DX99" t="str">
        <v>Raw, green</v>
      </c>
      <c r="DY99" t="str">
        <v>Parsley</v>
      </c>
      <c r="DZ99" t="str">
        <v>Parsnips</v>
      </c>
      <c r="EA99" t="str">
        <v>Peas</v>
      </c>
      <c r="EB99" t="str">
        <v>Fresh, steamed peas</v>
      </c>
      <c r="EC99" t="str">
        <v>Frozen peas</v>
      </c>
      <c r="ED99" t="str">
        <v>Split cooked peas</v>
      </c>
      <c r="EE99" t="str">
        <v>heated peas</v>
      </c>
      <c r="EF99" t="str">
        <v>Peppers canned</v>
      </c>
      <c r="EG99" t="str">
        <v>Peppers Raw, green, sweet</v>
      </c>
      <c r="EH99" t="str">
        <v>Peppers with beef and crumbs</v>
      </c>
      <c r="EI99" t="str">
        <v>Potatoes, baked</v>
      </c>
      <c r="EJ99" t="str">
        <v>French-fried</v>
      </c>
      <c r="EK99" t="str">
        <v>Potatoes Mashed with milk and butter</v>
      </c>
      <c r="EL99" t="str">
        <v>Potatoes, pan-tried</v>
      </c>
      <c r="EM99" t="str">
        <v>Scalloped with cheese potatoes</v>
      </c>
      <c r="EN99" t="str">
        <v>Steamed potatoes before peeling</v>
      </c>
      <c r="EO99" t="str">
        <v>Potato chips</v>
      </c>
      <c r="EP99" t="str">
        <v>Radishes</v>
      </c>
      <c r="EQ99" t="str">
        <v>Rutabagas</v>
      </c>
      <c r="ER99" t="str">
        <v>Soybeans</v>
      </c>
      <c r="ES99" t="str">
        <v>Spinach</v>
      </c>
      <c r="ET99" t="str">
        <v>Squash</v>
      </c>
      <c r="EU99" t="str">
        <v>Winter, mashed</v>
      </c>
      <c r="EV99" t="str">
        <v>Sweet potatoes</v>
      </c>
      <c r="EW99" t="str">
        <v>Candied</v>
      </c>
      <c r="EX99" t="str">
        <v>Tomatoes</v>
      </c>
      <c r="EY99" t="str">
        <v>Raw, 2 by 2 1/2</v>
      </c>
      <c r="EZ99" t="str">
        <v>Tomato juice</v>
      </c>
      <c r="FA99" t="str">
        <v>Tomato catsup</v>
      </c>
      <c r="FB99" t="str">
        <v>Turnip greens</v>
      </c>
      <c r="FC99" t="str">
        <v>Turnips, steamed</v>
      </c>
      <c r="FD99" t="str">
        <v>Watercress stems, raw</v>
      </c>
      <c r="FE99" t="str">
        <v>Apple juice canned</v>
      </c>
      <c r="FF99" t="str">
        <v>Apple vinegar</v>
      </c>
      <c r="FG99" t="str">
        <v>Apples, raw</v>
      </c>
      <c r="FH99" t="str">
        <v>Stewed or canned</v>
      </c>
      <c r="FI99" t="str">
        <v>Apricots</v>
      </c>
      <c r="FJ99" t="str">
        <v>Dried, uncooked</v>
      </c>
      <c r="FK99" t="str">
        <v>Fresh</v>
      </c>
      <c r="FL99" t="str">
        <v>Nectar, or juice</v>
      </c>
      <c r="FM99" t="str">
        <v>Avocado</v>
      </c>
      <c r="FN99" t="str">
        <v>Banana</v>
      </c>
      <c r="FO99" t="str">
        <v>Blackberries</v>
      </c>
      <c r="FP99" t="str">
        <v>Blueberries</v>
      </c>
      <c r="FQ99" t="str">
        <v>Cantaloupe</v>
      </c>
      <c r="FR99" t="str">
        <v>Cherries</v>
      </c>
      <c r="FS99" t="str">
        <v>Fresh, raw</v>
      </c>
      <c r="FT99" t="str">
        <v>Cranberry sauce sweetened</v>
      </c>
      <c r="FU99" t="str">
        <v>Dates</v>
      </c>
      <c r="FV99" t="str">
        <v>Figs</v>
      </c>
      <c r="FW99" t="str">
        <v>Fresh, raw figs</v>
      </c>
      <c r="FX99" t="str">
        <v xml:space="preserve">figs Canned with syrup </v>
      </c>
      <c r="FY99" t="str">
        <v>Fruit cocktail, canned</v>
      </c>
      <c r="FZ99" t="str">
        <v>Grapefruit sections</v>
      </c>
      <c r="GA99" t="str">
        <v>Grapefruit, fresh, 5" diameter</v>
      </c>
      <c r="GB99" t="str">
        <v>Grapefruit juice</v>
      </c>
      <c r="GC99" t="str">
        <v>Grapes</v>
      </c>
      <c r="GD99" t="str">
        <v>European, as Muscat, Tokay</v>
      </c>
      <c r="GE99" t="str">
        <v>Grape juice</v>
      </c>
      <c r="GF99" t="str">
        <v>Lemon juice</v>
      </c>
      <c r="GG99" t="str">
        <v>Lemonade concentratefrozen</v>
      </c>
      <c r="GH99" t="str">
        <v>Limeade concentrate frozen</v>
      </c>
      <c r="GI99" t="str">
        <v>Olives large</v>
      </c>
      <c r="GJ99" t="str">
        <v>OlivesRipe</v>
      </c>
      <c r="GK99" t="str">
        <v>Oranges 3" diameter</v>
      </c>
      <c r="GL99" t="str">
        <v>Orange juice</v>
      </c>
      <c r="GM99" t="str">
        <v xml:space="preserve">Frozen </v>
      </c>
      <c r="GN99" t="str">
        <v>Papaya</v>
      </c>
      <c r="GO99" t="str">
        <v>Peaches</v>
      </c>
      <c r="GP99" t="str">
        <v>Fresh, raw</v>
      </c>
      <c r="GQ99" t="str">
        <v>Pears</v>
      </c>
      <c r="GR99" t="str">
        <v>Raw, 3 by 2V</v>
      </c>
      <c r="GS99" t="str">
        <v>Persimmons</v>
      </c>
      <c r="GT99" t="str">
        <v>Pineapple</v>
      </c>
      <c r="GU99" t="str">
        <v>Pineapple Crushed</v>
      </c>
      <c r="GV99" t="str">
        <v>Raw, diced</v>
      </c>
      <c r="GW99" t="str">
        <v>Pineapple juice</v>
      </c>
      <c r="GX99" t="str">
        <v>Plums</v>
      </c>
      <c r="GY99" t="str">
        <v>Raw, 2" diameter</v>
      </c>
      <c r="GZ99" t="str">
        <v>Prunes</v>
      </c>
      <c r="HA99" t="str">
        <v>Prune juice</v>
      </c>
      <c r="HB99" t="str">
        <v>Raisins</v>
      </c>
      <c r="HC99" t="str">
        <v>Raspberries</v>
      </c>
      <c r="HD99" t="str">
        <v>Raw, red</v>
      </c>
      <c r="HE99" t="str">
        <v>Rhubarb sweetened</v>
      </c>
      <c r="HF99" t="str">
        <v>Strawberries</v>
      </c>
      <c r="HG99" t="str">
        <v>Raw</v>
      </c>
      <c r="HH99" t="str">
        <v>Tangerines</v>
      </c>
      <c r="HI99" t="str">
        <v>Watermelon</v>
      </c>
      <c r="HJ99" t="str">
        <v>Biscuits</v>
      </c>
      <c r="HK99" t="str">
        <v>Bran flakes</v>
      </c>
      <c r="HL99" t="str">
        <v>Bread, cracked wheat</v>
      </c>
      <c r="HM99" t="str">
        <v>Rye</v>
      </c>
      <c r="HN99" t="str">
        <v>White, 20 slices, or</v>
      </c>
      <c r="HO99" t="str">
        <v>Whole-wheat</v>
      </c>
      <c r="HP99" t="str">
        <v>Whole-wheat</v>
      </c>
      <c r="HQ99" t="str">
        <v>Corn bread ground meal</v>
      </c>
      <c r="HR99" t="str">
        <v>Cornflakes</v>
      </c>
      <c r="HS99" t="str">
        <v>Corn grits cooked</v>
      </c>
      <c r="HT99" t="str">
        <v>Corn meal</v>
      </c>
      <c r="HU99" t="str">
        <v>Crackers</v>
      </c>
      <c r="HV99" t="str">
        <v>Soda, 2 1/2 square</v>
      </c>
      <c r="HW99" t="str">
        <v>Farina</v>
      </c>
      <c r="HX99" t="str">
        <v>Flour</v>
      </c>
      <c r="HY99" t="str">
        <v>Wheat (all purpose)</v>
      </c>
      <c r="HZ99" t="str">
        <v>Wheat (whole)</v>
      </c>
      <c r="IA99" t="str">
        <v>Macaroni</v>
      </c>
      <c r="IB99" t="str">
        <v>Baked with cheese</v>
      </c>
      <c r="IC99" t="str">
        <v>Muffins</v>
      </c>
      <c r="ID99" t="str">
        <v>Noodles</v>
      </c>
      <c r="IE99" t="str">
        <v>Oatmeal</v>
      </c>
      <c r="IF99" t="str">
        <v>Pancakes 4" diam.</v>
      </c>
      <c r="IG99" t="str">
        <v>Wheat, pancakes 4" diam.</v>
      </c>
      <c r="IH99" t="str">
        <v>Pizza 14" diam.</v>
      </c>
      <c r="II99" t="str">
        <v>Popcorn salted</v>
      </c>
      <c r="IJ99" t="str">
        <v>Puffed rice</v>
      </c>
      <c r="IK99" t="str">
        <v>Puffed wheat presweetened</v>
      </c>
      <c r="IL99" t="str">
        <v>Rice</v>
      </c>
      <c r="IM99" t="str">
        <v>Converted Rice</v>
      </c>
      <c r="IN99" t="str">
        <v>White</v>
      </c>
      <c r="IO99" t="str">
        <v>Rice flakes</v>
      </c>
      <c r="IP99" t="str">
        <v>Rice polish</v>
      </c>
      <c r="IQ99" t="str">
        <v>Rolls</v>
      </c>
      <c r="IR99" t="str">
        <v>of refined flour</v>
      </c>
      <c r="IS99" t="str">
        <v>whole-wheat</v>
      </c>
      <c r="IT99" t="str">
        <v>Spaghetti with meat sauce</v>
      </c>
      <c r="IU99" t="str">
        <v>with tomatoes and cheese</v>
      </c>
      <c r="IV99" t="str">
        <v>Spanish rice</v>
      </c>
      <c r="IW99" t="str">
        <v>Shredded wheat biscuit</v>
      </c>
      <c r="IX99" t="str">
        <v>Waffles</v>
      </c>
      <c r="IY99" t="str">
        <v>Wheat germ</v>
      </c>
      <c r="IZ99" t="str">
        <v>Wheat-germ cereal toasted</v>
      </c>
      <c r="JA99" t="str">
        <v>Wheat meal cereal unrefined</v>
      </c>
      <c r="JB99" t="str">
        <v>Wheat, cooked</v>
      </c>
      <c r="JC99" t="str">
        <v>Bean soups</v>
      </c>
      <c r="JD99" t="str">
        <v>Beef soup</v>
      </c>
      <c r="JE99" t="str">
        <v>Bouillon</v>
      </c>
      <c r="JF99" t="str">
        <v>chicken soup</v>
      </c>
      <c r="JG99" t="str">
        <v>Clam chowder</v>
      </c>
      <c r="JH99" t="str">
        <v>Cream soups</v>
      </c>
      <c r="JI99" t="str">
        <v>Noodle</v>
      </c>
      <c r="JJ99" t="str">
        <v>Split-pea soup</v>
      </c>
      <c r="JK99" t="str">
        <v>Tomato soup</v>
      </c>
      <c r="JL99" t="str">
        <v>Vegetable</v>
      </c>
      <c r="JM99" t="str">
        <v>Apple betty</v>
      </c>
      <c r="JN99" t="str">
        <v>Bread pudding</v>
      </c>
      <c r="JO99" t="str">
        <v>Cakes</v>
      </c>
      <c r="JP99" t="str">
        <v>Chocolate fudge</v>
      </c>
      <c r="JQ99" t="str">
        <v>Cupcake</v>
      </c>
      <c r="JR99" t="str">
        <v>Fruit cake</v>
      </c>
      <c r="JS99" t="str">
        <v>Gingerbread</v>
      </c>
      <c r="JT99" t="str">
        <v>Plain, with no icing</v>
      </c>
      <c r="JU99" t="str">
        <v>Sponge cake</v>
      </c>
      <c r="JV99" t="str">
        <v>Candy</v>
      </c>
      <c r="JW99" t="str">
        <v>Chocolate creams</v>
      </c>
      <c r="JX99" t="str">
        <v>Fudge</v>
      </c>
      <c r="JY99" t="str">
        <v>Hard candies</v>
      </c>
      <c r="JZ99" t="str">
        <v>Marshmallows</v>
      </c>
      <c r="KA99" t="str">
        <v>Milk chocolate</v>
      </c>
      <c r="KB99" t="str">
        <v>Chocolate syrup</v>
      </c>
      <c r="KC99" t="str">
        <v>Doughnuts</v>
      </c>
      <c r="KD99" t="str">
        <v>Gelatin, made with water</v>
      </c>
      <c r="KE99" t="str">
        <v>Honey</v>
      </c>
      <c r="KF99" t="str">
        <v>Ice cream</v>
      </c>
      <c r="KG99" t="str">
        <v>Ices</v>
      </c>
      <c r="KH99" t="str">
        <v>preserves</v>
      </c>
      <c r="KI99" t="str">
        <v>Jellies</v>
      </c>
      <c r="KJ99" t="str">
        <v>Molasses</v>
      </c>
      <c r="KK99" t="str">
        <v>Cane Syrup</v>
      </c>
      <c r="KL99" t="str">
        <v>9" diam. pie</v>
      </c>
      <c r="KM99" t="str">
        <v>Cherry Pie</v>
      </c>
      <c r="KN99" t="str">
        <v>Custard</v>
      </c>
      <c r="KO99" t="str">
        <v>Lemon meringue</v>
      </c>
      <c r="KP99" t="str">
        <v>Mince</v>
      </c>
      <c r="KQ99" t="str">
        <v>Pumpkin Pie</v>
      </c>
      <c r="KR99" t="str">
        <v>Puddings Sugar</v>
      </c>
      <c r="KS99" t="str">
        <v>3 teaspoons sugar</v>
      </c>
      <c r="KT99" t="str">
        <v>Brown, firm-packed, dark sugar</v>
      </c>
      <c r="KU99" t="str">
        <v>Syrup</v>
      </c>
      <c r="KV99" t="str">
        <v>table blends sugar</v>
      </c>
      <c r="KW99" t="str">
        <v>Tapioca cream pudding</v>
      </c>
      <c r="KX99" t="str">
        <v>Almonds</v>
      </c>
      <c r="KY99" t="str">
        <v>roasted and salted</v>
      </c>
      <c r="KZ99" t="str">
        <v>Brazil nuts</v>
      </c>
      <c r="LA99" t="str">
        <v>Cashews</v>
      </c>
      <c r="LB99" t="str">
        <v>coconut sweetened</v>
      </c>
      <c r="LC99" t="str">
        <v>Peanut butter</v>
      </c>
      <c r="LD99" t="str">
        <v>Peanut butter, natural</v>
      </c>
      <c r="LE99" t="str">
        <v>Peanuts</v>
      </c>
      <c r="LF99" t="str">
        <v>Pecans</v>
      </c>
      <c r="LG99" t="str">
        <v>Sesame seeds</v>
      </c>
      <c r="LH99" t="str">
        <v>Sunflower seeds</v>
      </c>
      <c r="LI99" t="str">
        <v>Walnuts</v>
      </c>
      <c r="LJ99" t="str">
        <v>Beer</v>
      </c>
      <c r="LK99" t="str">
        <v>Gin</v>
      </c>
      <c r="LL99" t="str">
        <v>Wines</v>
      </c>
      <c r="LM99" t="str">
        <v>Table (12.2% alcohol)</v>
      </c>
      <c r="LN99" t="str">
        <v>Carbonated drinks Artificially sweetened</v>
      </c>
      <c r="LO99" t="str">
        <v>Club soda</v>
      </c>
      <c r="LP99" t="str">
        <v>Cola drinks</v>
      </c>
      <c r="LQ99" t="str">
        <v>Fruit-flavored soda</v>
      </c>
      <c r="LR99" t="str">
        <v>Ginger ale</v>
      </c>
      <c r="LS99" t="str">
        <v>Root beer</v>
      </c>
      <c r="LT99" t="str">
        <v>Coffee</v>
      </c>
      <c r="LU99" t="str">
        <v>Tea</v>
      </c>
    </row>
    <row r="100" spans="2:333" ht="17" thickBot="1" x14ac:dyDescent="0.25"/>
    <row r="101" spans="2:333" ht="17" thickBot="1" x14ac:dyDescent="0.25">
      <c r="B101" s="99" t="s">
        <v>425</v>
      </c>
      <c r="C101" s="98" t="s">
        <v>469</v>
      </c>
    </row>
    <row r="102" spans="2:333" x14ac:dyDescent="0.2">
      <c r="B102" s="93" t="s">
        <v>422</v>
      </c>
      <c r="C102" t="str" cm="1">
        <f t="array" ref="C102:LU102">TRANSPOSE(_xlfn._xlws.FILTER(Nutrition[Food], ISNUMBER(SEARCH(DASHBOARD!K11,Nutrition[Food])), "No results"))</f>
        <v>Cows' milk</v>
      </c>
      <c r="D102" t="str">
        <v>Milk skim</v>
      </c>
      <c r="E102" t="str">
        <v>Buttermilk</v>
      </c>
      <c r="F102" t="str">
        <v>Evaporated, undiluted</v>
      </c>
      <c r="G102" t="str">
        <v>Fortified milk</v>
      </c>
      <c r="H102" t="str">
        <v>Powdered milk</v>
      </c>
      <c r="I102" t="str">
        <v>skim, instant</v>
      </c>
      <c r="J102" t="str">
        <v>skim, non-instant</v>
      </c>
      <c r="K102" t="str">
        <v>Goats' milk</v>
      </c>
      <c r="L102" t="str">
        <v>(1/2 cup ice cream)</v>
      </c>
      <c r="M102" t="str">
        <v>Cocoa</v>
      </c>
      <c r="N102" t="str">
        <v>skim. milk</v>
      </c>
      <c r="O102" t="str">
        <v>(cornstarch)</v>
      </c>
      <c r="P102" t="str">
        <v>Custard</v>
      </c>
      <c r="Q102" t="str">
        <v>Ice cream</v>
      </c>
      <c r="R102" t="str">
        <v>Ice milk</v>
      </c>
      <c r="S102" t="str">
        <v>Cream or half-and-half</v>
      </c>
      <c r="T102" t="str">
        <v>or whipping</v>
      </c>
      <c r="U102" t="str">
        <v>Cheese</v>
      </c>
      <c r="V102" t="str">
        <v>Cheddar</v>
      </c>
      <c r="W102" t="str">
        <v>Cheddar, grated cup</v>
      </c>
      <c r="X102" t="str">
        <v>Cream cheese</v>
      </c>
      <c r="Y102" t="str">
        <v>Processed cheese</v>
      </c>
      <c r="Z102" t="str">
        <v>Swiss</v>
      </c>
      <c r="AA102" t="str">
        <v>Eggs raw</v>
      </c>
      <c r="AB102" t="str">
        <v>Eggs Scrambled or fried</v>
      </c>
      <c r="AC102" t="str">
        <v>Butter</v>
      </c>
      <c r="AD102" t="str">
        <v>Butter</v>
      </c>
      <c r="AE102" t="str">
        <v>Hydrogenated cooking fat</v>
      </c>
      <c r="AF102" t="str">
        <v>Lard</v>
      </c>
      <c r="AG102" t="str">
        <v>Margarine</v>
      </c>
      <c r="AH102" t="str">
        <v>Margarine, 2 pat or</v>
      </c>
      <c r="AI102" t="str">
        <v>Mayonnaise</v>
      </c>
      <c r="AJ102" t="str">
        <v>Corn oil</v>
      </c>
      <c r="AK102" t="str">
        <v>Olive oil</v>
      </c>
      <c r="AL102" t="str">
        <v>Safflower seed oil</v>
      </c>
      <c r="AM102" t="str">
        <v>French dressing</v>
      </c>
      <c r="AN102" t="str">
        <v>Thousand Island sauce</v>
      </c>
      <c r="AO102" t="str">
        <v>Salt pork</v>
      </c>
      <c r="AP102" t="str">
        <v>Bacon</v>
      </c>
      <c r="AQ102" t="str">
        <v>Beef</v>
      </c>
      <c r="AR102" t="str">
        <v>Hamburger</v>
      </c>
      <c r="AS102" t="str">
        <v>Ground lean</v>
      </c>
      <c r="AT102" t="str">
        <v>Roast beef</v>
      </c>
      <c r="AU102" t="str">
        <v>Steak</v>
      </c>
      <c r="AV102" t="str">
        <v>Steak, lean, as round</v>
      </c>
      <c r="AW102" t="str">
        <v>Corned beef</v>
      </c>
      <c r="AX102" t="str">
        <v>Corned beef hash canned</v>
      </c>
      <c r="AY102" t="str">
        <v>Corned beef hash Dried</v>
      </c>
      <c r="AZ102" t="str">
        <v>Pot-pie</v>
      </c>
      <c r="BA102" t="str">
        <v>Corned beef hash Stew</v>
      </c>
      <c r="BB102" t="str">
        <v>chicken</v>
      </c>
      <c r="BC102" t="str">
        <v>Fried, breast or leg and thigh chicken</v>
      </c>
      <c r="BD102" t="str">
        <v>Roasted chicken</v>
      </c>
      <c r="BE102" t="str">
        <v>Chicken livers, fried</v>
      </c>
      <c r="BF102" t="str">
        <v>Duck, domestic</v>
      </c>
      <c r="BG102" t="str">
        <v>Lamb, chop, broiled</v>
      </c>
      <c r="BH102" t="str">
        <v>Leg roasted</v>
      </c>
      <c r="BI102" t="str">
        <v>Shoulder, braised</v>
      </c>
      <c r="BJ102" t="str">
        <v>Pork, chop, 1 thick</v>
      </c>
      <c r="BK102" t="str">
        <v>Ham pan-broiled</v>
      </c>
      <c r="BL102" t="str">
        <v xml:space="preserve">Ham, as </v>
      </c>
      <c r="BM102" t="str">
        <v>Ham, canned, spiced</v>
      </c>
      <c r="BN102" t="str">
        <v>Pork roast</v>
      </c>
      <c r="BO102" t="str">
        <v>Pork sausage</v>
      </c>
      <c r="BP102" t="str">
        <v>Turkey</v>
      </c>
      <c r="BQ102" t="str">
        <v>Veal</v>
      </c>
      <c r="BR102" t="str">
        <v>Roast</v>
      </c>
      <c r="BS102" t="str">
        <v>Clams</v>
      </c>
      <c r="BT102" t="str">
        <v>Cod</v>
      </c>
      <c r="BU102" t="str">
        <v>Crab meat</v>
      </c>
      <c r="BV102" t="str">
        <v>Fish sticks fried</v>
      </c>
      <c r="BW102" t="str">
        <v>Flounder</v>
      </c>
      <c r="BX102" t="str">
        <v>Haddock</v>
      </c>
      <c r="BY102" t="str">
        <v>Halibut</v>
      </c>
      <c r="BZ102" t="str">
        <v>Herring</v>
      </c>
      <c r="CA102" t="str">
        <v>Lobster</v>
      </c>
      <c r="CB102" t="str">
        <v>Mackerel</v>
      </c>
      <c r="CC102" t="str">
        <v>Oysters</v>
      </c>
      <c r="CD102" t="str">
        <v>Oyster stew</v>
      </c>
      <c r="CE102" t="str">
        <v>Salmon</v>
      </c>
      <c r="CF102" t="str">
        <v>Sardines</v>
      </c>
      <c r="CG102" t="str">
        <v>Scallops</v>
      </c>
      <c r="CH102" t="str">
        <v>Shad</v>
      </c>
      <c r="CI102" t="str">
        <v>Shrimp</v>
      </c>
      <c r="CJ102" t="str">
        <v>Swordfish</v>
      </c>
      <c r="CK102" t="str">
        <v>Tuna</v>
      </c>
      <c r="CL102" t="str">
        <v>Artichoke</v>
      </c>
      <c r="CM102" t="str">
        <v>Asparagus</v>
      </c>
      <c r="CN102" t="str">
        <v>Beans</v>
      </c>
      <c r="CO102" t="str">
        <v>Lima</v>
      </c>
      <c r="CP102" t="str">
        <v>Lima, dry, cooked</v>
      </c>
      <c r="CQ102" t="str">
        <v>Navy, baked with pork</v>
      </c>
      <c r="CR102" t="str">
        <v>Red kidney</v>
      </c>
      <c r="CS102" t="str">
        <v>Bean sprouts</v>
      </c>
      <c r="CT102" t="str">
        <v>Beet greens</v>
      </c>
      <c r="CU102" t="str">
        <v>Beetroots</v>
      </c>
      <c r="CV102" t="str">
        <v>Broccoli</v>
      </c>
      <c r="CW102" t="str">
        <v>Brussels sprouts</v>
      </c>
      <c r="CX102" t="str">
        <v>Sauerkraut</v>
      </c>
      <c r="CY102" t="str">
        <v>Steamed cabbage</v>
      </c>
      <c r="CZ102" t="str">
        <v>Carrots</v>
      </c>
      <c r="DA102" t="str">
        <v>Raw, grated</v>
      </c>
      <c r="DB102" t="str">
        <v>Strips, from raw</v>
      </c>
      <c r="DC102" t="str">
        <v>Cauliflower</v>
      </c>
      <c r="DD102" t="str">
        <v>Celery</v>
      </c>
      <c r="DE102" t="str">
        <v>Stalk raw</v>
      </c>
      <c r="DF102" t="str">
        <v>Chard steamed</v>
      </c>
      <c r="DG102" t="str">
        <v>Collards</v>
      </c>
      <c r="DH102" t="str">
        <v>Corn</v>
      </c>
      <c r="DI102" t="str">
        <v>cooked or canned</v>
      </c>
      <c r="DJ102" t="str">
        <v>Cucumbers</v>
      </c>
      <c r="DK102" t="str">
        <v>Dandelion greens</v>
      </c>
      <c r="DL102" t="str">
        <v>Eggplant</v>
      </c>
      <c r="DM102" t="str">
        <v>Endive</v>
      </c>
      <c r="DN102" t="str">
        <v>Kale</v>
      </c>
      <c r="DO102" t="str">
        <v>Kohlrabi</v>
      </c>
      <c r="DP102" t="str">
        <v>Lambs quarters, steamed</v>
      </c>
      <c r="DQ102" t="str">
        <v>Lentils</v>
      </c>
      <c r="DR102" t="str">
        <v>Lettuce</v>
      </c>
      <c r="DS102" t="str">
        <v>Iceberg</v>
      </c>
      <c r="DT102" t="str">
        <v>Mushrooms canned</v>
      </c>
      <c r="DU102" t="str">
        <v>Mustard greens</v>
      </c>
      <c r="DV102" t="str">
        <v>Okra</v>
      </c>
      <c r="DW102" t="str">
        <v>Onions</v>
      </c>
      <c r="DX102" t="str">
        <v>Raw, green</v>
      </c>
      <c r="DY102" t="str">
        <v>Parsley</v>
      </c>
      <c r="DZ102" t="str">
        <v>Parsnips</v>
      </c>
      <c r="EA102" t="str">
        <v>Peas</v>
      </c>
      <c r="EB102" t="str">
        <v>Fresh, steamed peas</v>
      </c>
      <c r="EC102" t="str">
        <v>Frozen peas</v>
      </c>
      <c r="ED102" t="str">
        <v>Split cooked peas</v>
      </c>
      <c r="EE102" t="str">
        <v>heated peas</v>
      </c>
      <c r="EF102" t="str">
        <v>Peppers canned</v>
      </c>
      <c r="EG102" t="str">
        <v>Peppers Raw, green, sweet</v>
      </c>
      <c r="EH102" t="str">
        <v>Peppers with beef and crumbs</v>
      </c>
      <c r="EI102" t="str">
        <v>Potatoes, baked</v>
      </c>
      <c r="EJ102" t="str">
        <v>French-fried</v>
      </c>
      <c r="EK102" t="str">
        <v>Potatoes Mashed with milk and butter</v>
      </c>
      <c r="EL102" t="str">
        <v>Potatoes, pan-tried</v>
      </c>
      <c r="EM102" t="str">
        <v>Scalloped with cheese potatoes</v>
      </c>
      <c r="EN102" t="str">
        <v>Steamed potatoes before peeling</v>
      </c>
      <c r="EO102" t="str">
        <v>Potato chips</v>
      </c>
      <c r="EP102" t="str">
        <v>Radishes</v>
      </c>
      <c r="EQ102" t="str">
        <v>Rutabagas</v>
      </c>
      <c r="ER102" t="str">
        <v>Soybeans</v>
      </c>
      <c r="ES102" t="str">
        <v>Spinach</v>
      </c>
      <c r="ET102" t="str">
        <v>Squash</v>
      </c>
      <c r="EU102" t="str">
        <v>Winter, mashed</v>
      </c>
      <c r="EV102" t="str">
        <v>Sweet potatoes</v>
      </c>
      <c r="EW102" t="str">
        <v>Candied</v>
      </c>
      <c r="EX102" t="str">
        <v>Tomatoes</v>
      </c>
      <c r="EY102" t="str">
        <v>Raw, 2 by 2 1/2</v>
      </c>
      <c r="EZ102" t="str">
        <v>Tomato juice</v>
      </c>
      <c r="FA102" t="str">
        <v>Tomato catsup</v>
      </c>
      <c r="FB102" t="str">
        <v>Turnip greens</v>
      </c>
      <c r="FC102" t="str">
        <v>Turnips, steamed</v>
      </c>
      <c r="FD102" t="str">
        <v>Watercress stems, raw</v>
      </c>
      <c r="FE102" t="str">
        <v>Apple juice canned</v>
      </c>
      <c r="FF102" t="str">
        <v>Apple vinegar</v>
      </c>
      <c r="FG102" t="str">
        <v>Apples, raw</v>
      </c>
      <c r="FH102" t="str">
        <v>Stewed or canned</v>
      </c>
      <c r="FI102" t="str">
        <v>Apricots</v>
      </c>
      <c r="FJ102" t="str">
        <v>Dried, uncooked</v>
      </c>
      <c r="FK102" t="str">
        <v>Fresh</v>
      </c>
      <c r="FL102" t="str">
        <v>Nectar, or juice</v>
      </c>
      <c r="FM102" t="str">
        <v>Avocado</v>
      </c>
      <c r="FN102" t="str">
        <v>Banana</v>
      </c>
      <c r="FO102" t="str">
        <v>Blackberries</v>
      </c>
      <c r="FP102" t="str">
        <v>Blueberries</v>
      </c>
      <c r="FQ102" t="str">
        <v>Cantaloupe</v>
      </c>
      <c r="FR102" t="str">
        <v>Cherries</v>
      </c>
      <c r="FS102" t="str">
        <v>Fresh, raw</v>
      </c>
      <c r="FT102" t="str">
        <v>Cranberry sauce sweetened</v>
      </c>
      <c r="FU102" t="str">
        <v>Dates</v>
      </c>
      <c r="FV102" t="str">
        <v>Figs</v>
      </c>
      <c r="FW102" t="str">
        <v>Fresh, raw figs</v>
      </c>
      <c r="FX102" t="str">
        <v xml:space="preserve">figs Canned with syrup </v>
      </c>
      <c r="FY102" t="str">
        <v>Fruit cocktail, canned</v>
      </c>
      <c r="FZ102" t="str">
        <v>Grapefruit sections</v>
      </c>
      <c r="GA102" t="str">
        <v>Grapefruit, fresh, 5" diameter</v>
      </c>
      <c r="GB102" t="str">
        <v>Grapefruit juice</v>
      </c>
      <c r="GC102" t="str">
        <v>Grapes</v>
      </c>
      <c r="GD102" t="str">
        <v>European, as Muscat, Tokay</v>
      </c>
      <c r="GE102" t="str">
        <v>Grape juice</v>
      </c>
      <c r="GF102" t="str">
        <v>Lemon juice</v>
      </c>
      <c r="GG102" t="str">
        <v>Lemonade concentratefrozen</v>
      </c>
      <c r="GH102" t="str">
        <v>Limeade concentrate frozen</v>
      </c>
      <c r="GI102" t="str">
        <v>Olives large</v>
      </c>
      <c r="GJ102" t="str">
        <v>OlivesRipe</v>
      </c>
      <c r="GK102" t="str">
        <v>Oranges 3" diameter</v>
      </c>
      <c r="GL102" t="str">
        <v>Orange juice</v>
      </c>
      <c r="GM102" t="str">
        <v xml:space="preserve">Frozen </v>
      </c>
      <c r="GN102" t="str">
        <v>Papaya</v>
      </c>
      <c r="GO102" t="str">
        <v>Peaches</v>
      </c>
      <c r="GP102" t="str">
        <v>Fresh, raw</v>
      </c>
      <c r="GQ102" t="str">
        <v>Pears</v>
      </c>
      <c r="GR102" t="str">
        <v>Raw, 3 by 2V</v>
      </c>
      <c r="GS102" t="str">
        <v>Persimmons</v>
      </c>
      <c r="GT102" t="str">
        <v>Pineapple</v>
      </c>
      <c r="GU102" t="str">
        <v>Pineapple Crushed</v>
      </c>
      <c r="GV102" t="str">
        <v>Raw, diced</v>
      </c>
      <c r="GW102" t="str">
        <v>Pineapple juice</v>
      </c>
      <c r="GX102" t="str">
        <v>Plums</v>
      </c>
      <c r="GY102" t="str">
        <v>Raw, 2" diameter</v>
      </c>
      <c r="GZ102" t="str">
        <v>Prunes</v>
      </c>
      <c r="HA102" t="str">
        <v>Prune juice</v>
      </c>
      <c r="HB102" t="str">
        <v>Raisins</v>
      </c>
      <c r="HC102" t="str">
        <v>Raspberries</v>
      </c>
      <c r="HD102" t="str">
        <v>Raw, red</v>
      </c>
      <c r="HE102" t="str">
        <v>Rhubarb sweetened</v>
      </c>
      <c r="HF102" t="str">
        <v>Strawberries</v>
      </c>
      <c r="HG102" t="str">
        <v>Raw</v>
      </c>
      <c r="HH102" t="str">
        <v>Tangerines</v>
      </c>
      <c r="HI102" t="str">
        <v>Watermelon</v>
      </c>
      <c r="HJ102" t="str">
        <v>Biscuits</v>
      </c>
      <c r="HK102" t="str">
        <v>Bran flakes</v>
      </c>
      <c r="HL102" t="str">
        <v>Bread, cracked wheat</v>
      </c>
      <c r="HM102" t="str">
        <v>Rye</v>
      </c>
      <c r="HN102" t="str">
        <v>White, 20 slices, or</v>
      </c>
      <c r="HO102" t="str">
        <v>Whole-wheat</v>
      </c>
      <c r="HP102" t="str">
        <v>Whole-wheat</v>
      </c>
      <c r="HQ102" t="str">
        <v>Corn bread ground meal</v>
      </c>
      <c r="HR102" t="str">
        <v>Cornflakes</v>
      </c>
      <c r="HS102" t="str">
        <v>Corn grits cooked</v>
      </c>
      <c r="HT102" t="str">
        <v>Corn meal</v>
      </c>
      <c r="HU102" t="str">
        <v>Crackers</v>
      </c>
      <c r="HV102" t="str">
        <v>Soda, 2 1/2 square</v>
      </c>
      <c r="HW102" t="str">
        <v>Farina</v>
      </c>
      <c r="HX102" t="str">
        <v>Flour</v>
      </c>
      <c r="HY102" t="str">
        <v>Wheat (all purpose)</v>
      </c>
      <c r="HZ102" t="str">
        <v>Wheat (whole)</v>
      </c>
      <c r="IA102" t="str">
        <v>Macaroni</v>
      </c>
      <c r="IB102" t="str">
        <v>Baked with cheese</v>
      </c>
      <c r="IC102" t="str">
        <v>Muffins</v>
      </c>
      <c r="ID102" t="str">
        <v>Noodles</v>
      </c>
      <c r="IE102" t="str">
        <v>Oatmeal</v>
      </c>
      <c r="IF102" t="str">
        <v>Pancakes 4" diam.</v>
      </c>
      <c r="IG102" t="str">
        <v>Wheat, pancakes 4" diam.</v>
      </c>
      <c r="IH102" t="str">
        <v>Pizza 14" diam.</v>
      </c>
      <c r="II102" t="str">
        <v>Popcorn salted</v>
      </c>
      <c r="IJ102" t="str">
        <v>Puffed rice</v>
      </c>
      <c r="IK102" t="str">
        <v>Puffed wheat presweetened</v>
      </c>
      <c r="IL102" t="str">
        <v>Rice</v>
      </c>
      <c r="IM102" t="str">
        <v>Converted Rice</v>
      </c>
      <c r="IN102" t="str">
        <v>White</v>
      </c>
      <c r="IO102" t="str">
        <v>Rice flakes</v>
      </c>
      <c r="IP102" t="str">
        <v>Rice polish</v>
      </c>
      <c r="IQ102" t="str">
        <v>Rolls</v>
      </c>
      <c r="IR102" t="str">
        <v>of refined flour</v>
      </c>
      <c r="IS102" t="str">
        <v>whole-wheat</v>
      </c>
      <c r="IT102" t="str">
        <v>Spaghetti with meat sauce</v>
      </c>
      <c r="IU102" t="str">
        <v>with tomatoes and cheese</v>
      </c>
      <c r="IV102" t="str">
        <v>Spanish rice</v>
      </c>
      <c r="IW102" t="str">
        <v>Shredded wheat biscuit</v>
      </c>
      <c r="IX102" t="str">
        <v>Waffles</v>
      </c>
      <c r="IY102" t="str">
        <v>Wheat germ</v>
      </c>
      <c r="IZ102" t="str">
        <v>Wheat-germ cereal toasted</v>
      </c>
      <c r="JA102" t="str">
        <v>Wheat meal cereal unrefined</v>
      </c>
      <c r="JB102" t="str">
        <v>Wheat, cooked</v>
      </c>
      <c r="JC102" t="str">
        <v>Bean soups</v>
      </c>
      <c r="JD102" t="str">
        <v>Beef soup</v>
      </c>
      <c r="JE102" t="str">
        <v>Bouillon</v>
      </c>
      <c r="JF102" t="str">
        <v>chicken soup</v>
      </c>
      <c r="JG102" t="str">
        <v>Clam chowder</v>
      </c>
      <c r="JH102" t="str">
        <v>Cream soups</v>
      </c>
      <c r="JI102" t="str">
        <v>Noodle</v>
      </c>
      <c r="JJ102" t="str">
        <v>Split-pea soup</v>
      </c>
      <c r="JK102" t="str">
        <v>Tomato soup</v>
      </c>
      <c r="JL102" t="str">
        <v>Vegetable</v>
      </c>
      <c r="JM102" t="str">
        <v>Apple betty</v>
      </c>
      <c r="JN102" t="str">
        <v>Bread pudding</v>
      </c>
      <c r="JO102" t="str">
        <v>Cakes</v>
      </c>
      <c r="JP102" t="str">
        <v>Chocolate fudge</v>
      </c>
      <c r="JQ102" t="str">
        <v>Cupcake</v>
      </c>
      <c r="JR102" t="str">
        <v>Fruit cake</v>
      </c>
      <c r="JS102" t="str">
        <v>Gingerbread</v>
      </c>
      <c r="JT102" t="str">
        <v>Plain, with no icing</v>
      </c>
      <c r="JU102" t="str">
        <v>Sponge cake</v>
      </c>
      <c r="JV102" t="str">
        <v>Candy</v>
      </c>
      <c r="JW102" t="str">
        <v>Chocolate creams</v>
      </c>
      <c r="JX102" t="str">
        <v>Fudge</v>
      </c>
      <c r="JY102" t="str">
        <v>Hard candies</v>
      </c>
      <c r="JZ102" t="str">
        <v>Marshmallows</v>
      </c>
      <c r="KA102" t="str">
        <v>Milk chocolate</v>
      </c>
      <c r="KB102" t="str">
        <v>Chocolate syrup</v>
      </c>
      <c r="KC102" t="str">
        <v>Doughnuts</v>
      </c>
      <c r="KD102" t="str">
        <v>Gelatin, made with water</v>
      </c>
      <c r="KE102" t="str">
        <v>Honey</v>
      </c>
      <c r="KF102" t="str">
        <v>Ice cream</v>
      </c>
      <c r="KG102" t="str">
        <v>Ices</v>
      </c>
      <c r="KH102" t="str">
        <v>preserves</v>
      </c>
      <c r="KI102" t="str">
        <v>Jellies</v>
      </c>
      <c r="KJ102" t="str">
        <v>Molasses</v>
      </c>
      <c r="KK102" t="str">
        <v>Cane Syrup</v>
      </c>
      <c r="KL102" t="str">
        <v>9" diam. pie</v>
      </c>
      <c r="KM102" t="str">
        <v>Cherry Pie</v>
      </c>
      <c r="KN102" t="str">
        <v>Custard</v>
      </c>
      <c r="KO102" t="str">
        <v>Lemon meringue</v>
      </c>
      <c r="KP102" t="str">
        <v>Mince</v>
      </c>
      <c r="KQ102" t="str">
        <v>Pumpkin Pie</v>
      </c>
      <c r="KR102" t="str">
        <v>Puddings Sugar</v>
      </c>
      <c r="KS102" t="str">
        <v>3 teaspoons sugar</v>
      </c>
      <c r="KT102" t="str">
        <v>Brown, firm-packed, dark sugar</v>
      </c>
      <c r="KU102" t="str">
        <v>Syrup</v>
      </c>
      <c r="KV102" t="str">
        <v>table blends sugar</v>
      </c>
      <c r="KW102" t="str">
        <v>Tapioca cream pudding</v>
      </c>
      <c r="KX102" t="str">
        <v>Almonds</v>
      </c>
      <c r="KY102" t="str">
        <v>roasted and salted</v>
      </c>
      <c r="KZ102" t="str">
        <v>Brazil nuts</v>
      </c>
      <c r="LA102" t="str">
        <v>Cashews</v>
      </c>
      <c r="LB102" t="str">
        <v>coconut sweetened</v>
      </c>
      <c r="LC102" t="str">
        <v>Peanut butter</v>
      </c>
      <c r="LD102" t="str">
        <v>Peanut butter, natural</v>
      </c>
      <c r="LE102" t="str">
        <v>Peanuts</v>
      </c>
      <c r="LF102" t="str">
        <v>Pecans</v>
      </c>
      <c r="LG102" t="str">
        <v>Sesame seeds</v>
      </c>
      <c r="LH102" t="str">
        <v>Sunflower seeds</v>
      </c>
      <c r="LI102" t="str">
        <v>Walnuts</v>
      </c>
      <c r="LJ102" t="str">
        <v>Beer</v>
      </c>
      <c r="LK102" t="str">
        <v>Gin</v>
      </c>
      <c r="LL102" t="str">
        <v>Wines</v>
      </c>
      <c r="LM102" t="str">
        <v>Table (12.2% alcohol)</v>
      </c>
      <c r="LN102" t="str">
        <v>Carbonated drinks Artificially sweetened</v>
      </c>
      <c r="LO102" t="str">
        <v>Club soda</v>
      </c>
      <c r="LP102" t="str">
        <v>Cola drinks</v>
      </c>
      <c r="LQ102" t="str">
        <v>Fruit-flavored soda</v>
      </c>
      <c r="LR102" t="str">
        <v>Ginger ale</v>
      </c>
      <c r="LS102" t="str">
        <v>Root beer</v>
      </c>
      <c r="LT102" t="str">
        <v>Coffee</v>
      </c>
      <c r="LU102" t="str">
        <v>Tea</v>
      </c>
    </row>
    <row r="103" spans="2:333" x14ac:dyDescent="0.2">
      <c r="B103" s="93" t="s">
        <v>423</v>
      </c>
      <c r="C103" t="str" cm="1">
        <f t="array" ref="C103:LU103">TRANSPOSE(_xlfn._xlws.FILTER(Nutrition[Food], ISNUMBER(SEARCH(DASHBOARD!K12,Nutrition[Food])), "No results"))</f>
        <v>Cows' milk</v>
      </c>
      <c r="D103" t="str">
        <v>Milk skim</v>
      </c>
      <c r="E103" t="str">
        <v>Buttermilk</v>
      </c>
      <c r="F103" t="str">
        <v>Evaporated, undiluted</v>
      </c>
      <c r="G103" t="str">
        <v>Fortified milk</v>
      </c>
      <c r="H103" t="str">
        <v>Powdered milk</v>
      </c>
      <c r="I103" t="str">
        <v>skim, instant</v>
      </c>
      <c r="J103" t="str">
        <v>skim, non-instant</v>
      </c>
      <c r="K103" t="str">
        <v>Goats' milk</v>
      </c>
      <c r="L103" t="str">
        <v>(1/2 cup ice cream)</v>
      </c>
      <c r="M103" t="str">
        <v>Cocoa</v>
      </c>
      <c r="N103" t="str">
        <v>skim. milk</v>
      </c>
      <c r="O103" t="str">
        <v>(cornstarch)</v>
      </c>
      <c r="P103" t="str">
        <v>Custard</v>
      </c>
      <c r="Q103" t="str">
        <v>Ice cream</v>
      </c>
      <c r="R103" t="str">
        <v>Ice milk</v>
      </c>
      <c r="S103" t="str">
        <v>Cream or half-and-half</v>
      </c>
      <c r="T103" t="str">
        <v>or whipping</v>
      </c>
      <c r="U103" t="str">
        <v>Cheese</v>
      </c>
      <c r="V103" t="str">
        <v>Cheddar</v>
      </c>
      <c r="W103" t="str">
        <v>Cheddar, grated cup</v>
      </c>
      <c r="X103" t="str">
        <v>Cream cheese</v>
      </c>
      <c r="Y103" t="str">
        <v>Processed cheese</v>
      </c>
      <c r="Z103" t="str">
        <v>Swiss</v>
      </c>
      <c r="AA103" t="str">
        <v>Eggs raw</v>
      </c>
      <c r="AB103" t="str">
        <v>Eggs Scrambled or fried</v>
      </c>
      <c r="AC103" t="str">
        <v>Butter</v>
      </c>
      <c r="AD103" t="str">
        <v>Butter</v>
      </c>
      <c r="AE103" t="str">
        <v>Hydrogenated cooking fat</v>
      </c>
      <c r="AF103" t="str">
        <v>Lard</v>
      </c>
      <c r="AG103" t="str">
        <v>Margarine</v>
      </c>
      <c r="AH103" t="str">
        <v>Margarine, 2 pat or</v>
      </c>
      <c r="AI103" t="str">
        <v>Mayonnaise</v>
      </c>
      <c r="AJ103" t="str">
        <v>Corn oil</v>
      </c>
      <c r="AK103" t="str">
        <v>Olive oil</v>
      </c>
      <c r="AL103" t="str">
        <v>Safflower seed oil</v>
      </c>
      <c r="AM103" t="str">
        <v>French dressing</v>
      </c>
      <c r="AN103" t="str">
        <v>Thousand Island sauce</v>
      </c>
      <c r="AO103" t="str">
        <v>Salt pork</v>
      </c>
      <c r="AP103" t="str">
        <v>Bacon</v>
      </c>
      <c r="AQ103" t="str">
        <v>Beef</v>
      </c>
      <c r="AR103" t="str">
        <v>Hamburger</v>
      </c>
      <c r="AS103" t="str">
        <v>Ground lean</v>
      </c>
      <c r="AT103" t="str">
        <v>Roast beef</v>
      </c>
      <c r="AU103" t="str">
        <v>Steak</v>
      </c>
      <c r="AV103" t="str">
        <v>Steak, lean, as round</v>
      </c>
      <c r="AW103" t="str">
        <v>Corned beef</v>
      </c>
      <c r="AX103" t="str">
        <v>Corned beef hash canned</v>
      </c>
      <c r="AY103" t="str">
        <v>Corned beef hash Dried</v>
      </c>
      <c r="AZ103" t="str">
        <v>Pot-pie</v>
      </c>
      <c r="BA103" t="str">
        <v>Corned beef hash Stew</v>
      </c>
      <c r="BB103" t="str">
        <v>chicken</v>
      </c>
      <c r="BC103" t="str">
        <v>Fried, breast or leg and thigh chicken</v>
      </c>
      <c r="BD103" t="str">
        <v>Roasted chicken</v>
      </c>
      <c r="BE103" t="str">
        <v>Chicken livers, fried</v>
      </c>
      <c r="BF103" t="str">
        <v>Duck, domestic</v>
      </c>
      <c r="BG103" t="str">
        <v>Lamb, chop, broiled</v>
      </c>
      <c r="BH103" t="str">
        <v>Leg roasted</v>
      </c>
      <c r="BI103" t="str">
        <v>Shoulder, braised</v>
      </c>
      <c r="BJ103" t="str">
        <v>Pork, chop, 1 thick</v>
      </c>
      <c r="BK103" t="str">
        <v>Ham pan-broiled</v>
      </c>
      <c r="BL103" t="str">
        <v xml:space="preserve">Ham, as </v>
      </c>
      <c r="BM103" t="str">
        <v>Ham, canned, spiced</v>
      </c>
      <c r="BN103" t="str">
        <v>Pork roast</v>
      </c>
      <c r="BO103" t="str">
        <v>Pork sausage</v>
      </c>
      <c r="BP103" t="str">
        <v>Turkey</v>
      </c>
      <c r="BQ103" t="str">
        <v>Veal</v>
      </c>
      <c r="BR103" t="str">
        <v>Roast</v>
      </c>
      <c r="BS103" t="str">
        <v>Clams</v>
      </c>
      <c r="BT103" t="str">
        <v>Cod</v>
      </c>
      <c r="BU103" t="str">
        <v>Crab meat</v>
      </c>
      <c r="BV103" t="str">
        <v>Fish sticks fried</v>
      </c>
      <c r="BW103" t="str">
        <v>Flounder</v>
      </c>
      <c r="BX103" t="str">
        <v>Haddock</v>
      </c>
      <c r="BY103" t="str">
        <v>Halibut</v>
      </c>
      <c r="BZ103" t="str">
        <v>Herring</v>
      </c>
      <c r="CA103" t="str">
        <v>Lobster</v>
      </c>
      <c r="CB103" t="str">
        <v>Mackerel</v>
      </c>
      <c r="CC103" t="str">
        <v>Oysters</v>
      </c>
      <c r="CD103" t="str">
        <v>Oyster stew</v>
      </c>
      <c r="CE103" t="str">
        <v>Salmon</v>
      </c>
      <c r="CF103" t="str">
        <v>Sardines</v>
      </c>
      <c r="CG103" t="str">
        <v>Scallops</v>
      </c>
      <c r="CH103" t="str">
        <v>Shad</v>
      </c>
      <c r="CI103" t="str">
        <v>Shrimp</v>
      </c>
      <c r="CJ103" t="str">
        <v>Swordfish</v>
      </c>
      <c r="CK103" t="str">
        <v>Tuna</v>
      </c>
      <c r="CL103" t="str">
        <v>Artichoke</v>
      </c>
      <c r="CM103" t="str">
        <v>Asparagus</v>
      </c>
      <c r="CN103" t="str">
        <v>Beans</v>
      </c>
      <c r="CO103" t="str">
        <v>Lima</v>
      </c>
      <c r="CP103" t="str">
        <v>Lima, dry, cooked</v>
      </c>
      <c r="CQ103" t="str">
        <v>Navy, baked with pork</v>
      </c>
      <c r="CR103" t="str">
        <v>Red kidney</v>
      </c>
      <c r="CS103" t="str">
        <v>Bean sprouts</v>
      </c>
      <c r="CT103" t="str">
        <v>Beet greens</v>
      </c>
      <c r="CU103" t="str">
        <v>Beetroots</v>
      </c>
      <c r="CV103" t="str">
        <v>Broccoli</v>
      </c>
      <c r="CW103" t="str">
        <v>Brussels sprouts</v>
      </c>
      <c r="CX103" t="str">
        <v>Sauerkraut</v>
      </c>
      <c r="CY103" t="str">
        <v>Steamed cabbage</v>
      </c>
      <c r="CZ103" t="str">
        <v>Carrots</v>
      </c>
      <c r="DA103" t="str">
        <v>Raw, grated</v>
      </c>
      <c r="DB103" t="str">
        <v>Strips, from raw</v>
      </c>
      <c r="DC103" t="str">
        <v>Cauliflower</v>
      </c>
      <c r="DD103" t="str">
        <v>Celery</v>
      </c>
      <c r="DE103" t="str">
        <v>Stalk raw</v>
      </c>
      <c r="DF103" t="str">
        <v>Chard steamed</v>
      </c>
      <c r="DG103" t="str">
        <v>Collards</v>
      </c>
      <c r="DH103" t="str">
        <v>Corn</v>
      </c>
      <c r="DI103" t="str">
        <v>cooked or canned</v>
      </c>
      <c r="DJ103" t="str">
        <v>Cucumbers</v>
      </c>
      <c r="DK103" t="str">
        <v>Dandelion greens</v>
      </c>
      <c r="DL103" t="str">
        <v>Eggplant</v>
      </c>
      <c r="DM103" t="str">
        <v>Endive</v>
      </c>
      <c r="DN103" t="str">
        <v>Kale</v>
      </c>
      <c r="DO103" t="str">
        <v>Kohlrabi</v>
      </c>
      <c r="DP103" t="str">
        <v>Lambs quarters, steamed</v>
      </c>
      <c r="DQ103" t="str">
        <v>Lentils</v>
      </c>
      <c r="DR103" t="str">
        <v>Lettuce</v>
      </c>
      <c r="DS103" t="str">
        <v>Iceberg</v>
      </c>
      <c r="DT103" t="str">
        <v>Mushrooms canned</v>
      </c>
      <c r="DU103" t="str">
        <v>Mustard greens</v>
      </c>
      <c r="DV103" t="str">
        <v>Okra</v>
      </c>
      <c r="DW103" t="str">
        <v>Onions</v>
      </c>
      <c r="DX103" t="str">
        <v>Raw, green</v>
      </c>
      <c r="DY103" t="str">
        <v>Parsley</v>
      </c>
      <c r="DZ103" t="str">
        <v>Parsnips</v>
      </c>
      <c r="EA103" t="str">
        <v>Peas</v>
      </c>
      <c r="EB103" t="str">
        <v>Fresh, steamed peas</v>
      </c>
      <c r="EC103" t="str">
        <v>Frozen peas</v>
      </c>
      <c r="ED103" t="str">
        <v>Split cooked peas</v>
      </c>
      <c r="EE103" t="str">
        <v>heated peas</v>
      </c>
      <c r="EF103" t="str">
        <v>Peppers canned</v>
      </c>
      <c r="EG103" t="str">
        <v>Peppers Raw, green, sweet</v>
      </c>
      <c r="EH103" t="str">
        <v>Peppers with beef and crumbs</v>
      </c>
      <c r="EI103" t="str">
        <v>Potatoes, baked</v>
      </c>
      <c r="EJ103" t="str">
        <v>French-fried</v>
      </c>
      <c r="EK103" t="str">
        <v>Potatoes Mashed with milk and butter</v>
      </c>
      <c r="EL103" t="str">
        <v>Potatoes, pan-tried</v>
      </c>
      <c r="EM103" t="str">
        <v>Scalloped with cheese potatoes</v>
      </c>
      <c r="EN103" t="str">
        <v>Steamed potatoes before peeling</v>
      </c>
      <c r="EO103" t="str">
        <v>Potato chips</v>
      </c>
      <c r="EP103" t="str">
        <v>Radishes</v>
      </c>
      <c r="EQ103" t="str">
        <v>Rutabagas</v>
      </c>
      <c r="ER103" t="str">
        <v>Soybeans</v>
      </c>
      <c r="ES103" t="str">
        <v>Spinach</v>
      </c>
      <c r="ET103" t="str">
        <v>Squash</v>
      </c>
      <c r="EU103" t="str">
        <v>Winter, mashed</v>
      </c>
      <c r="EV103" t="str">
        <v>Sweet potatoes</v>
      </c>
      <c r="EW103" t="str">
        <v>Candied</v>
      </c>
      <c r="EX103" t="str">
        <v>Tomatoes</v>
      </c>
      <c r="EY103" t="str">
        <v>Raw, 2 by 2 1/2</v>
      </c>
      <c r="EZ103" t="str">
        <v>Tomato juice</v>
      </c>
      <c r="FA103" t="str">
        <v>Tomato catsup</v>
      </c>
      <c r="FB103" t="str">
        <v>Turnip greens</v>
      </c>
      <c r="FC103" t="str">
        <v>Turnips, steamed</v>
      </c>
      <c r="FD103" t="str">
        <v>Watercress stems, raw</v>
      </c>
      <c r="FE103" t="str">
        <v>Apple juice canned</v>
      </c>
      <c r="FF103" t="str">
        <v>Apple vinegar</v>
      </c>
      <c r="FG103" t="str">
        <v>Apples, raw</v>
      </c>
      <c r="FH103" t="str">
        <v>Stewed or canned</v>
      </c>
      <c r="FI103" t="str">
        <v>Apricots</v>
      </c>
      <c r="FJ103" t="str">
        <v>Dried, uncooked</v>
      </c>
      <c r="FK103" t="str">
        <v>Fresh</v>
      </c>
      <c r="FL103" t="str">
        <v>Nectar, or juice</v>
      </c>
      <c r="FM103" t="str">
        <v>Avocado</v>
      </c>
      <c r="FN103" t="str">
        <v>Banana</v>
      </c>
      <c r="FO103" t="str">
        <v>Blackberries</v>
      </c>
      <c r="FP103" t="str">
        <v>Blueberries</v>
      </c>
      <c r="FQ103" t="str">
        <v>Cantaloupe</v>
      </c>
      <c r="FR103" t="str">
        <v>Cherries</v>
      </c>
      <c r="FS103" t="str">
        <v>Fresh, raw</v>
      </c>
      <c r="FT103" t="str">
        <v>Cranberry sauce sweetened</v>
      </c>
      <c r="FU103" t="str">
        <v>Dates</v>
      </c>
      <c r="FV103" t="str">
        <v>Figs</v>
      </c>
      <c r="FW103" t="str">
        <v>Fresh, raw figs</v>
      </c>
      <c r="FX103" t="str">
        <v xml:space="preserve">figs Canned with syrup </v>
      </c>
      <c r="FY103" t="str">
        <v>Fruit cocktail, canned</v>
      </c>
      <c r="FZ103" t="str">
        <v>Grapefruit sections</v>
      </c>
      <c r="GA103" t="str">
        <v>Grapefruit, fresh, 5" diameter</v>
      </c>
      <c r="GB103" t="str">
        <v>Grapefruit juice</v>
      </c>
      <c r="GC103" t="str">
        <v>Grapes</v>
      </c>
      <c r="GD103" t="str">
        <v>European, as Muscat, Tokay</v>
      </c>
      <c r="GE103" t="str">
        <v>Grape juice</v>
      </c>
      <c r="GF103" t="str">
        <v>Lemon juice</v>
      </c>
      <c r="GG103" t="str">
        <v>Lemonade concentratefrozen</v>
      </c>
      <c r="GH103" t="str">
        <v>Limeade concentrate frozen</v>
      </c>
      <c r="GI103" t="str">
        <v>Olives large</v>
      </c>
      <c r="GJ103" t="str">
        <v>OlivesRipe</v>
      </c>
      <c r="GK103" t="str">
        <v>Oranges 3" diameter</v>
      </c>
      <c r="GL103" t="str">
        <v>Orange juice</v>
      </c>
      <c r="GM103" t="str">
        <v xml:space="preserve">Frozen </v>
      </c>
      <c r="GN103" t="str">
        <v>Papaya</v>
      </c>
      <c r="GO103" t="str">
        <v>Peaches</v>
      </c>
      <c r="GP103" t="str">
        <v>Fresh, raw</v>
      </c>
      <c r="GQ103" t="str">
        <v>Pears</v>
      </c>
      <c r="GR103" t="str">
        <v>Raw, 3 by 2V</v>
      </c>
      <c r="GS103" t="str">
        <v>Persimmons</v>
      </c>
      <c r="GT103" t="str">
        <v>Pineapple</v>
      </c>
      <c r="GU103" t="str">
        <v>Pineapple Crushed</v>
      </c>
      <c r="GV103" t="str">
        <v>Raw, diced</v>
      </c>
      <c r="GW103" t="str">
        <v>Pineapple juice</v>
      </c>
      <c r="GX103" t="str">
        <v>Plums</v>
      </c>
      <c r="GY103" t="str">
        <v>Raw, 2" diameter</v>
      </c>
      <c r="GZ103" t="str">
        <v>Prunes</v>
      </c>
      <c r="HA103" t="str">
        <v>Prune juice</v>
      </c>
      <c r="HB103" t="str">
        <v>Raisins</v>
      </c>
      <c r="HC103" t="str">
        <v>Raspberries</v>
      </c>
      <c r="HD103" t="str">
        <v>Raw, red</v>
      </c>
      <c r="HE103" t="str">
        <v>Rhubarb sweetened</v>
      </c>
      <c r="HF103" t="str">
        <v>Strawberries</v>
      </c>
      <c r="HG103" t="str">
        <v>Raw</v>
      </c>
      <c r="HH103" t="str">
        <v>Tangerines</v>
      </c>
      <c r="HI103" t="str">
        <v>Watermelon</v>
      </c>
      <c r="HJ103" t="str">
        <v>Biscuits</v>
      </c>
      <c r="HK103" t="str">
        <v>Bran flakes</v>
      </c>
      <c r="HL103" t="str">
        <v>Bread, cracked wheat</v>
      </c>
      <c r="HM103" t="str">
        <v>Rye</v>
      </c>
      <c r="HN103" t="str">
        <v>White, 20 slices, or</v>
      </c>
      <c r="HO103" t="str">
        <v>Whole-wheat</v>
      </c>
      <c r="HP103" t="str">
        <v>Whole-wheat</v>
      </c>
      <c r="HQ103" t="str">
        <v>Corn bread ground meal</v>
      </c>
      <c r="HR103" t="str">
        <v>Cornflakes</v>
      </c>
      <c r="HS103" t="str">
        <v>Corn grits cooked</v>
      </c>
      <c r="HT103" t="str">
        <v>Corn meal</v>
      </c>
      <c r="HU103" t="str">
        <v>Crackers</v>
      </c>
      <c r="HV103" t="str">
        <v>Soda, 2 1/2 square</v>
      </c>
      <c r="HW103" t="str">
        <v>Farina</v>
      </c>
      <c r="HX103" t="str">
        <v>Flour</v>
      </c>
      <c r="HY103" t="str">
        <v>Wheat (all purpose)</v>
      </c>
      <c r="HZ103" t="str">
        <v>Wheat (whole)</v>
      </c>
      <c r="IA103" t="str">
        <v>Macaroni</v>
      </c>
      <c r="IB103" t="str">
        <v>Baked with cheese</v>
      </c>
      <c r="IC103" t="str">
        <v>Muffins</v>
      </c>
      <c r="ID103" t="str">
        <v>Noodles</v>
      </c>
      <c r="IE103" t="str">
        <v>Oatmeal</v>
      </c>
      <c r="IF103" t="str">
        <v>Pancakes 4" diam.</v>
      </c>
      <c r="IG103" t="str">
        <v>Wheat, pancakes 4" diam.</v>
      </c>
      <c r="IH103" t="str">
        <v>Pizza 14" diam.</v>
      </c>
      <c r="II103" t="str">
        <v>Popcorn salted</v>
      </c>
      <c r="IJ103" t="str">
        <v>Puffed rice</v>
      </c>
      <c r="IK103" t="str">
        <v>Puffed wheat presweetened</v>
      </c>
      <c r="IL103" t="str">
        <v>Rice</v>
      </c>
      <c r="IM103" t="str">
        <v>Converted Rice</v>
      </c>
      <c r="IN103" t="str">
        <v>White</v>
      </c>
      <c r="IO103" t="str">
        <v>Rice flakes</v>
      </c>
      <c r="IP103" t="str">
        <v>Rice polish</v>
      </c>
      <c r="IQ103" t="str">
        <v>Rolls</v>
      </c>
      <c r="IR103" t="str">
        <v>of refined flour</v>
      </c>
      <c r="IS103" t="str">
        <v>whole-wheat</v>
      </c>
      <c r="IT103" t="str">
        <v>Spaghetti with meat sauce</v>
      </c>
      <c r="IU103" t="str">
        <v>with tomatoes and cheese</v>
      </c>
      <c r="IV103" t="str">
        <v>Spanish rice</v>
      </c>
      <c r="IW103" t="str">
        <v>Shredded wheat biscuit</v>
      </c>
      <c r="IX103" t="str">
        <v>Waffles</v>
      </c>
      <c r="IY103" t="str">
        <v>Wheat germ</v>
      </c>
      <c r="IZ103" t="str">
        <v>Wheat-germ cereal toasted</v>
      </c>
      <c r="JA103" t="str">
        <v>Wheat meal cereal unrefined</v>
      </c>
      <c r="JB103" t="str">
        <v>Wheat, cooked</v>
      </c>
      <c r="JC103" t="str">
        <v>Bean soups</v>
      </c>
      <c r="JD103" t="str">
        <v>Beef soup</v>
      </c>
      <c r="JE103" t="str">
        <v>Bouillon</v>
      </c>
      <c r="JF103" t="str">
        <v>chicken soup</v>
      </c>
      <c r="JG103" t="str">
        <v>Clam chowder</v>
      </c>
      <c r="JH103" t="str">
        <v>Cream soups</v>
      </c>
      <c r="JI103" t="str">
        <v>Noodle</v>
      </c>
      <c r="JJ103" t="str">
        <v>Split-pea soup</v>
      </c>
      <c r="JK103" t="str">
        <v>Tomato soup</v>
      </c>
      <c r="JL103" t="str">
        <v>Vegetable</v>
      </c>
      <c r="JM103" t="str">
        <v>Apple betty</v>
      </c>
      <c r="JN103" t="str">
        <v>Bread pudding</v>
      </c>
      <c r="JO103" t="str">
        <v>Cakes</v>
      </c>
      <c r="JP103" t="str">
        <v>Chocolate fudge</v>
      </c>
      <c r="JQ103" t="str">
        <v>Cupcake</v>
      </c>
      <c r="JR103" t="str">
        <v>Fruit cake</v>
      </c>
      <c r="JS103" t="str">
        <v>Gingerbread</v>
      </c>
      <c r="JT103" t="str">
        <v>Plain, with no icing</v>
      </c>
      <c r="JU103" t="str">
        <v>Sponge cake</v>
      </c>
      <c r="JV103" t="str">
        <v>Candy</v>
      </c>
      <c r="JW103" t="str">
        <v>Chocolate creams</v>
      </c>
      <c r="JX103" t="str">
        <v>Fudge</v>
      </c>
      <c r="JY103" t="str">
        <v>Hard candies</v>
      </c>
      <c r="JZ103" t="str">
        <v>Marshmallows</v>
      </c>
      <c r="KA103" t="str">
        <v>Milk chocolate</v>
      </c>
      <c r="KB103" t="str">
        <v>Chocolate syrup</v>
      </c>
      <c r="KC103" t="str">
        <v>Doughnuts</v>
      </c>
      <c r="KD103" t="str">
        <v>Gelatin, made with water</v>
      </c>
      <c r="KE103" t="str">
        <v>Honey</v>
      </c>
      <c r="KF103" t="str">
        <v>Ice cream</v>
      </c>
      <c r="KG103" t="str">
        <v>Ices</v>
      </c>
      <c r="KH103" t="str">
        <v>preserves</v>
      </c>
      <c r="KI103" t="str">
        <v>Jellies</v>
      </c>
      <c r="KJ103" t="str">
        <v>Molasses</v>
      </c>
      <c r="KK103" t="str">
        <v>Cane Syrup</v>
      </c>
      <c r="KL103" t="str">
        <v>9" diam. pie</v>
      </c>
      <c r="KM103" t="str">
        <v>Cherry Pie</v>
      </c>
      <c r="KN103" t="str">
        <v>Custard</v>
      </c>
      <c r="KO103" t="str">
        <v>Lemon meringue</v>
      </c>
      <c r="KP103" t="str">
        <v>Mince</v>
      </c>
      <c r="KQ103" t="str">
        <v>Pumpkin Pie</v>
      </c>
      <c r="KR103" t="str">
        <v>Puddings Sugar</v>
      </c>
      <c r="KS103" t="str">
        <v>3 teaspoons sugar</v>
      </c>
      <c r="KT103" t="str">
        <v>Brown, firm-packed, dark sugar</v>
      </c>
      <c r="KU103" t="str">
        <v>Syrup</v>
      </c>
      <c r="KV103" t="str">
        <v>table blends sugar</v>
      </c>
      <c r="KW103" t="str">
        <v>Tapioca cream pudding</v>
      </c>
      <c r="KX103" t="str">
        <v>Almonds</v>
      </c>
      <c r="KY103" t="str">
        <v>roasted and salted</v>
      </c>
      <c r="KZ103" t="str">
        <v>Brazil nuts</v>
      </c>
      <c r="LA103" t="str">
        <v>Cashews</v>
      </c>
      <c r="LB103" t="str">
        <v>coconut sweetened</v>
      </c>
      <c r="LC103" t="str">
        <v>Peanut butter</v>
      </c>
      <c r="LD103" t="str">
        <v>Peanut butter, natural</v>
      </c>
      <c r="LE103" t="str">
        <v>Peanuts</v>
      </c>
      <c r="LF103" t="str">
        <v>Pecans</v>
      </c>
      <c r="LG103" t="str">
        <v>Sesame seeds</v>
      </c>
      <c r="LH103" t="str">
        <v>Sunflower seeds</v>
      </c>
      <c r="LI103" t="str">
        <v>Walnuts</v>
      </c>
      <c r="LJ103" t="str">
        <v>Beer</v>
      </c>
      <c r="LK103" t="str">
        <v>Gin</v>
      </c>
      <c r="LL103" t="str">
        <v>Wines</v>
      </c>
      <c r="LM103" t="str">
        <v>Table (12.2% alcohol)</v>
      </c>
      <c r="LN103" t="str">
        <v>Carbonated drinks Artificially sweetened</v>
      </c>
      <c r="LO103" t="str">
        <v>Club soda</v>
      </c>
      <c r="LP103" t="str">
        <v>Cola drinks</v>
      </c>
      <c r="LQ103" t="str">
        <v>Fruit-flavored soda</v>
      </c>
      <c r="LR103" t="str">
        <v>Ginger ale</v>
      </c>
      <c r="LS103" t="str">
        <v>Root beer</v>
      </c>
      <c r="LT103" t="str">
        <v>Coffee</v>
      </c>
      <c r="LU103" t="str">
        <v>Tea</v>
      </c>
    </row>
    <row r="104" spans="2:333" x14ac:dyDescent="0.2">
      <c r="B104" s="93" t="s">
        <v>424</v>
      </c>
      <c r="C104" t="str" cm="1">
        <f t="array" ref="C104:LU104">TRANSPOSE(_xlfn._xlws.FILTER(Nutrition[Food], ISNUMBER(SEARCH(DASHBOARD!K13,Nutrition[Food])), "No results"))</f>
        <v>Cows' milk</v>
      </c>
      <c r="D104" t="str">
        <v>Milk skim</v>
      </c>
      <c r="E104" t="str">
        <v>Buttermilk</v>
      </c>
      <c r="F104" t="str">
        <v>Evaporated, undiluted</v>
      </c>
      <c r="G104" t="str">
        <v>Fortified milk</v>
      </c>
      <c r="H104" t="str">
        <v>Powdered milk</v>
      </c>
      <c r="I104" t="str">
        <v>skim, instant</v>
      </c>
      <c r="J104" t="str">
        <v>skim, non-instant</v>
      </c>
      <c r="K104" t="str">
        <v>Goats' milk</v>
      </c>
      <c r="L104" t="str">
        <v>(1/2 cup ice cream)</v>
      </c>
      <c r="M104" t="str">
        <v>Cocoa</v>
      </c>
      <c r="N104" t="str">
        <v>skim. milk</v>
      </c>
      <c r="O104" t="str">
        <v>(cornstarch)</v>
      </c>
      <c r="P104" t="str">
        <v>Custard</v>
      </c>
      <c r="Q104" t="str">
        <v>Ice cream</v>
      </c>
      <c r="R104" t="str">
        <v>Ice milk</v>
      </c>
      <c r="S104" t="str">
        <v>Cream or half-and-half</v>
      </c>
      <c r="T104" t="str">
        <v>or whipping</v>
      </c>
      <c r="U104" t="str">
        <v>Cheese</v>
      </c>
      <c r="V104" t="str">
        <v>Cheddar</v>
      </c>
      <c r="W104" t="str">
        <v>Cheddar, grated cup</v>
      </c>
      <c r="X104" t="str">
        <v>Cream cheese</v>
      </c>
      <c r="Y104" t="str">
        <v>Processed cheese</v>
      </c>
      <c r="Z104" t="str">
        <v>Swiss</v>
      </c>
      <c r="AA104" t="str">
        <v>Eggs raw</v>
      </c>
      <c r="AB104" t="str">
        <v>Eggs Scrambled or fried</v>
      </c>
      <c r="AC104" t="str">
        <v>Butter</v>
      </c>
      <c r="AD104" t="str">
        <v>Butter</v>
      </c>
      <c r="AE104" t="str">
        <v>Hydrogenated cooking fat</v>
      </c>
      <c r="AF104" t="str">
        <v>Lard</v>
      </c>
      <c r="AG104" t="str">
        <v>Margarine</v>
      </c>
      <c r="AH104" t="str">
        <v>Margarine, 2 pat or</v>
      </c>
      <c r="AI104" t="str">
        <v>Mayonnaise</v>
      </c>
      <c r="AJ104" t="str">
        <v>Corn oil</v>
      </c>
      <c r="AK104" t="str">
        <v>Olive oil</v>
      </c>
      <c r="AL104" t="str">
        <v>Safflower seed oil</v>
      </c>
      <c r="AM104" t="str">
        <v>French dressing</v>
      </c>
      <c r="AN104" t="str">
        <v>Thousand Island sauce</v>
      </c>
      <c r="AO104" t="str">
        <v>Salt pork</v>
      </c>
      <c r="AP104" t="str">
        <v>Bacon</v>
      </c>
      <c r="AQ104" t="str">
        <v>Beef</v>
      </c>
      <c r="AR104" t="str">
        <v>Hamburger</v>
      </c>
      <c r="AS104" t="str">
        <v>Ground lean</v>
      </c>
      <c r="AT104" t="str">
        <v>Roast beef</v>
      </c>
      <c r="AU104" t="str">
        <v>Steak</v>
      </c>
      <c r="AV104" t="str">
        <v>Steak, lean, as round</v>
      </c>
      <c r="AW104" t="str">
        <v>Corned beef</v>
      </c>
      <c r="AX104" t="str">
        <v>Corned beef hash canned</v>
      </c>
      <c r="AY104" t="str">
        <v>Corned beef hash Dried</v>
      </c>
      <c r="AZ104" t="str">
        <v>Pot-pie</v>
      </c>
      <c r="BA104" t="str">
        <v>Corned beef hash Stew</v>
      </c>
      <c r="BB104" t="str">
        <v>chicken</v>
      </c>
      <c r="BC104" t="str">
        <v>Fried, breast or leg and thigh chicken</v>
      </c>
      <c r="BD104" t="str">
        <v>Roasted chicken</v>
      </c>
      <c r="BE104" t="str">
        <v>Chicken livers, fried</v>
      </c>
      <c r="BF104" t="str">
        <v>Duck, domestic</v>
      </c>
      <c r="BG104" t="str">
        <v>Lamb, chop, broiled</v>
      </c>
      <c r="BH104" t="str">
        <v>Leg roasted</v>
      </c>
      <c r="BI104" t="str">
        <v>Shoulder, braised</v>
      </c>
      <c r="BJ104" t="str">
        <v>Pork, chop, 1 thick</v>
      </c>
      <c r="BK104" t="str">
        <v>Ham pan-broiled</v>
      </c>
      <c r="BL104" t="str">
        <v xml:space="preserve">Ham, as </v>
      </c>
      <c r="BM104" t="str">
        <v>Ham, canned, spiced</v>
      </c>
      <c r="BN104" t="str">
        <v>Pork roast</v>
      </c>
      <c r="BO104" t="str">
        <v>Pork sausage</v>
      </c>
      <c r="BP104" t="str">
        <v>Turkey</v>
      </c>
      <c r="BQ104" t="str">
        <v>Veal</v>
      </c>
      <c r="BR104" t="str">
        <v>Roast</v>
      </c>
      <c r="BS104" t="str">
        <v>Clams</v>
      </c>
      <c r="BT104" t="str">
        <v>Cod</v>
      </c>
      <c r="BU104" t="str">
        <v>Crab meat</v>
      </c>
      <c r="BV104" t="str">
        <v>Fish sticks fried</v>
      </c>
      <c r="BW104" t="str">
        <v>Flounder</v>
      </c>
      <c r="BX104" t="str">
        <v>Haddock</v>
      </c>
      <c r="BY104" t="str">
        <v>Halibut</v>
      </c>
      <c r="BZ104" t="str">
        <v>Herring</v>
      </c>
      <c r="CA104" t="str">
        <v>Lobster</v>
      </c>
      <c r="CB104" t="str">
        <v>Mackerel</v>
      </c>
      <c r="CC104" t="str">
        <v>Oysters</v>
      </c>
      <c r="CD104" t="str">
        <v>Oyster stew</v>
      </c>
      <c r="CE104" t="str">
        <v>Salmon</v>
      </c>
      <c r="CF104" t="str">
        <v>Sardines</v>
      </c>
      <c r="CG104" t="str">
        <v>Scallops</v>
      </c>
      <c r="CH104" t="str">
        <v>Shad</v>
      </c>
      <c r="CI104" t="str">
        <v>Shrimp</v>
      </c>
      <c r="CJ104" t="str">
        <v>Swordfish</v>
      </c>
      <c r="CK104" t="str">
        <v>Tuna</v>
      </c>
      <c r="CL104" t="str">
        <v>Artichoke</v>
      </c>
      <c r="CM104" t="str">
        <v>Asparagus</v>
      </c>
      <c r="CN104" t="str">
        <v>Beans</v>
      </c>
      <c r="CO104" t="str">
        <v>Lima</v>
      </c>
      <c r="CP104" t="str">
        <v>Lima, dry, cooked</v>
      </c>
      <c r="CQ104" t="str">
        <v>Navy, baked with pork</v>
      </c>
      <c r="CR104" t="str">
        <v>Red kidney</v>
      </c>
      <c r="CS104" t="str">
        <v>Bean sprouts</v>
      </c>
      <c r="CT104" t="str">
        <v>Beet greens</v>
      </c>
      <c r="CU104" t="str">
        <v>Beetroots</v>
      </c>
      <c r="CV104" t="str">
        <v>Broccoli</v>
      </c>
      <c r="CW104" t="str">
        <v>Brussels sprouts</v>
      </c>
      <c r="CX104" t="str">
        <v>Sauerkraut</v>
      </c>
      <c r="CY104" t="str">
        <v>Steamed cabbage</v>
      </c>
      <c r="CZ104" t="str">
        <v>Carrots</v>
      </c>
      <c r="DA104" t="str">
        <v>Raw, grated</v>
      </c>
      <c r="DB104" t="str">
        <v>Strips, from raw</v>
      </c>
      <c r="DC104" t="str">
        <v>Cauliflower</v>
      </c>
      <c r="DD104" t="str">
        <v>Celery</v>
      </c>
      <c r="DE104" t="str">
        <v>Stalk raw</v>
      </c>
      <c r="DF104" t="str">
        <v>Chard steamed</v>
      </c>
      <c r="DG104" t="str">
        <v>Collards</v>
      </c>
      <c r="DH104" t="str">
        <v>Corn</v>
      </c>
      <c r="DI104" t="str">
        <v>cooked or canned</v>
      </c>
      <c r="DJ104" t="str">
        <v>Cucumbers</v>
      </c>
      <c r="DK104" t="str">
        <v>Dandelion greens</v>
      </c>
      <c r="DL104" t="str">
        <v>Eggplant</v>
      </c>
      <c r="DM104" t="str">
        <v>Endive</v>
      </c>
      <c r="DN104" t="str">
        <v>Kale</v>
      </c>
      <c r="DO104" t="str">
        <v>Kohlrabi</v>
      </c>
      <c r="DP104" t="str">
        <v>Lambs quarters, steamed</v>
      </c>
      <c r="DQ104" t="str">
        <v>Lentils</v>
      </c>
      <c r="DR104" t="str">
        <v>Lettuce</v>
      </c>
      <c r="DS104" t="str">
        <v>Iceberg</v>
      </c>
      <c r="DT104" t="str">
        <v>Mushrooms canned</v>
      </c>
      <c r="DU104" t="str">
        <v>Mustard greens</v>
      </c>
      <c r="DV104" t="str">
        <v>Okra</v>
      </c>
      <c r="DW104" t="str">
        <v>Onions</v>
      </c>
      <c r="DX104" t="str">
        <v>Raw, green</v>
      </c>
      <c r="DY104" t="str">
        <v>Parsley</v>
      </c>
      <c r="DZ104" t="str">
        <v>Parsnips</v>
      </c>
      <c r="EA104" t="str">
        <v>Peas</v>
      </c>
      <c r="EB104" t="str">
        <v>Fresh, steamed peas</v>
      </c>
      <c r="EC104" t="str">
        <v>Frozen peas</v>
      </c>
      <c r="ED104" t="str">
        <v>Split cooked peas</v>
      </c>
      <c r="EE104" t="str">
        <v>heated peas</v>
      </c>
      <c r="EF104" t="str">
        <v>Peppers canned</v>
      </c>
      <c r="EG104" t="str">
        <v>Peppers Raw, green, sweet</v>
      </c>
      <c r="EH104" t="str">
        <v>Peppers with beef and crumbs</v>
      </c>
      <c r="EI104" t="str">
        <v>Potatoes, baked</v>
      </c>
      <c r="EJ104" t="str">
        <v>French-fried</v>
      </c>
      <c r="EK104" t="str">
        <v>Potatoes Mashed with milk and butter</v>
      </c>
      <c r="EL104" t="str">
        <v>Potatoes, pan-tried</v>
      </c>
      <c r="EM104" t="str">
        <v>Scalloped with cheese potatoes</v>
      </c>
      <c r="EN104" t="str">
        <v>Steamed potatoes before peeling</v>
      </c>
      <c r="EO104" t="str">
        <v>Potato chips</v>
      </c>
      <c r="EP104" t="str">
        <v>Radishes</v>
      </c>
      <c r="EQ104" t="str">
        <v>Rutabagas</v>
      </c>
      <c r="ER104" t="str">
        <v>Soybeans</v>
      </c>
      <c r="ES104" t="str">
        <v>Spinach</v>
      </c>
      <c r="ET104" t="str">
        <v>Squash</v>
      </c>
      <c r="EU104" t="str">
        <v>Winter, mashed</v>
      </c>
      <c r="EV104" t="str">
        <v>Sweet potatoes</v>
      </c>
      <c r="EW104" t="str">
        <v>Candied</v>
      </c>
      <c r="EX104" t="str">
        <v>Tomatoes</v>
      </c>
      <c r="EY104" t="str">
        <v>Raw, 2 by 2 1/2</v>
      </c>
      <c r="EZ104" t="str">
        <v>Tomato juice</v>
      </c>
      <c r="FA104" t="str">
        <v>Tomato catsup</v>
      </c>
      <c r="FB104" t="str">
        <v>Turnip greens</v>
      </c>
      <c r="FC104" t="str">
        <v>Turnips, steamed</v>
      </c>
      <c r="FD104" t="str">
        <v>Watercress stems, raw</v>
      </c>
      <c r="FE104" t="str">
        <v>Apple juice canned</v>
      </c>
      <c r="FF104" t="str">
        <v>Apple vinegar</v>
      </c>
      <c r="FG104" t="str">
        <v>Apples, raw</v>
      </c>
      <c r="FH104" t="str">
        <v>Stewed or canned</v>
      </c>
      <c r="FI104" t="str">
        <v>Apricots</v>
      </c>
      <c r="FJ104" t="str">
        <v>Dried, uncooked</v>
      </c>
      <c r="FK104" t="str">
        <v>Fresh</v>
      </c>
      <c r="FL104" t="str">
        <v>Nectar, or juice</v>
      </c>
      <c r="FM104" t="str">
        <v>Avocado</v>
      </c>
      <c r="FN104" t="str">
        <v>Banana</v>
      </c>
      <c r="FO104" t="str">
        <v>Blackberries</v>
      </c>
      <c r="FP104" t="str">
        <v>Blueberries</v>
      </c>
      <c r="FQ104" t="str">
        <v>Cantaloupe</v>
      </c>
      <c r="FR104" t="str">
        <v>Cherries</v>
      </c>
      <c r="FS104" t="str">
        <v>Fresh, raw</v>
      </c>
      <c r="FT104" t="str">
        <v>Cranberry sauce sweetened</v>
      </c>
      <c r="FU104" t="str">
        <v>Dates</v>
      </c>
      <c r="FV104" t="str">
        <v>Figs</v>
      </c>
      <c r="FW104" t="str">
        <v>Fresh, raw figs</v>
      </c>
      <c r="FX104" t="str">
        <v xml:space="preserve">figs Canned with syrup </v>
      </c>
      <c r="FY104" t="str">
        <v>Fruit cocktail, canned</v>
      </c>
      <c r="FZ104" t="str">
        <v>Grapefruit sections</v>
      </c>
      <c r="GA104" t="str">
        <v>Grapefruit, fresh, 5" diameter</v>
      </c>
      <c r="GB104" t="str">
        <v>Grapefruit juice</v>
      </c>
      <c r="GC104" t="str">
        <v>Grapes</v>
      </c>
      <c r="GD104" t="str">
        <v>European, as Muscat, Tokay</v>
      </c>
      <c r="GE104" t="str">
        <v>Grape juice</v>
      </c>
      <c r="GF104" t="str">
        <v>Lemon juice</v>
      </c>
      <c r="GG104" t="str">
        <v>Lemonade concentratefrozen</v>
      </c>
      <c r="GH104" t="str">
        <v>Limeade concentrate frozen</v>
      </c>
      <c r="GI104" t="str">
        <v>Olives large</v>
      </c>
      <c r="GJ104" t="str">
        <v>OlivesRipe</v>
      </c>
      <c r="GK104" t="str">
        <v>Oranges 3" diameter</v>
      </c>
      <c r="GL104" t="str">
        <v>Orange juice</v>
      </c>
      <c r="GM104" t="str">
        <v xml:space="preserve">Frozen </v>
      </c>
      <c r="GN104" t="str">
        <v>Papaya</v>
      </c>
      <c r="GO104" t="str">
        <v>Peaches</v>
      </c>
      <c r="GP104" t="str">
        <v>Fresh, raw</v>
      </c>
      <c r="GQ104" t="str">
        <v>Pears</v>
      </c>
      <c r="GR104" t="str">
        <v>Raw, 3 by 2V</v>
      </c>
      <c r="GS104" t="str">
        <v>Persimmons</v>
      </c>
      <c r="GT104" t="str">
        <v>Pineapple</v>
      </c>
      <c r="GU104" t="str">
        <v>Pineapple Crushed</v>
      </c>
      <c r="GV104" t="str">
        <v>Raw, diced</v>
      </c>
      <c r="GW104" t="str">
        <v>Pineapple juice</v>
      </c>
      <c r="GX104" t="str">
        <v>Plums</v>
      </c>
      <c r="GY104" t="str">
        <v>Raw, 2" diameter</v>
      </c>
      <c r="GZ104" t="str">
        <v>Prunes</v>
      </c>
      <c r="HA104" t="str">
        <v>Prune juice</v>
      </c>
      <c r="HB104" t="str">
        <v>Raisins</v>
      </c>
      <c r="HC104" t="str">
        <v>Raspberries</v>
      </c>
      <c r="HD104" t="str">
        <v>Raw, red</v>
      </c>
      <c r="HE104" t="str">
        <v>Rhubarb sweetened</v>
      </c>
      <c r="HF104" t="str">
        <v>Strawberries</v>
      </c>
      <c r="HG104" t="str">
        <v>Raw</v>
      </c>
      <c r="HH104" t="str">
        <v>Tangerines</v>
      </c>
      <c r="HI104" t="str">
        <v>Watermelon</v>
      </c>
      <c r="HJ104" t="str">
        <v>Biscuits</v>
      </c>
      <c r="HK104" t="str">
        <v>Bran flakes</v>
      </c>
      <c r="HL104" t="str">
        <v>Bread, cracked wheat</v>
      </c>
      <c r="HM104" t="str">
        <v>Rye</v>
      </c>
      <c r="HN104" t="str">
        <v>White, 20 slices, or</v>
      </c>
      <c r="HO104" t="str">
        <v>Whole-wheat</v>
      </c>
      <c r="HP104" t="str">
        <v>Whole-wheat</v>
      </c>
      <c r="HQ104" t="str">
        <v>Corn bread ground meal</v>
      </c>
      <c r="HR104" t="str">
        <v>Cornflakes</v>
      </c>
      <c r="HS104" t="str">
        <v>Corn grits cooked</v>
      </c>
      <c r="HT104" t="str">
        <v>Corn meal</v>
      </c>
      <c r="HU104" t="str">
        <v>Crackers</v>
      </c>
      <c r="HV104" t="str">
        <v>Soda, 2 1/2 square</v>
      </c>
      <c r="HW104" t="str">
        <v>Farina</v>
      </c>
      <c r="HX104" t="str">
        <v>Flour</v>
      </c>
      <c r="HY104" t="str">
        <v>Wheat (all purpose)</v>
      </c>
      <c r="HZ104" t="str">
        <v>Wheat (whole)</v>
      </c>
      <c r="IA104" t="str">
        <v>Macaroni</v>
      </c>
      <c r="IB104" t="str">
        <v>Baked with cheese</v>
      </c>
      <c r="IC104" t="str">
        <v>Muffins</v>
      </c>
      <c r="ID104" t="str">
        <v>Noodles</v>
      </c>
      <c r="IE104" t="str">
        <v>Oatmeal</v>
      </c>
      <c r="IF104" t="str">
        <v>Pancakes 4" diam.</v>
      </c>
      <c r="IG104" t="str">
        <v>Wheat, pancakes 4" diam.</v>
      </c>
      <c r="IH104" t="str">
        <v>Pizza 14" diam.</v>
      </c>
      <c r="II104" t="str">
        <v>Popcorn salted</v>
      </c>
      <c r="IJ104" t="str">
        <v>Puffed rice</v>
      </c>
      <c r="IK104" t="str">
        <v>Puffed wheat presweetened</v>
      </c>
      <c r="IL104" t="str">
        <v>Rice</v>
      </c>
      <c r="IM104" t="str">
        <v>Converted Rice</v>
      </c>
      <c r="IN104" t="str">
        <v>White</v>
      </c>
      <c r="IO104" t="str">
        <v>Rice flakes</v>
      </c>
      <c r="IP104" t="str">
        <v>Rice polish</v>
      </c>
      <c r="IQ104" t="str">
        <v>Rolls</v>
      </c>
      <c r="IR104" t="str">
        <v>of refined flour</v>
      </c>
      <c r="IS104" t="str">
        <v>whole-wheat</v>
      </c>
      <c r="IT104" t="str">
        <v>Spaghetti with meat sauce</v>
      </c>
      <c r="IU104" t="str">
        <v>with tomatoes and cheese</v>
      </c>
      <c r="IV104" t="str">
        <v>Spanish rice</v>
      </c>
      <c r="IW104" t="str">
        <v>Shredded wheat biscuit</v>
      </c>
      <c r="IX104" t="str">
        <v>Waffles</v>
      </c>
      <c r="IY104" t="str">
        <v>Wheat germ</v>
      </c>
      <c r="IZ104" t="str">
        <v>Wheat-germ cereal toasted</v>
      </c>
      <c r="JA104" t="str">
        <v>Wheat meal cereal unrefined</v>
      </c>
      <c r="JB104" t="str">
        <v>Wheat, cooked</v>
      </c>
      <c r="JC104" t="str">
        <v>Bean soups</v>
      </c>
      <c r="JD104" t="str">
        <v>Beef soup</v>
      </c>
      <c r="JE104" t="str">
        <v>Bouillon</v>
      </c>
      <c r="JF104" t="str">
        <v>chicken soup</v>
      </c>
      <c r="JG104" t="str">
        <v>Clam chowder</v>
      </c>
      <c r="JH104" t="str">
        <v>Cream soups</v>
      </c>
      <c r="JI104" t="str">
        <v>Noodle</v>
      </c>
      <c r="JJ104" t="str">
        <v>Split-pea soup</v>
      </c>
      <c r="JK104" t="str">
        <v>Tomato soup</v>
      </c>
      <c r="JL104" t="str">
        <v>Vegetable</v>
      </c>
      <c r="JM104" t="str">
        <v>Apple betty</v>
      </c>
      <c r="JN104" t="str">
        <v>Bread pudding</v>
      </c>
      <c r="JO104" t="str">
        <v>Cakes</v>
      </c>
      <c r="JP104" t="str">
        <v>Chocolate fudge</v>
      </c>
      <c r="JQ104" t="str">
        <v>Cupcake</v>
      </c>
      <c r="JR104" t="str">
        <v>Fruit cake</v>
      </c>
      <c r="JS104" t="str">
        <v>Gingerbread</v>
      </c>
      <c r="JT104" t="str">
        <v>Plain, with no icing</v>
      </c>
      <c r="JU104" t="str">
        <v>Sponge cake</v>
      </c>
      <c r="JV104" t="str">
        <v>Candy</v>
      </c>
      <c r="JW104" t="str">
        <v>Chocolate creams</v>
      </c>
      <c r="JX104" t="str">
        <v>Fudge</v>
      </c>
      <c r="JY104" t="str">
        <v>Hard candies</v>
      </c>
      <c r="JZ104" t="str">
        <v>Marshmallows</v>
      </c>
      <c r="KA104" t="str">
        <v>Milk chocolate</v>
      </c>
      <c r="KB104" t="str">
        <v>Chocolate syrup</v>
      </c>
      <c r="KC104" t="str">
        <v>Doughnuts</v>
      </c>
      <c r="KD104" t="str">
        <v>Gelatin, made with water</v>
      </c>
      <c r="KE104" t="str">
        <v>Honey</v>
      </c>
      <c r="KF104" t="str">
        <v>Ice cream</v>
      </c>
      <c r="KG104" t="str">
        <v>Ices</v>
      </c>
      <c r="KH104" t="str">
        <v>preserves</v>
      </c>
      <c r="KI104" t="str">
        <v>Jellies</v>
      </c>
      <c r="KJ104" t="str">
        <v>Molasses</v>
      </c>
      <c r="KK104" t="str">
        <v>Cane Syrup</v>
      </c>
      <c r="KL104" t="str">
        <v>9" diam. pie</v>
      </c>
      <c r="KM104" t="str">
        <v>Cherry Pie</v>
      </c>
      <c r="KN104" t="str">
        <v>Custard</v>
      </c>
      <c r="KO104" t="str">
        <v>Lemon meringue</v>
      </c>
      <c r="KP104" t="str">
        <v>Mince</v>
      </c>
      <c r="KQ104" t="str">
        <v>Pumpkin Pie</v>
      </c>
      <c r="KR104" t="str">
        <v>Puddings Sugar</v>
      </c>
      <c r="KS104" t="str">
        <v>3 teaspoons sugar</v>
      </c>
      <c r="KT104" t="str">
        <v>Brown, firm-packed, dark sugar</v>
      </c>
      <c r="KU104" t="str">
        <v>Syrup</v>
      </c>
      <c r="KV104" t="str">
        <v>table blends sugar</v>
      </c>
      <c r="KW104" t="str">
        <v>Tapioca cream pudding</v>
      </c>
      <c r="KX104" t="str">
        <v>Almonds</v>
      </c>
      <c r="KY104" t="str">
        <v>roasted and salted</v>
      </c>
      <c r="KZ104" t="str">
        <v>Brazil nuts</v>
      </c>
      <c r="LA104" t="str">
        <v>Cashews</v>
      </c>
      <c r="LB104" t="str">
        <v>coconut sweetened</v>
      </c>
      <c r="LC104" t="str">
        <v>Peanut butter</v>
      </c>
      <c r="LD104" t="str">
        <v>Peanut butter, natural</v>
      </c>
      <c r="LE104" t="str">
        <v>Peanuts</v>
      </c>
      <c r="LF104" t="str">
        <v>Pecans</v>
      </c>
      <c r="LG104" t="str">
        <v>Sesame seeds</v>
      </c>
      <c r="LH104" t="str">
        <v>Sunflower seeds</v>
      </c>
      <c r="LI104" t="str">
        <v>Walnuts</v>
      </c>
      <c r="LJ104" t="str">
        <v>Beer</v>
      </c>
      <c r="LK104" t="str">
        <v>Gin</v>
      </c>
      <c r="LL104" t="str">
        <v>Wines</v>
      </c>
      <c r="LM104" t="str">
        <v>Table (12.2% alcohol)</v>
      </c>
      <c r="LN104" t="str">
        <v>Carbonated drinks Artificially sweetened</v>
      </c>
      <c r="LO104" t="str">
        <v>Club soda</v>
      </c>
      <c r="LP104" t="str">
        <v>Cola drinks</v>
      </c>
      <c r="LQ104" t="str">
        <v>Fruit-flavored soda</v>
      </c>
      <c r="LR104" t="str">
        <v>Ginger ale</v>
      </c>
      <c r="LS104" t="str">
        <v>Root beer</v>
      </c>
      <c r="LT104" t="str">
        <v>Coffee</v>
      </c>
      <c r="LU104" t="str">
        <v>Tea</v>
      </c>
    </row>
    <row r="105" spans="2:333" x14ac:dyDescent="0.2">
      <c r="B105" s="93" t="s">
        <v>430</v>
      </c>
      <c r="C105" t="str" cm="1">
        <f t="array" ref="C105:LU105">TRANSPOSE(_xlfn._xlws.FILTER(Nutrition[Food], ISNUMBER(SEARCH(DASHBOARD!K14,Nutrition[Food])), "No results"))</f>
        <v>Cows' milk</v>
      </c>
      <c r="D105" t="str">
        <v>Milk skim</v>
      </c>
      <c r="E105" t="str">
        <v>Buttermilk</v>
      </c>
      <c r="F105" t="str">
        <v>Evaporated, undiluted</v>
      </c>
      <c r="G105" t="str">
        <v>Fortified milk</v>
      </c>
      <c r="H105" t="str">
        <v>Powdered milk</v>
      </c>
      <c r="I105" t="str">
        <v>skim, instant</v>
      </c>
      <c r="J105" t="str">
        <v>skim, non-instant</v>
      </c>
      <c r="K105" t="str">
        <v>Goats' milk</v>
      </c>
      <c r="L105" t="str">
        <v>(1/2 cup ice cream)</v>
      </c>
      <c r="M105" t="str">
        <v>Cocoa</v>
      </c>
      <c r="N105" t="str">
        <v>skim. milk</v>
      </c>
      <c r="O105" t="str">
        <v>(cornstarch)</v>
      </c>
      <c r="P105" t="str">
        <v>Custard</v>
      </c>
      <c r="Q105" t="str">
        <v>Ice cream</v>
      </c>
      <c r="R105" t="str">
        <v>Ice milk</v>
      </c>
      <c r="S105" t="str">
        <v>Cream or half-and-half</v>
      </c>
      <c r="T105" t="str">
        <v>or whipping</v>
      </c>
      <c r="U105" t="str">
        <v>Cheese</v>
      </c>
      <c r="V105" t="str">
        <v>Cheddar</v>
      </c>
      <c r="W105" t="str">
        <v>Cheddar, grated cup</v>
      </c>
      <c r="X105" t="str">
        <v>Cream cheese</v>
      </c>
      <c r="Y105" t="str">
        <v>Processed cheese</v>
      </c>
      <c r="Z105" t="str">
        <v>Swiss</v>
      </c>
      <c r="AA105" t="str">
        <v>Eggs raw</v>
      </c>
      <c r="AB105" t="str">
        <v>Eggs Scrambled or fried</v>
      </c>
      <c r="AC105" t="str">
        <v>Butter</v>
      </c>
      <c r="AD105" t="str">
        <v>Butter</v>
      </c>
      <c r="AE105" t="str">
        <v>Hydrogenated cooking fat</v>
      </c>
      <c r="AF105" t="str">
        <v>Lard</v>
      </c>
      <c r="AG105" t="str">
        <v>Margarine</v>
      </c>
      <c r="AH105" t="str">
        <v>Margarine, 2 pat or</v>
      </c>
      <c r="AI105" t="str">
        <v>Mayonnaise</v>
      </c>
      <c r="AJ105" t="str">
        <v>Corn oil</v>
      </c>
      <c r="AK105" t="str">
        <v>Olive oil</v>
      </c>
      <c r="AL105" t="str">
        <v>Safflower seed oil</v>
      </c>
      <c r="AM105" t="str">
        <v>French dressing</v>
      </c>
      <c r="AN105" t="str">
        <v>Thousand Island sauce</v>
      </c>
      <c r="AO105" t="str">
        <v>Salt pork</v>
      </c>
      <c r="AP105" t="str">
        <v>Bacon</v>
      </c>
      <c r="AQ105" t="str">
        <v>Beef</v>
      </c>
      <c r="AR105" t="str">
        <v>Hamburger</v>
      </c>
      <c r="AS105" t="str">
        <v>Ground lean</v>
      </c>
      <c r="AT105" t="str">
        <v>Roast beef</v>
      </c>
      <c r="AU105" t="str">
        <v>Steak</v>
      </c>
      <c r="AV105" t="str">
        <v>Steak, lean, as round</v>
      </c>
      <c r="AW105" t="str">
        <v>Corned beef</v>
      </c>
      <c r="AX105" t="str">
        <v>Corned beef hash canned</v>
      </c>
      <c r="AY105" t="str">
        <v>Corned beef hash Dried</v>
      </c>
      <c r="AZ105" t="str">
        <v>Pot-pie</v>
      </c>
      <c r="BA105" t="str">
        <v>Corned beef hash Stew</v>
      </c>
      <c r="BB105" t="str">
        <v>chicken</v>
      </c>
      <c r="BC105" t="str">
        <v>Fried, breast or leg and thigh chicken</v>
      </c>
      <c r="BD105" t="str">
        <v>Roasted chicken</v>
      </c>
      <c r="BE105" t="str">
        <v>Chicken livers, fried</v>
      </c>
      <c r="BF105" t="str">
        <v>Duck, domestic</v>
      </c>
      <c r="BG105" t="str">
        <v>Lamb, chop, broiled</v>
      </c>
      <c r="BH105" t="str">
        <v>Leg roasted</v>
      </c>
      <c r="BI105" t="str">
        <v>Shoulder, braised</v>
      </c>
      <c r="BJ105" t="str">
        <v>Pork, chop, 1 thick</v>
      </c>
      <c r="BK105" t="str">
        <v>Ham pan-broiled</v>
      </c>
      <c r="BL105" t="str">
        <v xml:space="preserve">Ham, as </v>
      </c>
      <c r="BM105" t="str">
        <v>Ham, canned, spiced</v>
      </c>
      <c r="BN105" t="str">
        <v>Pork roast</v>
      </c>
      <c r="BO105" t="str">
        <v>Pork sausage</v>
      </c>
      <c r="BP105" t="str">
        <v>Turkey</v>
      </c>
      <c r="BQ105" t="str">
        <v>Veal</v>
      </c>
      <c r="BR105" t="str">
        <v>Roast</v>
      </c>
      <c r="BS105" t="str">
        <v>Clams</v>
      </c>
      <c r="BT105" t="str">
        <v>Cod</v>
      </c>
      <c r="BU105" t="str">
        <v>Crab meat</v>
      </c>
      <c r="BV105" t="str">
        <v>Fish sticks fried</v>
      </c>
      <c r="BW105" t="str">
        <v>Flounder</v>
      </c>
      <c r="BX105" t="str">
        <v>Haddock</v>
      </c>
      <c r="BY105" t="str">
        <v>Halibut</v>
      </c>
      <c r="BZ105" t="str">
        <v>Herring</v>
      </c>
      <c r="CA105" t="str">
        <v>Lobster</v>
      </c>
      <c r="CB105" t="str">
        <v>Mackerel</v>
      </c>
      <c r="CC105" t="str">
        <v>Oysters</v>
      </c>
      <c r="CD105" t="str">
        <v>Oyster stew</v>
      </c>
      <c r="CE105" t="str">
        <v>Salmon</v>
      </c>
      <c r="CF105" t="str">
        <v>Sardines</v>
      </c>
      <c r="CG105" t="str">
        <v>Scallops</v>
      </c>
      <c r="CH105" t="str">
        <v>Shad</v>
      </c>
      <c r="CI105" t="str">
        <v>Shrimp</v>
      </c>
      <c r="CJ105" t="str">
        <v>Swordfish</v>
      </c>
      <c r="CK105" t="str">
        <v>Tuna</v>
      </c>
      <c r="CL105" t="str">
        <v>Artichoke</v>
      </c>
      <c r="CM105" t="str">
        <v>Asparagus</v>
      </c>
      <c r="CN105" t="str">
        <v>Beans</v>
      </c>
      <c r="CO105" t="str">
        <v>Lima</v>
      </c>
      <c r="CP105" t="str">
        <v>Lima, dry, cooked</v>
      </c>
      <c r="CQ105" t="str">
        <v>Navy, baked with pork</v>
      </c>
      <c r="CR105" t="str">
        <v>Red kidney</v>
      </c>
      <c r="CS105" t="str">
        <v>Bean sprouts</v>
      </c>
      <c r="CT105" t="str">
        <v>Beet greens</v>
      </c>
      <c r="CU105" t="str">
        <v>Beetroots</v>
      </c>
      <c r="CV105" t="str">
        <v>Broccoli</v>
      </c>
      <c r="CW105" t="str">
        <v>Brussels sprouts</v>
      </c>
      <c r="CX105" t="str">
        <v>Sauerkraut</v>
      </c>
      <c r="CY105" t="str">
        <v>Steamed cabbage</v>
      </c>
      <c r="CZ105" t="str">
        <v>Carrots</v>
      </c>
      <c r="DA105" t="str">
        <v>Raw, grated</v>
      </c>
      <c r="DB105" t="str">
        <v>Strips, from raw</v>
      </c>
      <c r="DC105" t="str">
        <v>Cauliflower</v>
      </c>
      <c r="DD105" t="str">
        <v>Celery</v>
      </c>
      <c r="DE105" t="str">
        <v>Stalk raw</v>
      </c>
      <c r="DF105" t="str">
        <v>Chard steamed</v>
      </c>
      <c r="DG105" t="str">
        <v>Collards</v>
      </c>
      <c r="DH105" t="str">
        <v>Corn</v>
      </c>
      <c r="DI105" t="str">
        <v>cooked or canned</v>
      </c>
      <c r="DJ105" t="str">
        <v>Cucumbers</v>
      </c>
      <c r="DK105" t="str">
        <v>Dandelion greens</v>
      </c>
      <c r="DL105" t="str">
        <v>Eggplant</v>
      </c>
      <c r="DM105" t="str">
        <v>Endive</v>
      </c>
      <c r="DN105" t="str">
        <v>Kale</v>
      </c>
      <c r="DO105" t="str">
        <v>Kohlrabi</v>
      </c>
      <c r="DP105" t="str">
        <v>Lambs quarters, steamed</v>
      </c>
      <c r="DQ105" t="str">
        <v>Lentils</v>
      </c>
      <c r="DR105" t="str">
        <v>Lettuce</v>
      </c>
      <c r="DS105" t="str">
        <v>Iceberg</v>
      </c>
      <c r="DT105" t="str">
        <v>Mushrooms canned</v>
      </c>
      <c r="DU105" t="str">
        <v>Mustard greens</v>
      </c>
      <c r="DV105" t="str">
        <v>Okra</v>
      </c>
      <c r="DW105" t="str">
        <v>Onions</v>
      </c>
      <c r="DX105" t="str">
        <v>Raw, green</v>
      </c>
      <c r="DY105" t="str">
        <v>Parsley</v>
      </c>
      <c r="DZ105" t="str">
        <v>Parsnips</v>
      </c>
      <c r="EA105" t="str">
        <v>Peas</v>
      </c>
      <c r="EB105" t="str">
        <v>Fresh, steamed peas</v>
      </c>
      <c r="EC105" t="str">
        <v>Frozen peas</v>
      </c>
      <c r="ED105" t="str">
        <v>Split cooked peas</v>
      </c>
      <c r="EE105" t="str">
        <v>heated peas</v>
      </c>
      <c r="EF105" t="str">
        <v>Peppers canned</v>
      </c>
      <c r="EG105" t="str">
        <v>Peppers Raw, green, sweet</v>
      </c>
      <c r="EH105" t="str">
        <v>Peppers with beef and crumbs</v>
      </c>
      <c r="EI105" t="str">
        <v>Potatoes, baked</v>
      </c>
      <c r="EJ105" t="str">
        <v>French-fried</v>
      </c>
      <c r="EK105" t="str">
        <v>Potatoes Mashed with milk and butter</v>
      </c>
      <c r="EL105" t="str">
        <v>Potatoes, pan-tried</v>
      </c>
      <c r="EM105" t="str">
        <v>Scalloped with cheese potatoes</v>
      </c>
      <c r="EN105" t="str">
        <v>Steamed potatoes before peeling</v>
      </c>
      <c r="EO105" t="str">
        <v>Potato chips</v>
      </c>
      <c r="EP105" t="str">
        <v>Radishes</v>
      </c>
      <c r="EQ105" t="str">
        <v>Rutabagas</v>
      </c>
      <c r="ER105" t="str">
        <v>Soybeans</v>
      </c>
      <c r="ES105" t="str">
        <v>Spinach</v>
      </c>
      <c r="ET105" t="str">
        <v>Squash</v>
      </c>
      <c r="EU105" t="str">
        <v>Winter, mashed</v>
      </c>
      <c r="EV105" t="str">
        <v>Sweet potatoes</v>
      </c>
      <c r="EW105" t="str">
        <v>Candied</v>
      </c>
      <c r="EX105" t="str">
        <v>Tomatoes</v>
      </c>
      <c r="EY105" t="str">
        <v>Raw, 2 by 2 1/2</v>
      </c>
      <c r="EZ105" t="str">
        <v>Tomato juice</v>
      </c>
      <c r="FA105" t="str">
        <v>Tomato catsup</v>
      </c>
      <c r="FB105" t="str">
        <v>Turnip greens</v>
      </c>
      <c r="FC105" t="str">
        <v>Turnips, steamed</v>
      </c>
      <c r="FD105" t="str">
        <v>Watercress stems, raw</v>
      </c>
      <c r="FE105" t="str">
        <v>Apple juice canned</v>
      </c>
      <c r="FF105" t="str">
        <v>Apple vinegar</v>
      </c>
      <c r="FG105" t="str">
        <v>Apples, raw</v>
      </c>
      <c r="FH105" t="str">
        <v>Stewed or canned</v>
      </c>
      <c r="FI105" t="str">
        <v>Apricots</v>
      </c>
      <c r="FJ105" t="str">
        <v>Dried, uncooked</v>
      </c>
      <c r="FK105" t="str">
        <v>Fresh</v>
      </c>
      <c r="FL105" t="str">
        <v>Nectar, or juice</v>
      </c>
      <c r="FM105" t="str">
        <v>Avocado</v>
      </c>
      <c r="FN105" t="str">
        <v>Banana</v>
      </c>
      <c r="FO105" t="str">
        <v>Blackberries</v>
      </c>
      <c r="FP105" t="str">
        <v>Blueberries</v>
      </c>
      <c r="FQ105" t="str">
        <v>Cantaloupe</v>
      </c>
      <c r="FR105" t="str">
        <v>Cherries</v>
      </c>
      <c r="FS105" t="str">
        <v>Fresh, raw</v>
      </c>
      <c r="FT105" t="str">
        <v>Cranberry sauce sweetened</v>
      </c>
      <c r="FU105" t="str">
        <v>Dates</v>
      </c>
      <c r="FV105" t="str">
        <v>Figs</v>
      </c>
      <c r="FW105" t="str">
        <v>Fresh, raw figs</v>
      </c>
      <c r="FX105" t="str">
        <v xml:space="preserve">figs Canned with syrup </v>
      </c>
      <c r="FY105" t="str">
        <v>Fruit cocktail, canned</v>
      </c>
      <c r="FZ105" t="str">
        <v>Grapefruit sections</v>
      </c>
      <c r="GA105" t="str">
        <v>Grapefruit, fresh, 5" diameter</v>
      </c>
      <c r="GB105" t="str">
        <v>Grapefruit juice</v>
      </c>
      <c r="GC105" t="str">
        <v>Grapes</v>
      </c>
      <c r="GD105" t="str">
        <v>European, as Muscat, Tokay</v>
      </c>
      <c r="GE105" t="str">
        <v>Grape juice</v>
      </c>
      <c r="GF105" t="str">
        <v>Lemon juice</v>
      </c>
      <c r="GG105" t="str">
        <v>Lemonade concentratefrozen</v>
      </c>
      <c r="GH105" t="str">
        <v>Limeade concentrate frozen</v>
      </c>
      <c r="GI105" t="str">
        <v>Olives large</v>
      </c>
      <c r="GJ105" t="str">
        <v>OlivesRipe</v>
      </c>
      <c r="GK105" t="str">
        <v>Oranges 3" diameter</v>
      </c>
      <c r="GL105" t="str">
        <v>Orange juice</v>
      </c>
      <c r="GM105" t="str">
        <v xml:space="preserve">Frozen </v>
      </c>
      <c r="GN105" t="str">
        <v>Papaya</v>
      </c>
      <c r="GO105" t="str">
        <v>Peaches</v>
      </c>
      <c r="GP105" t="str">
        <v>Fresh, raw</v>
      </c>
      <c r="GQ105" t="str">
        <v>Pears</v>
      </c>
      <c r="GR105" t="str">
        <v>Raw, 3 by 2V</v>
      </c>
      <c r="GS105" t="str">
        <v>Persimmons</v>
      </c>
      <c r="GT105" t="str">
        <v>Pineapple</v>
      </c>
      <c r="GU105" t="str">
        <v>Pineapple Crushed</v>
      </c>
      <c r="GV105" t="str">
        <v>Raw, diced</v>
      </c>
      <c r="GW105" t="str">
        <v>Pineapple juice</v>
      </c>
      <c r="GX105" t="str">
        <v>Plums</v>
      </c>
      <c r="GY105" t="str">
        <v>Raw, 2" diameter</v>
      </c>
      <c r="GZ105" t="str">
        <v>Prunes</v>
      </c>
      <c r="HA105" t="str">
        <v>Prune juice</v>
      </c>
      <c r="HB105" t="str">
        <v>Raisins</v>
      </c>
      <c r="HC105" t="str">
        <v>Raspberries</v>
      </c>
      <c r="HD105" t="str">
        <v>Raw, red</v>
      </c>
      <c r="HE105" t="str">
        <v>Rhubarb sweetened</v>
      </c>
      <c r="HF105" t="str">
        <v>Strawberries</v>
      </c>
      <c r="HG105" t="str">
        <v>Raw</v>
      </c>
      <c r="HH105" t="str">
        <v>Tangerines</v>
      </c>
      <c r="HI105" t="str">
        <v>Watermelon</v>
      </c>
      <c r="HJ105" t="str">
        <v>Biscuits</v>
      </c>
      <c r="HK105" t="str">
        <v>Bran flakes</v>
      </c>
      <c r="HL105" t="str">
        <v>Bread, cracked wheat</v>
      </c>
      <c r="HM105" t="str">
        <v>Rye</v>
      </c>
      <c r="HN105" t="str">
        <v>White, 20 slices, or</v>
      </c>
      <c r="HO105" t="str">
        <v>Whole-wheat</v>
      </c>
      <c r="HP105" t="str">
        <v>Whole-wheat</v>
      </c>
      <c r="HQ105" t="str">
        <v>Corn bread ground meal</v>
      </c>
      <c r="HR105" t="str">
        <v>Cornflakes</v>
      </c>
      <c r="HS105" t="str">
        <v>Corn grits cooked</v>
      </c>
      <c r="HT105" t="str">
        <v>Corn meal</v>
      </c>
      <c r="HU105" t="str">
        <v>Crackers</v>
      </c>
      <c r="HV105" t="str">
        <v>Soda, 2 1/2 square</v>
      </c>
      <c r="HW105" t="str">
        <v>Farina</v>
      </c>
      <c r="HX105" t="str">
        <v>Flour</v>
      </c>
      <c r="HY105" t="str">
        <v>Wheat (all purpose)</v>
      </c>
      <c r="HZ105" t="str">
        <v>Wheat (whole)</v>
      </c>
      <c r="IA105" t="str">
        <v>Macaroni</v>
      </c>
      <c r="IB105" t="str">
        <v>Baked with cheese</v>
      </c>
      <c r="IC105" t="str">
        <v>Muffins</v>
      </c>
      <c r="ID105" t="str">
        <v>Noodles</v>
      </c>
      <c r="IE105" t="str">
        <v>Oatmeal</v>
      </c>
      <c r="IF105" t="str">
        <v>Pancakes 4" diam.</v>
      </c>
      <c r="IG105" t="str">
        <v>Wheat, pancakes 4" diam.</v>
      </c>
      <c r="IH105" t="str">
        <v>Pizza 14" diam.</v>
      </c>
      <c r="II105" t="str">
        <v>Popcorn salted</v>
      </c>
      <c r="IJ105" t="str">
        <v>Puffed rice</v>
      </c>
      <c r="IK105" t="str">
        <v>Puffed wheat presweetened</v>
      </c>
      <c r="IL105" t="str">
        <v>Rice</v>
      </c>
      <c r="IM105" t="str">
        <v>Converted Rice</v>
      </c>
      <c r="IN105" t="str">
        <v>White</v>
      </c>
      <c r="IO105" t="str">
        <v>Rice flakes</v>
      </c>
      <c r="IP105" t="str">
        <v>Rice polish</v>
      </c>
      <c r="IQ105" t="str">
        <v>Rolls</v>
      </c>
      <c r="IR105" t="str">
        <v>of refined flour</v>
      </c>
      <c r="IS105" t="str">
        <v>whole-wheat</v>
      </c>
      <c r="IT105" t="str">
        <v>Spaghetti with meat sauce</v>
      </c>
      <c r="IU105" t="str">
        <v>with tomatoes and cheese</v>
      </c>
      <c r="IV105" t="str">
        <v>Spanish rice</v>
      </c>
      <c r="IW105" t="str">
        <v>Shredded wheat biscuit</v>
      </c>
      <c r="IX105" t="str">
        <v>Waffles</v>
      </c>
      <c r="IY105" t="str">
        <v>Wheat germ</v>
      </c>
      <c r="IZ105" t="str">
        <v>Wheat-germ cereal toasted</v>
      </c>
      <c r="JA105" t="str">
        <v>Wheat meal cereal unrefined</v>
      </c>
      <c r="JB105" t="str">
        <v>Wheat, cooked</v>
      </c>
      <c r="JC105" t="str">
        <v>Bean soups</v>
      </c>
      <c r="JD105" t="str">
        <v>Beef soup</v>
      </c>
      <c r="JE105" t="str">
        <v>Bouillon</v>
      </c>
      <c r="JF105" t="str">
        <v>chicken soup</v>
      </c>
      <c r="JG105" t="str">
        <v>Clam chowder</v>
      </c>
      <c r="JH105" t="str">
        <v>Cream soups</v>
      </c>
      <c r="JI105" t="str">
        <v>Noodle</v>
      </c>
      <c r="JJ105" t="str">
        <v>Split-pea soup</v>
      </c>
      <c r="JK105" t="str">
        <v>Tomato soup</v>
      </c>
      <c r="JL105" t="str">
        <v>Vegetable</v>
      </c>
      <c r="JM105" t="str">
        <v>Apple betty</v>
      </c>
      <c r="JN105" t="str">
        <v>Bread pudding</v>
      </c>
      <c r="JO105" t="str">
        <v>Cakes</v>
      </c>
      <c r="JP105" t="str">
        <v>Chocolate fudge</v>
      </c>
      <c r="JQ105" t="str">
        <v>Cupcake</v>
      </c>
      <c r="JR105" t="str">
        <v>Fruit cake</v>
      </c>
      <c r="JS105" t="str">
        <v>Gingerbread</v>
      </c>
      <c r="JT105" t="str">
        <v>Plain, with no icing</v>
      </c>
      <c r="JU105" t="str">
        <v>Sponge cake</v>
      </c>
      <c r="JV105" t="str">
        <v>Candy</v>
      </c>
      <c r="JW105" t="str">
        <v>Chocolate creams</v>
      </c>
      <c r="JX105" t="str">
        <v>Fudge</v>
      </c>
      <c r="JY105" t="str">
        <v>Hard candies</v>
      </c>
      <c r="JZ105" t="str">
        <v>Marshmallows</v>
      </c>
      <c r="KA105" t="str">
        <v>Milk chocolate</v>
      </c>
      <c r="KB105" t="str">
        <v>Chocolate syrup</v>
      </c>
      <c r="KC105" t="str">
        <v>Doughnuts</v>
      </c>
      <c r="KD105" t="str">
        <v>Gelatin, made with water</v>
      </c>
      <c r="KE105" t="str">
        <v>Honey</v>
      </c>
      <c r="KF105" t="str">
        <v>Ice cream</v>
      </c>
      <c r="KG105" t="str">
        <v>Ices</v>
      </c>
      <c r="KH105" t="str">
        <v>preserves</v>
      </c>
      <c r="KI105" t="str">
        <v>Jellies</v>
      </c>
      <c r="KJ105" t="str">
        <v>Molasses</v>
      </c>
      <c r="KK105" t="str">
        <v>Cane Syrup</v>
      </c>
      <c r="KL105" t="str">
        <v>9" diam. pie</v>
      </c>
      <c r="KM105" t="str">
        <v>Cherry Pie</v>
      </c>
      <c r="KN105" t="str">
        <v>Custard</v>
      </c>
      <c r="KO105" t="str">
        <v>Lemon meringue</v>
      </c>
      <c r="KP105" t="str">
        <v>Mince</v>
      </c>
      <c r="KQ105" t="str">
        <v>Pumpkin Pie</v>
      </c>
      <c r="KR105" t="str">
        <v>Puddings Sugar</v>
      </c>
      <c r="KS105" t="str">
        <v>3 teaspoons sugar</v>
      </c>
      <c r="KT105" t="str">
        <v>Brown, firm-packed, dark sugar</v>
      </c>
      <c r="KU105" t="str">
        <v>Syrup</v>
      </c>
      <c r="KV105" t="str">
        <v>table blends sugar</v>
      </c>
      <c r="KW105" t="str">
        <v>Tapioca cream pudding</v>
      </c>
      <c r="KX105" t="str">
        <v>Almonds</v>
      </c>
      <c r="KY105" t="str">
        <v>roasted and salted</v>
      </c>
      <c r="KZ105" t="str">
        <v>Brazil nuts</v>
      </c>
      <c r="LA105" t="str">
        <v>Cashews</v>
      </c>
      <c r="LB105" t="str">
        <v>coconut sweetened</v>
      </c>
      <c r="LC105" t="str">
        <v>Peanut butter</v>
      </c>
      <c r="LD105" t="str">
        <v>Peanut butter, natural</v>
      </c>
      <c r="LE105" t="str">
        <v>Peanuts</v>
      </c>
      <c r="LF105" t="str">
        <v>Pecans</v>
      </c>
      <c r="LG105" t="str">
        <v>Sesame seeds</v>
      </c>
      <c r="LH105" t="str">
        <v>Sunflower seeds</v>
      </c>
      <c r="LI105" t="str">
        <v>Walnuts</v>
      </c>
      <c r="LJ105" t="str">
        <v>Beer</v>
      </c>
      <c r="LK105" t="str">
        <v>Gin</v>
      </c>
      <c r="LL105" t="str">
        <v>Wines</v>
      </c>
      <c r="LM105" t="str">
        <v>Table (12.2% alcohol)</v>
      </c>
      <c r="LN105" t="str">
        <v>Carbonated drinks Artificially sweetened</v>
      </c>
      <c r="LO105" t="str">
        <v>Club soda</v>
      </c>
      <c r="LP105" t="str">
        <v>Cola drinks</v>
      </c>
      <c r="LQ105" t="str">
        <v>Fruit-flavored soda</v>
      </c>
      <c r="LR105" t="str">
        <v>Ginger ale</v>
      </c>
      <c r="LS105" t="str">
        <v>Root beer</v>
      </c>
      <c r="LT105" t="str">
        <v>Coffee</v>
      </c>
      <c r="LU105" t="str">
        <v>Tea</v>
      </c>
    </row>
    <row r="106" spans="2:333" ht="17" thickBot="1" x14ac:dyDescent="0.25">
      <c r="B106" s="94" t="s">
        <v>431</v>
      </c>
      <c r="C106" t="str" cm="1">
        <f t="array" ref="C106:LU106">TRANSPOSE(_xlfn._xlws.FILTER(Nutrition[Food], ISNUMBER(SEARCH(DASHBOARD!K15,Nutrition[Food])), "No results"))</f>
        <v>Cows' milk</v>
      </c>
      <c r="D106" t="str">
        <v>Milk skim</v>
      </c>
      <c r="E106" t="str">
        <v>Buttermilk</v>
      </c>
      <c r="F106" t="str">
        <v>Evaporated, undiluted</v>
      </c>
      <c r="G106" t="str">
        <v>Fortified milk</v>
      </c>
      <c r="H106" t="str">
        <v>Powdered milk</v>
      </c>
      <c r="I106" t="str">
        <v>skim, instant</v>
      </c>
      <c r="J106" t="str">
        <v>skim, non-instant</v>
      </c>
      <c r="K106" t="str">
        <v>Goats' milk</v>
      </c>
      <c r="L106" t="str">
        <v>(1/2 cup ice cream)</v>
      </c>
      <c r="M106" t="str">
        <v>Cocoa</v>
      </c>
      <c r="N106" t="str">
        <v>skim. milk</v>
      </c>
      <c r="O106" t="str">
        <v>(cornstarch)</v>
      </c>
      <c r="P106" t="str">
        <v>Custard</v>
      </c>
      <c r="Q106" t="str">
        <v>Ice cream</v>
      </c>
      <c r="R106" t="str">
        <v>Ice milk</v>
      </c>
      <c r="S106" t="str">
        <v>Cream or half-and-half</v>
      </c>
      <c r="T106" t="str">
        <v>or whipping</v>
      </c>
      <c r="U106" t="str">
        <v>Cheese</v>
      </c>
      <c r="V106" t="str">
        <v>Cheddar</v>
      </c>
      <c r="W106" t="str">
        <v>Cheddar, grated cup</v>
      </c>
      <c r="X106" t="str">
        <v>Cream cheese</v>
      </c>
      <c r="Y106" t="str">
        <v>Processed cheese</v>
      </c>
      <c r="Z106" t="str">
        <v>Swiss</v>
      </c>
      <c r="AA106" t="str">
        <v>Eggs raw</v>
      </c>
      <c r="AB106" t="str">
        <v>Eggs Scrambled or fried</v>
      </c>
      <c r="AC106" t="str">
        <v>Butter</v>
      </c>
      <c r="AD106" t="str">
        <v>Butter</v>
      </c>
      <c r="AE106" t="str">
        <v>Hydrogenated cooking fat</v>
      </c>
      <c r="AF106" t="str">
        <v>Lard</v>
      </c>
      <c r="AG106" t="str">
        <v>Margarine</v>
      </c>
      <c r="AH106" t="str">
        <v>Margarine, 2 pat or</v>
      </c>
      <c r="AI106" t="str">
        <v>Mayonnaise</v>
      </c>
      <c r="AJ106" t="str">
        <v>Corn oil</v>
      </c>
      <c r="AK106" t="str">
        <v>Olive oil</v>
      </c>
      <c r="AL106" t="str">
        <v>Safflower seed oil</v>
      </c>
      <c r="AM106" t="str">
        <v>French dressing</v>
      </c>
      <c r="AN106" t="str">
        <v>Thousand Island sauce</v>
      </c>
      <c r="AO106" t="str">
        <v>Salt pork</v>
      </c>
      <c r="AP106" t="str">
        <v>Bacon</v>
      </c>
      <c r="AQ106" t="str">
        <v>Beef</v>
      </c>
      <c r="AR106" t="str">
        <v>Hamburger</v>
      </c>
      <c r="AS106" t="str">
        <v>Ground lean</v>
      </c>
      <c r="AT106" t="str">
        <v>Roast beef</v>
      </c>
      <c r="AU106" t="str">
        <v>Steak</v>
      </c>
      <c r="AV106" t="str">
        <v>Steak, lean, as round</v>
      </c>
      <c r="AW106" t="str">
        <v>Corned beef</v>
      </c>
      <c r="AX106" t="str">
        <v>Corned beef hash canned</v>
      </c>
      <c r="AY106" t="str">
        <v>Corned beef hash Dried</v>
      </c>
      <c r="AZ106" t="str">
        <v>Pot-pie</v>
      </c>
      <c r="BA106" t="str">
        <v>Corned beef hash Stew</v>
      </c>
      <c r="BB106" t="str">
        <v>chicken</v>
      </c>
      <c r="BC106" t="str">
        <v>Fried, breast or leg and thigh chicken</v>
      </c>
      <c r="BD106" t="str">
        <v>Roasted chicken</v>
      </c>
      <c r="BE106" t="str">
        <v>Chicken livers, fried</v>
      </c>
      <c r="BF106" t="str">
        <v>Duck, domestic</v>
      </c>
      <c r="BG106" t="str">
        <v>Lamb, chop, broiled</v>
      </c>
      <c r="BH106" t="str">
        <v>Leg roasted</v>
      </c>
      <c r="BI106" t="str">
        <v>Shoulder, braised</v>
      </c>
      <c r="BJ106" t="str">
        <v>Pork, chop, 1 thick</v>
      </c>
      <c r="BK106" t="str">
        <v>Ham pan-broiled</v>
      </c>
      <c r="BL106" t="str">
        <v xml:space="preserve">Ham, as </v>
      </c>
      <c r="BM106" t="str">
        <v>Ham, canned, spiced</v>
      </c>
      <c r="BN106" t="str">
        <v>Pork roast</v>
      </c>
      <c r="BO106" t="str">
        <v>Pork sausage</v>
      </c>
      <c r="BP106" t="str">
        <v>Turkey</v>
      </c>
      <c r="BQ106" t="str">
        <v>Veal</v>
      </c>
      <c r="BR106" t="str">
        <v>Roast</v>
      </c>
      <c r="BS106" t="str">
        <v>Clams</v>
      </c>
      <c r="BT106" t="str">
        <v>Cod</v>
      </c>
      <c r="BU106" t="str">
        <v>Crab meat</v>
      </c>
      <c r="BV106" t="str">
        <v>Fish sticks fried</v>
      </c>
      <c r="BW106" t="str">
        <v>Flounder</v>
      </c>
      <c r="BX106" t="str">
        <v>Haddock</v>
      </c>
      <c r="BY106" t="str">
        <v>Halibut</v>
      </c>
      <c r="BZ106" t="str">
        <v>Herring</v>
      </c>
      <c r="CA106" t="str">
        <v>Lobster</v>
      </c>
      <c r="CB106" t="str">
        <v>Mackerel</v>
      </c>
      <c r="CC106" t="str">
        <v>Oysters</v>
      </c>
      <c r="CD106" t="str">
        <v>Oyster stew</v>
      </c>
      <c r="CE106" t="str">
        <v>Salmon</v>
      </c>
      <c r="CF106" t="str">
        <v>Sardines</v>
      </c>
      <c r="CG106" t="str">
        <v>Scallops</v>
      </c>
      <c r="CH106" t="str">
        <v>Shad</v>
      </c>
      <c r="CI106" t="str">
        <v>Shrimp</v>
      </c>
      <c r="CJ106" t="str">
        <v>Swordfish</v>
      </c>
      <c r="CK106" t="str">
        <v>Tuna</v>
      </c>
      <c r="CL106" t="str">
        <v>Artichoke</v>
      </c>
      <c r="CM106" t="str">
        <v>Asparagus</v>
      </c>
      <c r="CN106" t="str">
        <v>Beans</v>
      </c>
      <c r="CO106" t="str">
        <v>Lima</v>
      </c>
      <c r="CP106" t="str">
        <v>Lima, dry, cooked</v>
      </c>
      <c r="CQ106" t="str">
        <v>Navy, baked with pork</v>
      </c>
      <c r="CR106" t="str">
        <v>Red kidney</v>
      </c>
      <c r="CS106" t="str">
        <v>Bean sprouts</v>
      </c>
      <c r="CT106" t="str">
        <v>Beet greens</v>
      </c>
      <c r="CU106" t="str">
        <v>Beetroots</v>
      </c>
      <c r="CV106" t="str">
        <v>Broccoli</v>
      </c>
      <c r="CW106" t="str">
        <v>Brussels sprouts</v>
      </c>
      <c r="CX106" t="str">
        <v>Sauerkraut</v>
      </c>
      <c r="CY106" t="str">
        <v>Steamed cabbage</v>
      </c>
      <c r="CZ106" t="str">
        <v>Carrots</v>
      </c>
      <c r="DA106" t="str">
        <v>Raw, grated</v>
      </c>
      <c r="DB106" t="str">
        <v>Strips, from raw</v>
      </c>
      <c r="DC106" t="str">
        <v>Cauliflower</v>
      </c>
      <c r="DD106" t="str">
        <v>Celery</v>
      </c>
      <c r="DE106" t="str">
        <v>Stalk raw</v>
      </c>
      <c r="DF106" t="str">
        <v>Chard steamed</v>
      </c>
      <c r="DG106" t="str">
        <v>Collards</v>
      </c>
      <c r="DH106" t="str">
        <v>Corn</v>
      </c>
      <c r="DI106" t="str">
        <v>cooked or canned</v>
      </c>
      <c r="DJ106" t="str">
        <v>Cucumbers</v>
      </c>
      <c r="DK106" t="str">
        <v>Dandelion greens</v>
      </c>
      <c r="DL106" t="str">
        <v>Eggplant</v>
      </c>
      <c r="DM106" t="str">
        <v>Endive</v>
      </c>
      <c r="DN106" t="str">
        <v>Kale</v>
      </c>
      <c r="DO106" t="str">
        <v>Kohlrabi</v>
      </c>
      <c r="DP106" t="str">
        <v>Lambs quarters, steamed</v>
      </c>
      <c r="DQ106" t="str">
        <v>Lentils</v>
      </c>
      <c r="DR106" t="str">
        <v>Lettuce</v>
      </c>
      <c r="DS106" t="str">
        <v>Iceberg</v>
      </c>
      <c r="DT106" t="str">
        <v>Mushrooms canned</v>
      </c>
      <c r="DU106" t="str">
        <v>Mustard greens</v>
      </c>
      <c r="DV106" t="str">
        <v>Okra</v>
      </c>
      <c r="DW106" t="str">
        <v>Onions</v>
      </c>
      <c r="DX106" t="str">
        <v>Raw, green</v>
      </c>
      <c r="DY106" t="str">
        <v>Parsley</v>
      </c>
      <c r="DZ106" t="str">
        <v>Parsnips</v>
      </c>
      <c r="EA106" t="str">
        <v>Peas</v>
      </c>
      <c r="EB106" t="str">
        <v>Fresh, steamed peas</v>
      </c>
      <c r="EC106" t="str">
        <v>Frozen peas</v>
      </c>
      <c r="ED106" t="str">
        <v>Split cooked peas</v>
      </c>
      <c r="EE106" t="str">
        <v>heated peas</v>
      </c>
      <c r="EF106" t="str">
        <v>Peppers canned</v>
      </c>
      <c r="EG106" t="str">
        <v>Peppers Raw, green, sweet</v>
      </c>
      <c r="EH106" t="str">
        <v>Peppers with beef and crumbs</v>
      </c>
      <c r="EI106" t="str">
        <v>Potatoes, baked</v>
      </c>
      <c r="EJ106" t="str">
        <v>French-fried</v>
      </c>
      <c r="EK106" t="str">
        <v>Potatoes Mashed with milk and butter</v>
      </c>
      <c r="EL106" t="str">
        <v>Potatoes, pan-tried</v>
      </c>
      <c r="EM106" t="str">
        <v>Scalloped with cheese potatoes</v>
      </c>
      <c r="EN106" t="str">
        <v>Steamed potatoes before peeling</v>
      </c>
      <c r="EO106" t="str">
        <v>Potato chips</v>
      </c>
      <c r="EP106" t="str">
        <v>Radishes</v>
      </c>
      <c r="EQ106" t="str">
        <v>Rutabagas</v>
      </c>
      <c r="ER106" t="str">
        <v>Soybeans</v>
      </c>
      <c r="ES106" t="str">
        <v>Spinach</v>
      </c>
      <c r="ET106" t="str">
        <v>Squash</v>
      </c>
      <c r="EU106" t="str">
        <v>Winter, mashed</v>
      </c>
      <c r="EV106" t="str">
        <v>Sweet potatoes</v>
      </c>
      <c r="EW106" t="str">
        <v>Candied</v>
      </c>
      <c r="EX106" t="str">
        <v>Tomatoes</v>
      </c>
      <c r="EY106" t="str">
        <v>Raw, 2 by 2 1/2</v>
      </c>
      <c r="EZ106" t="str">
        <v>Tomato juice</v>
      </c>
      <c r="FA106" t="str">
        <v>Tomato catsup</v>
      </c>
      <c r="FB106" t="str">
        <v>Turnip greens</v>
      </c>
      <c r="FC106" t="str">
        <v>Turnips, steamed</v>
      </c>
      <c r="FD106" t="str">
        <v>Watercress stems, raw</v>
      </c>
      <c r="FE106" t="str">
        <v>Apple juice canned</v>
      </c>
      <c r="FF106" t="str">
        <v>Apple vinegar</v>
      </c>
      <c r="FG106" t="str">
        <v>Apples, raw</v>
      </c>
      <c r="FH106" t="str">
        <v>Stewed or canned</v>
      </c>
      <c r="FI106" t="str">
        <v>Apricots</v>
      </c>
      <c r="FJ106" t="str">
        <v>Dried, uncooked</v>
      </c>
      <c r="FK106" t="str">
        <v>Fresh</v>
      </c>
      <c r="FL106" t="str">
        <v>Nectar, or juice</v>
      </c>
      <c r="FM106" t="str">
        <v>Avocado</v>
      </c>
      <c r="FN106" t="str">
        <v>Banana</v>
      </c>
      <c r="FO106" t="str">
        <v>Blackberries</v>
      </c>
      <c r="FP106" t="str">
        <v>Blueberries</v>
      </c>
      <c r="FQ106" t="str">
        <v>Cantaloupe</v>
      </c>
      <c r="FR106" t="str">
        <v>Cherries</v>
      </c>
      <c r="FS106" t="str">
        <v>Fresh, raw</v>
      </c>
      <c r="FT106" t="str">
        <v>Cranberry sauce sweetened</v>
      </c>
      <c r="FU106" t="str">
        <v>Dates</v>
      </c>
      <c r="FV106" t="str">
        <v>Figs</v>
      </c>
      <c r="FW106" t="str">
        <v>Fresh, raw figs</v>
      </c>
      <c r="FX106" t="str">
        <v xml:space="preserve">figs Canned with syrup </v>
      </c>
      <c r="FY106" t="str">
        <v>Fruit cocktail, canned</v>
      </c>
      <c r="FZ106" t="str">
        <v>Grapefruit sections</v>
      </c>
      <c r="GA106" t="str">
        <v>Grapefruit, fresh, 5" diameter</v>
      </c>
      <c r="GB106" t="str">
        <v>Grapefruit juice</v>
      </c>
      <c r="GC106" t="str">
        <v>Grapes</v>
      </c>
      <c r="GD106" t="str">
        <v>European, as Muscat, Tokay</v>
      </c>
      <c r="GE106" t="str">
        <v>Grape juice</v>
      </c>
      <c r="GF106" t="str">
        <v>Lemon juice</v>
      </c>
      <c r="GG106" t="str">
        <v>Lemonade concentratefrozen</v>
      </c>
      <c r="GH106" t="str">
        <v>Limeade concentrate frozen</v>
      </c>
      <c r="GI106" t="str">
        <v>Olives large</v>
      </c>
      <c r="GJ106" t="str">
        <v>OlivesRipe</v>
      </c>
      <c r="GK106" t="str">
        <v>Oranges 3" diameter</v>
      </c>
      <c r="GL106" t="str">
        <v>Orange juice</v>
      </c>
      <c r="GM106" t="str">
        <v xml:space="preserve">Frozen </v>
      </c>
      <c r="GN106" t="str">
        <v>Papaya</v>
      </c>
      <c r="GO106" t="str">
        <v>Peaches</v>
      </c>
      <c r="GP106" t="str">
        <v>Fresh, raw</v>
      </c>
      <c r="GQ106" t="str">
        <v>Pears</v>
      </c>
      <c r="GR106" t="str">
        <v>Raw, 3 by 2V</v>
      </c>
      <c r="GS106" t="str">
        <v>Persimmons</v>
      </c>
      <c r="GT106" t="str">
        <v>Pineapple</v>
      </c>
      <c r="GU106" t="str">
        <v>Pineapple Crushed</v>
      </c>
      <c r="GV106" t="str">
        <v>Raw, diced</v>
      </c>
      <c r="GW106" t="str">
        <v>Pineapple juice</v>
      </c>
      <c r="GX106" t="str">
        <v>Plums</v>
      </c>
      <c r="GY106" t="str">
        <v>Raw, 2" diameter</v>
      </c>
      <c r="GZ106" t="str">
        <v>Prunes</v>
      </c>
      <c r="HA106" t="str">
        <v>Prune juice</v>
      </c>
      <c r="HB106" t="str">
        <v>Raisins</v>
      </c>
      <c r="HC106" t="str">
        <v>Raspberries</v>
      </c>
      <c r="HD106" t="str">
        <v>Raw, red</v>
      </c>
      <c r="HE106" t="str">
        <v>Rhubarb sweetened</v>
      </c>
      <c r="HF106" t="str">
        <v>Strawberries</v>
      </c>
      <c r="HG106" t="str">
        <v>Raw</v>
      </c>
      <c r="HH106" t="str">
        <v>Tangerines</v>
      </c>
      <c r="HI106" t="str">
        <v>Watermelon</v>
      </c>
      <c r="HJ106" t="str">
        <v>Biscuits</v>
      </c>
      <c r="HK106" t="str">
        <v>Bran flakes</v>
      </c>
      <c r="HL106" t="str">
        <v>Bread, cracked wheat</v>
      </c>
      <c r="HM106" t="str">
        <v>Rye</v>
      </c>
      <c r="HN106" t="str">
        <v>White, 20 slices, or</v>
      </c>
      <c r="HO106" t="str">
        <v>Whole-wheat</v>
      </c>
      <c r="HP106" t="str">
        <v>Whole-wheat</v>
      </c>
      <c r="HQ106" t="str">
        <v>Corn bread ground meal</v>
      </c>
      <c r="HR106" t="str">
        <v>Cornflakes</v>
      </c>
      <c r="HS106" t="str">
        <v>Corn grits cooked</v>
      </c>
      <c r="HT106" t="str">
        <v>Corn meal</v>
      </c>
      <c r="HU106" t="str">
        <v>Crackers</v>
      </c>
      <c r="HV106" t="str">
        <v>Soda, 2 1/2 square</v>
      </c>
      <c r="HW106" t="str">
        <v>Farina</v>
      </c>
      <c r="HX106" t="str">
        <v>Flour</v>
      </c>
      <c r="HY106" t="str">
        <v>Wheat (all purpose)</v>
      </c>
      <c r="HZ106" t="str">
        <v>Wheat (whole)</v>
      </c>
      <c r="IA106" t="str">
        <v>Macaroni</v>
      </c>
      <c r="IB106" t="str">
        <v>Baked with cheese</v>
      </c>
      <c r="IC106" t="str">
        <v>Muffins</v>
      </c>
      <c r="ID106" t="str">
        <v>Noodles</v>
      </c>
      <c r="IE106" t="str">
        <v>Oatmeal</v>
      </c>
      <c r="IF106" t="str">
        <v>Pancakes 4" diam.</v>
      </c>
      <c r="IG106" t="str">
        <v>Wheat, pancakes 4" diam.</v>
      </c>
      <c r="IH106" t="str">
        <v>Pizza 14" diam.</v>
      </c>
      <c r="II106" t="str">
        <v>Popcorn salted</v>
      </c>
      <c r="IJ106" t="str">
        <v>Puffed rice</v>
      </c>
      <c r="IK106" t="str">
        <v>Puffed wheat presweetened</v>
      </c>
      <c r="IL106" t="str">
        <v>Rice</v>
      </c>
      <c r="IM106" t="str">
        <v>Converted Rice</v>
      </c>
      <c r="IN106" t="str">
        <v>White</v>
      </c>
      <c r="IO106" t="str">
        <v>Rice flakes</v>
      </c>
      <c r="IP106" t="str">
        <v>Rice polish</v>
      </c>
      <c r="IQ106" t="str">
        <v>Rolls</v>
      </c>
      <c r="IR106" t="str">
        <v>of refined flour</v>
      </c>
      <c r="IS106" t="str">
        <v>whole-wheat</v>
      </c>
      <c r="IT106" t="str">
        <v>Spaghetti with meat sauce</v>
      </c>
      <c r="IU106" t="str">
        <v>with tomatoes and cheese</v>
      </c>
      <c r="IV106" t="str">
        <v>Spanish rice</v>
      </c>
      <c r="IW106" t="str">
        <v>Shredded wheat biscuit</v>
      </c>
      <c r="IX106" t="str">
        <v>Waffles</v>
      </c>
      <c r="IY106" t="str">
        <v>Wheat germ</v>
      </c>
      <c r="IZ106" t="str">
        <v>Wheat-germ cereal toasted</v>
      </c>
      <c r="JA106" t="str">
        <v>Wheat meal cereal unrefined</v>
      </c>
      <c r="JB106" t="str">
        <v>Wheat, cooked</v>
      </c>
      <c r="JC106" t="str">
        <v>Bean soups</v>
      </c>
      <c r="JD106" t="str">
        <v>Beef soup</v>
      </c>
      <c r="JE106" t="str">
        <v>Bouillon</v>
      </c>
      <c r="JF106" t="str">
        <v>chicken soup</v>
      </c>
      <c r="JG106" t="str">
        <v>Clam chowder</v>
      </c>
      <c r="JH106" t="str">
        <v>Cream soups</v>
      </c>
      <c r="JI106" t="str">
        <v>Noodle</v>
      </c>
      <c r="JJ106" t="str">
        <v>Split-pea soup</v>
      </c>
      <c r="JK106" t="str">
        <v>Tomato soup</v>
      </c>
      <c r="JL106" t="str">
        <v>Vegetable</v>
      </c>
      <c r="JM106" t="str">
        <v>Apple betty</v>
      </c>
      <c r="JN106" t="str">
        <v>Bread pudding</v>
      </c>
      <c r="JO106" t="str">
        <v>Cakes</v>
      </c>
      <c r="JP106" t="str">
        <v>Chocolate fudge</v>
      </c>
      <c r="JQ106" t="str">
        <v>Cupcake</v>
      </c>
      <c r="JR106" t="str">
        <v>Fruit cake</v>
      </c>
      <c r="JS106" t="str">
        <v>Gingerbread</v>
      </c>
      <c r="JT106" t="str">
        <v>Plain, with no icing</v>
      </c>
      <c r="JU106" t="str">
        <v>Sponge cake</v>
      </c>
      <c r="JV106" t="str">
        <v>Candy</v>
      </c>
      <c r="JW106" t="str">
        <v>Chocolate creams</v>
      </c>
      <c r="JX106" t="str">
        <v>Fudge</v>
      </c>
      <c r="JY106" t="str">
        <v>Hard candies</v>
      </c>
      <c r="JZ106" t="str">
        <v>Marshmallows</v>
      </c>
      <c r="KA106" t="str">
        <v>Milk chocolate</v>
      </c>
      <c r="KB106" t="str">
        <v>Chocolate syrup</v>
      </c>
      <c r="KC106" t="str">
        <v>Doughnuts</v>
      </c>
      <c r="KD106" t="str">
        <v>Gelatin, made with water</v>
      </c>
      <c r="KE106" t="str">
        <v>Honey</v>
      </c>
      <c r="KF106" t="str">
        <v>Ice cream</v>
      </c>
      <c r="KG106" t="str">
        <v>Ices</v>
      </c>
      <c r="KH106" t="str">
        <v>preserves</v>
      </c>
      <c r="KI106" t="str">
        <v>Jellies</v>
      </c>
      <c r="KJ106" t="str">
        <v>Molasses</v>
      </c>
      <c r="KK106" t="str">
        <v>Cane Syrup</v>
      </c>
      <c r="KL106" t="str">
        <v>9" diam. pie</v>
      </c>
      <c r="KM106" t="str">
        <v>Cherry Pie</v>
      </c>
      <c r="KN106" t="str">
        <v>Custard</v>
      </c>
      <c r="KO106" t="str">
        <v>Lemon meringue</v>
      </c>
      <c r="KP106" t="str">
        <v>Mince</v>
      </c>
      <c r="KQ106" t="str">
        <v>Pumpkin Pie</v>
      </c>
      <c r="KR106" t="str">
        <v>Puddings Sugar</v>
      </c>
      <c r="KS106" t="str">
        <v>3 teaspoons sugar</v>
      </c>
      <c r="KT106" t="str">
        <v>Brown, firm-packed, dark sugar</v>
      </c>
      <c r="KU106" t="str">
        <v>Syrup</v>
      </c>
      <c r="KV106" t="str">
        <v>table blends sugar</v>
      </c>
      <c r="KW106" t="str">
        <v>Tapioca cream pudding</v>
      </c>
      <c r="KX106" t="str">
        <v>Almonds</v>
      </c>
      <c r="KY106" t="str">
        <v>roasted and salted</v>
      </c>
      <c r="KZ106" t="str">
        <v>Brazil nuts</v>
      </c>
      <c r="LA106" t="str">
        <v>Cashews</v>
      </c>
      <c r="LB106" t="str">
        <v>coconut sweetened</v>
      </c>
      <c r="LC106" t="str">
        <v>Peanut butter</v>
      </c>
      <c r="LD106" t="str">
        <v>Peanut butter, natural</v>
      </c>
      <c r="LE106" t="str">
        <v>Peanuts</v>
      </c>
      <c r="LF106" t="str">
        <v>Pecans</v>
      </c>
      <c r="LG106" t="str">
        <v>Sesame seeds</v>
      </c>
      <c r="LH106" t="str">
        <v>Sunflower seeds</v>
      </c>
      <c r="LI106" t="str">
        <v>Walnuts</v>
      </c>
      <c r="LJ106" t="str">
        <v>Beer</v>
      </c>
      <c r="LK106" t="str">
        <v>Gin</v>
      </c>
      <c r="LL106" t="str">
        <v>Wines</v>
      </c>
      <c r="LM106" t="str">
        <v>Table (12.2% alcohol)</v>
      </c>
      <c r="LN106" t="str">
        <v>Carbonated drinks Artificially sweetened</v>
      </c>
      <c r="LO106" t="str">
        <v>Club soda</v>
      </c>
      <c r="LP106" t="str">
        <v>Cola drinks</v>
      </c>
      <c r="LQ106" t="str">
        <v>Fruit-flavored soda</v>
      </c>
      <c r="LR106" t="str">
        <v>Ginger ale</v>
      </c>
      <c r="LS106" t="str">
        <v>Root beer</v>
      </c>
      <c r="LT106" t="str">
        <v>Coffee</v>
      </c>
      <c r="LU106" t="str">
        <v>Tea</v>
      </c>
    </row>
  </sheetData>
  <mergeCells count="1">
    <mergeCell ref="B62:G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2"/>
  <sheetViews>
    <sheetView topLeftCell="D298" zoomScale="120" zoomScaleNormal="120" workbookViewId="0">
      <selection activeCell="J308" sqref="J308"/>
    </sheetView>
  </sheetViews>
  <sheetFormatPr baseColWidth="10" defaultRowHeight="16" x14ac:dyDescent="0.2"/>
  <cols>
    <col min="1" max="1" width="34.83203125" bestFit="1" customWidth="1"/>
    <col min="10" max="10" width="27.5" bestFit="1" customWidth="1"/>
    <col min="11" max="11" width="14.1640625" bestFit="1" customWidth="1"/>
    <col min="12" max="12" width="13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411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</row>
    <row r="2" spans="1:17" x14ac:dyDescent="0.2">
      <c r="A2" t="s">
        <v>10</v>
      </c>
      <c r="B2" t="s">
        <v>11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12</v>
      </c>
      <c r="K2" t="s">
        <v>410</v>
      </c>
      <c r="L2">
        <f>Nutrition[[#This Row],[Calories]]/Nutrition[[#This Row],[Grams]]</f>
        <v>0.67622950819672134</v>
      </c>
      <c r="M2">
        <f>Nutrition[[#This Row],[Protein]]/Nutrition[[#This Row],[Grams]]</f>
        <v>3.2786885245901641E-2</v>
      </c>
      <c r="N2">
        <f>Nutrition[[#This Row],[Fat]]/Nutrition[[#This Row],[Grams]]</f>
        <v>4.0983606557377046E-2</v>
      </c>
      <c r="O2">
        <f>Nutrition[[#This Row],[Sat.Fat]]/Nutrition[[#This Row],[Grams]]</f>
        <v>3.6885245901639344E-2</v>
      </c>
      <c r="P2">
        <f>Nutrition[[#This Row],[Fiber]]/Nutrition[[#This Row],[Grams]]</f>
        <v>0</v>
      </c>
      <c r="Q2">
        <f>Nutrition[[#This Row],[Carbs]]/Nutrition[[#This Row],[Grams]]</f>
        <v>4.9180327868852458E-2</v>
      </c>
    </row>
    <row r="3" spans="1:17" x14ac:dyDescent="0.2">
      <c r="A3" t="s">
        <v>13</v>
      </c>
      <c r="B3" t="s">
        <v>11</v>
      </c>
      <c r="C3">
        <v>984</v>
      </c>
      <c r="D3">
        <v>360</v>
      </c>
      <c r="E3">
        <v>36</v>
      </c>
      <c r="F3">
        <v>0</v>
      </c>
      <c r="G3">
        <v>0</v>
      </c>
      <c r="H3">
        <v>0</v>
      </c>
      <c r="I3">
        <v>52</v>
      </c>
      <c r="J3" t="s">
        <v>12</v>
      </c>
      <c r="K3" t="s">
        <v>410</v>
      </c>
      <c r="L3">
        <f>Nutrition[[#This Row],[Calories]]/Nutrition[[#This Row],[Grams]]</f>
        <v>0.36585365853658536</v>
      </c>
      <c r="M3">
        <f>Nutrition[[#This Row],[Protein]]/Nutrition[[#This Row],[Grams]]</f>
        <v>3.6585365853658534E-2</v>
      </c>
      <c r="N3">
        <f>Nutrition[[#This Row],[Fat]]/Nutrition[[#This Row],[Grams]]</f>
        <v>0</v>
      </c>
      <c r="O3">
        <f>Nutrition[[#This Row],[Sat.Fat]]/Nutrition[[#This Row],[Grams]]</f>
        <v>0</v>
      </c>
      <c r="P3">
        <f>Nutrition[[#This Row],[Fiber]]/Nutrition[[#This Row],[Grams]]</f>
        <v>0</v>
      </c>
      <c r="Q3">
        <f>Nutrition[[#This Row],[Carbs]]/Nutrition[[#This Row],[Grams]]</f>
        <v>5.2845528455284556E-2</v>
      </c>
    </row>
    <row r="4" spans="1:17" x14ac:dyDescent="0.2">
      <c r="A4" t="s">
        <v>14</v>
      </c>
      <c r="B4" t="s">
        <v>15</v>
      </c>
      <c r="C4">
        <v>246</v>
      </c>
      <c r="D4">
        <v>127</v>
      </c>
      <c r="E4">
        <v>9</v>
      </c>
      <c r="F4">
        <v>5</v>
      </c>
      <c r="G4">
        <v>4</v>
      </c>
      <c r="H4">
        <v>0</v>
      </c>
      <c r="I4">
        <v>13</v>
      </c>
      <c r="J4" t="s">
        <v>12</v>
      </c>
      <c r="K4" t="s">
        <v>410</v>
      </c>
      <c r="L4">
        <f>Nutrition[[#This Row],[Calories]]/Nutrition[[#This Row],[Grams]]</f>
        <v>0.51626016260162599</v>
      </c>
      <c r="M4">
        <f>Nutrition[[#This Row],[Protein]]/Nutrition[[#This Row],[Grams]]</f>
        <v>3.6585365853658534E-2</v>
      </c>
      <c r="N4">
        <f>Nutrition[[#This Row],[Fat]]/Nutrition[[#This Row],[Grams]]</f>
        <v>2.032520325203252E-2</v>
      </c>
      <c r="O4">
        <f>Nutrition[[#This Row],[Sat.Fat]]/Nutrition[[#This Row],[Grams]]</f>
        <v>1.6260162601626018E-2</v>
      </c>
      <c r="P4">
        <f>Nutrition[[#This Row],[Fiber]]/Nutrition[[#This Row],[Grams]]</f>
        <v>0</v>
      </c>
      <c r="Q4">
        <f>Nutrition[[#This Row],[Carbs]]/Nutrition[[#This Row],[Grams]]</f>
        <v>5.2845528455284556E-2</v>
      </c>
    </row>
    <row r="5" spans="1:17" x14ac:dyDescent="0.2">
      <c r="A5" t="s">
        <v>16</v>
      </c>
      <c r="B5" t="s">
        <v>15</v>
      </c>
      <c r="C5">
        <v>252</v>
      </c>
      <c r="D5">
        <v>345</v>
      </c>
      <c r="E5">
        <v>16</v>
      </c>
      <c r="F5">
        <v>20</v>
      </c>
      <c r="G5">
        <v>18</v>
      </c>
      <c r="H5">
        <v>0</v>
      </c>
      <c r="I5">
        <v>24</v>
      </c>
      <c r="J5" t="s">
        <v>12</v>
      </c>
      <c r="K5" t="s">
        <v>410</v>
      </c>
      <c r="L5">
        <f>Nutrition[[#This Row],[Calories]]/Nutrition[[#This Row],[Grams]]</f>
        <v>1.3690476190476191</v>
      </c>
      <c r="M5">
        <f>Nutrition[[#This Row],[Protein]]/Nutrition[[#This Row],[Grams]]</f>
        <v>6.3492063492063489E-2</v>
      </c>
      <c r="N5">
        <f>Nutrition[[#This Row],[Fat]]/Nutrition[[#This Row],[Grams]]</f>
        <v>7.9365079365079361E-2</v>
      </c>
      <c r="O5">
        <f>Nutrition[[#This Row],[Sat.Fat]]/Nutrition[[#This Row],[Grams]]</f>
        <v>7.1428571428571425E-2</v>
      </c>
      <c r="P5">
        <f>Nutrition[[#This Row],[Fiber]]/Nutrition[[#This Row],[Grams]]</f>
        <v>0</v>
      </c>
      <c r="Q5">
        <f>Nutrition[[#This Row],[Carbs]]/Nutrition[[#This Row],[Grams]]</f>
        <v>9.5238095238095233E-2</v>
      </c>
    </row>
    <row r="6" spans="1:17" x14ac:dyDescent="0.2">
      <c r="A6" t="s">
        <v>17</v>
      </c>
      <c r="B6" t="s">
        <v>18</v>
      </c>
      <c r="C6" s="1">
        <v>1419</v>
      </c>
      <c r="D6" s="1">
        <v>1373</v>
      </c>
      <c r="E6">
        <v>89</v>
      </c>
      <c r="F6">
        <v>42</v>
      </c>
      <c r="G6">
        <v>23</v>
      </c>
      <c r="H6">
        <v>1.4</v>
      </c>
      <c r="I6">
        <v>119</v>
      </c>
      <c r="J6" t="s">
        <v>12</v>
      </c>
      <c r="K6" t="s">
        <v>410</v>
      </c>
      <c r="L6">
        <f>Nutrition[[#This Row],[Calories]]/Nutrition[[#This Row],[Grams]]</f>
        <v>0.96758280479210712</v>
      </c>
      <c r="M6">
        <f>Nutrition[[#This Row],[Protein]]/Nutrition[[#This Row],[Grams]]</f>
        <v>6.2720225510923183E-2</v>
      </c>
      <c r="N6">
        <f>Nutrition[[#This Row],[Fat]]/Nutrition[[#This Row],[Grams]]</f>
        <v>2.9598308668076109E-2</v>
      </c>
      <c r="O6">
        <f>Nutrition[[#This Row],[Sat.Fat]]/Nutrition[[#This Row],[Grams]]</f>
        <v>1.620859760394644E-2</v>
      </c>
      <c r="P6">
        <f>Nutrition[[#This Row],[Fiber]]/Nutrition[[#This Row],[Grams]]</f>
        <v>9.866102889358702E-4</v>
      </c>
      <c r="Q6">
        <f>Nutrition[[#This Row],[Carbs]]/Nutrition[[#This Row],[Grams]]</f>
        <v>8.386187455954898E-2</v>
      </c>
    </row>
    <row r="7" spans="1:17" x14ac:dyDescent="0.2">
      <c r="A7" t="s">
        <v>19</v>
      </c>
      <c r="B7" t="s">
        <v>15</v>
      </c>
      <c r="C7">
        <v>103</v>
      </c>
      <c r="D7">
        <v>515</v>
      </c>
      <c r="E7">
        <v>27</v>
      </c>
      <c r="F7">
        <v>28</v>
      </c>
      <c r="G7">
        <v>24</v>
      </c>
      <c r="H7">
        <v>0</v>
      </c>
      <c r="I7">
        <v>39</v>
      </c>
      <c r="J7" t="s">
        <v>12</v>
      </c>
      <c r="K7" t="s">
        <v>410</v>
      </c>
      <c r="L7">
        <f>Nutrition[[#This Row],[Calories]]/Nutrition[[#This Row],[Grams]]</f>
        <v>5</v>
      </c>
      <c r="M7">
        <f>Nutrition[[#This Row],[Protein]]/Nutrition[[#This Row],[Grams]]</f>
        <v>0.26213592233009708</v>
      </c>
      <c r="N7">
        <f>Nutrition[[#This Row],[Fat]]/Nutrition[[#This Row],[Grams]]</f>
        <v>0.27184466019417475</v>
      </c>
      <c r="O7">
        <f>Nutrition[[#This Row],[Sat.Fat]]/Nutrition[[#This Row],[Grams]]</f>
        <v>0.23300970873786409</v>
      </c>
      <c r="P7">
        <f>Nutrition[[#This Row],[Fiber]]/Nutrition[[#This Row],[Grams]]</f>
        <v>0</v>
      </c>
      <c r="Q7">
        <f>Nutrition[[#This Row],[Carbs]]/Nutrition[[#This Row],[Grams]]</f>
        <v>0.37864077669902912</v>
      </c>
    </row>
    <row r="8" spans="1:17" x14ac:dyDescent="0.2">
      <c r="A8" t="s">
        <v>20</v>
      </c>
      <c r="B8" t="s">
        <v>21</v>
      </c>
      <c r="C8">
        <v>85</v>
      </c>
      <c r="D8">
        <v>290</v>
      </c>
      <c r="E8">
        <v>30</v>
      </c>
      <c r="F8">
        <v>0</v>
      </c>
      <c r="G8">
        <v>0</v>
      </c>
      <c r="H8">
        <v>0</v>
      </c>
      <c r="I8">
        <v>42</v>
      </c>
      <c r="J8" t="s">
        <v>12</v>
      </c>
      <c r="K8" t="s">
        <v>410</v>
      </c>
      <c r="L8">
        <f>Nutrition[[#This Row],[Calories]]/Nutrition[[#This Row],[Grams]]</f>
        <v>3.4117647058823528</v>
      </c>
      <c r="M8">
        <f>Nutrition[[#This Row],[Protein]]/Nutrition[[#This Row],[Grams]]</f>
        <v>0.35294117647058826</v>
      </c>
      <c r="N8">
        <f>Nutrition[[#This Row],[Fat]]/Nutrition[[#This Row],[Grams]]</f>
        <v>0</v>
      </c>
      <c r="O8">
        <f>Nutrition[[#This Row],[Sat.Fat]]/Nutrition[[#This Row],[Grams]]</f>
        <v>0</v>
      </c>
      <c r="P8">
        <f>Nutrition[[#This Row],[Fiber]]/Nutrition[[#This Row],[Grams]]</f>
        <v>0</v>
      </c>
      <c r="Q8">
        <f>Nutrition[[#This Row],[Carbs]]/Nutrition[[#This Row],[Grams]]</f>
        <v>0.49411764705882355</v>
      </c>
    </row>
    <row r="9" spans="1:17" x14ac:dyDescent="0.2">
      <c r="A9" t="s">
        <v>22</v>
      </c>
      <c r="B9" t="s">
        <v>23</v>
      </c>
      <c r="C9">
        <v>85</v>
      </c>
      <c r="D9">
        <v>290</v>
      </c>
      <c r="E9">
        <v>30</v>
      </c>
      <c r="F9">
        <v>0</v>
      </c>
      <c r="G9">
        <v>0</v>
      </c>
      <c r="H9">
        <v>1</v>
      </c>
      <c r="I9">
        <v>42</v>
      </c>
      <c r="J9" t="s">
        <v>12</v>
      </c>
      <c r="K9" t="s">
        <v>410</v>
      </c>
      <c r="L9">
        <f>Nutrition[[#This Row],[Calories]]/Nutrition[[#This Row],[Grams]]</f>
        <v>3.4117647058823528</v>
      </c>
      <c r="M9">
        <f>Nutrition[[#This Row],[Protein]]/Nutrition[[#This Row],[Grams]]</f>
        <v>0.35294117647058826</v>
      </c>
      <c r="N9">
        <f>Nutrition[[#This Row],[Fat]]/Nutrition[[#This Row],[Grams]]</f>
        <v>0</v>
      </c>
      <c r="O9">
        <f>Nutrition[[#This Row],[Sat.Fat]]/Nutrition[[#This Row],[Grams]]</f>
        <v>0</v>
      </c>
      <c r="P9">
        <f>Nutrition[[#This Row],[Fiber]]/Nutrition[[#This Row],[Grams]]</f>
        <v>1.1764705882352941E-2</v>
      </c>
      <c r="Q9">
        <f>Nutrition[[#This Row],[Carbs]]/Nutrition[[#This Row],[Grams]]</f>
        <v>0.49411764705882355</v>
      </c>
    </row>
    <row r="10" spans="1:17" x14ac:dyDescent="0.2">
      <c r="A10" t="s">
        <v>24</v>
      </c>
      <c r="B10" t="s">
        <v>15</v>
      </c>
      <c r="C10">
        <v>244</v>
      </c>
      <c r="D10">
        <v>165</v>
      </c>
      <c r="E10">
        <v>8</v>
      </c>
      <c r="F10">
        <v>10</v>
      </c>
      <c r="G10">
        <v>8</v>
      </c>
      <c r="H10">
        <v>0</v>
      </c>
      <c r="I10">
        <v>11</v>
      </c>
      <c r="J10" t="s">
        <v>12</v>
      </c>
      <c r="K10" t="s">
        <v>410</v>
      </c>
      <c r="L10">
        <f>Nutrition[[#This Row],[Calories]]/Nutrition[[#This Row],[Grams]]</f>
        <v>0.67622950819672134</v>
      </c>
      <c r="M10">
        <f>Nutrition[[#This Row],[Protein]]/Nutrition[[#This Row],[Grams]]</f>
        <v>3.2786885245901641E-2</v>
      </c>
      <c r="N10">
        <f>Nutrition[[#This Row],[Fat]]/Nutrition[[#This Row],[Grams]]</f>
        <v>4.0983606557377046E-2</v>
      </c>
      <c r="O10">
        <f>Nutrition[[#This Row],[Sat.Fat]]/Nutrition[[#This Row],[Grams]]</f>
        <v>3.2786885245901641E-2</v>
      </c>
      <c r="P10">
        <f>Nutrition[[#This Row],[Fiber]]/Nutrition[[#This Row],[Grams]]</f>
        <v>0</v>
      </c>
      <c r="Q10">
        <f>Nutrition[[#This Row],[Carbs]]/Nutrition[[#This Row],[Grams]]</f>
        <v>4.5081967213114756E-2</v>
      </c>
    </row>
    <row r="11" spans="1:17" x14ac:dyDescent="0.2">
      <c r="A11" t="s">
        <v>25</v>
      </c>
      <c r="B11" t="s">
        <v>26</v>
      </c>
      <c r="C11">
        <v>540</v>
      </c>
      <c r="D11">
        <v>690</v>
      </c>
      <c r="E11">
        <v>24</v>
      </c>
      <c r="F11">
        <v>24</v>
      </c>
      <c r="G11">
        <v>22</v>
      </c>
      <c r="H11">
        <v>0</v>
      </c>
      <c r="I11">
        <v>70</v>
      </c>
      <c r="J11" t="s">
        <v>12</v>
      </c>
      <c r="K11" t="s">
        <v>410</v>
      </c>
      <c r="L11">
        <f>Nutrition[[#This Row],[Calories]]/Nutrition[[#This Row],[Grams]]</f>
        <v>1.2777777777777777</v>
      </c>
      <c r="M11">
        <f>Nutrition[[#This Row],[Protein]]/Nutrition[[#This Row],[Grams]]</f>
        <v>4.4444444444444446E-2</v>
      </c>
      <c r="N11">
        <f>Nutrition[[#This Row],[Fat]]/Nutrition[[#This Row],[Grams]]</f>
        <v>4.4444444444444446E-2</v>
      </c>
      <c r="O11">
        <f>Nutrition[[#This Row],[Sat.Fat]]/Nutrition[[#This Row],[Grams]]</f>
        <v>4.0740740740740744E-2</v>
      </c>
      <c r="P11">
        <f>Nutrition[[#This Row],[Fiber]]/Nutrition[[#This Row],[Grams]]</f>
        <v>0</v>
      </c>
      <c r="Q11">
        <f>Nutrition[[#This Row],[Carbs]]/Nutrition[[#This Row],[Grams]]</f>
        <v>0.12962962962962962</v>
      </c>
    </row>
    <row r="12" spans="1:17" x14ac:dyDescent="0.2">
      <c r="A12" t="s">
        <v>27</v>
      </c>
      <c r="B12" t="s">
        <v>15</v>
      </c>
      <c r="C12">
        <v>252</v>
      </c>
      <c r="D12">
        <v>235</v>
      </c>
      <c r="E12">
        <v>8</v>
      </c>
      <c r="F12">
        <v>11</v>
      </c>
      <c r="G12">
        <v>10</v>
      </c>
      <c r="H12">
        <v>0</v>
      </c>
      <c r="I12">
        <v>26</v>
      </c>
      <c r="J12" t="s">
        <v>12</v>
      </c>
      <c r="K12" t="s">
        <v>410</v>
      </c>
      <c r="L12">
        <f>Nutrition[[#This Row],[Calories]]/Nutrition[[#This Row],[Grams]]</f>
        <v>0.93253968253968256</v>
      </c>
      <c r="M12">
        <f>Nutrition[[#This Row],[Protein]]/Nutrition[[#This Row],[Grams]]</f>
        <v>3.1746031746031744E-2</v>
      </c>
      <c r="N12">
        <f>Nutrition[[#This Row],[Fat]]/Nutrition[[#This Row],[Grams]]</f>
        <v>4.3650793650793648E-2</v>
      </c>
      <c r="O12">
        <f>Nutrition[[#This Row],[Sat.Fat]]/Nutrition[[#This Row],[Grams]]</f>
        <v>3.968253968253968E-2</v>
      </c>
      <c r="P12">
        <f>Nutrition[[#This Row],[Fiber]]/Nutrition[[#This Row],[Grams]]</f>
        <v>0</v>
      </c>
      <c r="Q12">
        <f>Nutrition[[#This Row],[Carbs]]/Nutrition[[#This Row],[Grams]]</f>
        <v>0.10317460317460317</v>
      </c>
    </row>
    <row r="13" spans="1:17" x14ac:dyDescent="0.2">
      <c r="A13" t="s">
        <v>28</v>
      </c>
      <c r="B13" t="s">
        <v>15</v>
      </c>
      <c r="C13">
        <v>250</v>
      </c>
      <c r="D13">
        <v>128</v>
      </c>
      <c r="E13">
        <v>18</v>
      </c>
      <c r="F13">
        <v>4</v>
      </c>
      <c r="G13">
        <v>3</v>
      </c>
      <c r="H13">
        <v>1</v>
      </c>
      <c r="I13">
        <v>13</v>
      </c>
      <c r="J13" t="s">
        <v>12</v>
      </c>
      <c r="K13" t="s">
        <v>410</v>
      </c>
      <c r="L13">
        <f>Nutrition[[#This Row],[Calories]]/Nutrition[[#This Row],[Grams]]</f>
        <v>0.51200000000000001</v>
      </c>
      <c r="M13">
        <f>Nutrition[[#This Row],[Protein]]/Nutrition[[#This Row],[Grams]]</f>
        <v>7.1999999999999995E-2</v>
      </c>
      <c r="N13">
        <f>Nutrition[[#This Row],[Fat]]/Nutrition[[#This Row],[Grams]]</f>
        <v>1.6E-2</v>
      </c>
      <c r="O13">
        <f>Nutrition[[#This Row],[Sat.Fat]]/Nutrition[[#This Row],[Grams]]</f>
        <v>1.2E-2</v>
      </c>
      <c r="P13">
        <f>Nutrition[[#This Row],[Fiber]]/Nutrition[[#This Row],[Grams]]</f>
        <v>4.0000000000000001E-3</v>
      </c>
      <c r="Q13">
        <f>Nutrition[[#This Row],[Carbs]]/Nutrition[[#This Row],[Grams]]</f>
        <v>5.1999999999999998E-2</v>
      </c>
    </row>
    <row r="14" spans="1:17" x14ac:dyDescent="0.2">
      <c r="A14" t="s">
        <v>29</v>
      </c>
      <c r="B14" t="s">
        <v>15</v>
      </c>
      <c r="C14">
        <v>248</v>
      </c>
      <c r="D14">
        <v>275</v>
      </c>
      <c r="E14">
        <v>9</v>
      </c>
      <c r="F14">
        <v>10</v>
      </c>
      <c r="G14">
        <v>9</v>
      </c>
      <c r="H14">
        <v>0</v>
      </c>
      <c r="I14">
        <v>40</v>
      </c>
      <c r="J14" t="s">
        <v>12</v>
      </c>
      <c r="K14" t="s">
        <v>412</v>
      </c>
      <c r="L14">
        <f>Nutrition[[#This Row],[Calories]]/Nutrition[[#This Row],[Grams]]</f>
        <v>1.1088709677419355</v>
      </c>
      <c r="M14">
        <f>Nutrition[[#This Row],[Protein]]/Nutrition[[#This Row],[Grams]]</f>
        <v>3.6290322580645164E-2</v>
      </c>
      <c r="N14">
        <f>Nutrition[[#This Row],[Fat]]/Nutrition[[#This Row],[Grams]]</f>
        <v>4.0322580645161289E-2</v>
      </c>
      <c r="O14">
        <f>Nutrition[[#This Row],[Sat.Fat]]/Nutrition[[#This Row],[Grams]]</f>
        <v>3.6290322580645164E-2</v>
      </c>
      <c r="P14">
        <f>Nutrition[[#This Row],[Fiber]]/Nutrition[[#This Row],[Grams]]</f>
        <v>0</v>
      </c>
      <c r="Q14">
        <f>Nutrition[[#This Row],[Carbs]]/Nutrition[[#This Row],[Grams]]</f>
        <v>0.16129032258064516</v>
      </c>
    </row>
    <row r="15" spans="1:17" x14ac:dyDescent="0.2">
      <c r="A15" t="s">
        <v>30</v>
      </c>
      <c r="B15" t="s">
        <v>15</v>
      </c>
      <c r="C15">
        <v>248</v>
      </c>
      <c r="D15">
        <v>285</v>
      </c>
      <c r="E15">
        <v>13</v>
      </c>
      <c r="F15">
        <v>14</v>
      </c>
      <c r="G15">
        <v>11</v>
      </c>
      <c r="H15">
        <v>0</v>
      </c>
      <c r="I15">
        <v>28</v>
      </c>
      <c r="J15" t="s">
        <v>12</v>
      </c>
      <c r="K15" t="s">
        <v>412</v>
      </c>
      <c r="L15">
        <f>Nutrition[[#This Row],[Calories]]/Nutrition[[#This Row],[Grams]]</f>
        <v>1.1491935483870968</v>
      </c>
      <c r="M15">
        <f>Nutrition[[#This Row],[Protein]]/Nutrition[[#This Row],[Grams]]</f>
        <v>5.2419354838709679E-2</v>
      </c>
      <c r="N15">
        <f>Nutrition[[#This Row],[Fat]]/Nutrition[[#This Row],[Grams]]</f>
        <v>5.6451612903225805E-2</v>
      </c>
      <c r="O15">
        <f>Nutrition[[#This Row],[Sat.Fat]]/Nutrition[[#This Row],[Grams]]</f>
        <v>4.4354838709677422E-2</v>
      </c>
      <c r="P15">
        <f>Nutrition[[#This Row],[Fiber]]/Nutrition[[#This Row],[Grams]]</f>
        <v>0</v>
      </c>
      <c r="Q15">
        <f>Nutrition[[#This Row],[Carbs]]/Nutrition[[#This Row],[Grams]]</f>
        <v>0.11290322580645161</v>
      </c>
    </row>
    <row r="16" spans="1:17" x14ac:dyDescent="0.2">
      <c r="A16" t="s">
        <v>31</v>
      </c>
      <c r="B16" t="s">
        <v>15</v>
      </c>
      <c r="C16">
        <v>188</v>
      </c>
      <c r="D16">
        <v>300</v>
      </c>
      <c r="E16">
        <v>6</v>
      </c>
      <c r="F16">
        <v>18</v>
      </c>
      <c r="G16">
        <v>16</v>
      </c>
      <c r="H16">
        <v>0</v>
      </c>
      <c r="I16">
        <v>29</v>
      </c>
      <c r="J16" t="s">
        <v>12</v>
      </c>
      <c r="K16" t="s">
        <v>412</v>
      </c>
      <c r="L16">
        <f>Nutrition[[#This Row],[Calories]]/Nutrition[[#This Row],[Grams]]</f>
        <v>1.5957446808510638</v>
      </c>
      <c r="M16">
        <f>Nutrition[[#This Row],[Protein]]/Nutrition[[#This Row],[Grams]]</f>
        <v>3.1914893617021274E-2</v>
      </c>
      <c r="N16">
        <f>Nutrition[[#This Row],[Fat]]/Nutrition[[#This Row],[Grams]]</f>
        <v>9.5744680851063829E-2</v>
      </c>
      <c r="O16">
        <f>Nutrition[[#This Row],[Sat.Fat]]/Nutrition[[#This Row],[Grams]]</f>
        <v>8.5106382978723402E-2</v>
      </c>
      <c r="P16">
        <f>Nutrition[[#This Row],[Fiber]]/Nutrition[[#This Row],[Grams]]</f>
        <v>0</v>
      </c>
      <c r="Q16">
        <f>Nutrition[[#This Row],[Carbs]]/Nutrition[[#This Row],[Grams]]</f>
        <v>0.15425531914893617</v>
      </c>
    </row>
    <row r="17" spans="1:17" x14ac:dyDescent="0.2">
      <c r="A17" t="s">
        <v>32</v>
      </c>
      <c r="B17" t="s">
        <v>15</v>
      </c>
      <c r="C17">
        <v>190</v>
      </c>
      <c r="D17">
        <v>275</v>
      </c>
      <c r="E17">
        <v>9</v>
      </c>
      <c r="F17">
        <v>10</v>
      </c>
      <c r="G17">
        <v>9</v>
      </c>
      <c r="H17">
        <v>0</v>
      </c>
      <c r="I17">
        <v>32</v>
      </c>
      <c r="J17" t="s">
        <v>12</v>
      </c>
      <c r="K17" t="s">
        <v>412</v>
      </c>
      <c r="L17">
        <f>Nutrition[[#This Row],[Calories]]/Nutrition[[#This Row],[Grams]]</f>
        <v>1.4473684210526316</v>
      </c>
      <c r="M17">
        <f>Nutrition[[#This Row],[Protein]]/Nutrition[[#This Row],[Grams]]</f>
        <v>4.736842105263158E-2</v>
      </c>
      <c r="N17">
        <f>Nutrition[[#This Row],[Fat]]/Nutrition[[#This Row],[Grams]]</f>
        <v>5.2631578947368418E-2</v>
      </c>
      <c r="O17">
        <f>Nutrition[[#This Row],[Sat.Fat]]/Nutrition[[#This Row],[Grams]]</f>
        <v>4.736842105263158E-2</v>
      </c>
      <c r="P17">
        <f>Nutrition[[#This Row],[Fiber]]/Nutrition[[#This Row],[Grams]]</f>
        <v>0</v>
      </c>
      <c r="Q17">
        <f>Nutrition[[#This Row],[Carbs]]/Nutrition[[#This Row],[Grams]]</f>
        <v>0.16842105263157894</v>
      </c>
    </row>
    <row r="18" spans="1:17" x14ac:dyDescent="0.2">
      <c r="A18" t="s">
        <v>33</v>
      </c>
      <c r="B18" t="s">
        <v>34</v>
      </c>
      <c r="C18">
        <v>120</v>
      </c>
      <c r="D18">
        <v>170</v>
      </c>
      <c r="E18">
        <v>4</v>
      </c>
      <c r="F18">
        <v>15</v>
      </c>
      <c r="G18">
        <v>13</v>
      </c>
      <c r="H18">
        <v>0</v>
      </c>
      <c r="I18">
        <v>5</v>
      </c>
      <c r="J18" t="s">
        <v>12</v>
      </c>
      <c r="K18" t="s">
        <v>412</v>
      </c>
      <c r="L18">
        <f>Nutrition[[#This Row],[Calories]]/Nutrition[[#This Row],[Grams]]</f>
        <v>1.4166666666666667</v>
      </c>
      <c r="M18">
        <f>Nutrition[[#This Row],[Protein]]/Nutrition[[#This Row],[Grams]]</f>
        <v>3.3333333333333333E-2</v>
      </c>
      <c r="N18">
        <f>Nutrition[[#This Row],[Fat]]/Nutrition[[#This Row],[Grams]]</f>
        <v>0.125</v>
      </c>
      <c r="O18">
        <f>Nutrition[[#This Row],[Sat.Fat]]/Nutrition[[#This Row],[Grams]]</f>
        <v>0.10833333333333334</v>
      </c>
      <c r="P18">
        <f>Nutrition[[#This Row],[Fiber]]/Nutrition[[#This Row],[Grams]]</f>
        <v>0</v>
      </c>
      <c r="Q18">
        <f>Nutrition[[#This Row],[Carbs]]/Nutrition[[#This Row],[Grams]]</f>
        <v>4.1666666666666664E-2</v>
      </c>
    </row>
    <row r="19" spans="1:17" x14ac:dyDescent="0.2">
      <c r="A19" t="s">
        <v>35</v>
      </c>
      <c r="B19" t="s">
        <v>34</v>
      </c>
      <c r="C19">
        <v>119</v>
      </c>
      <c r="D19">
        <v>430</v>
      </c>
      <c r="E19">
        <v>2</v>
      </c>
      <c r="F19">
        <v>44</v>
      </c>
      <c r="G19">
        <v>27</v>
      </c>
      <c r="H19">
        <v>1</v>
      </c>
      <c r="I19">
        <v>3</v>
      </c>
      <c r="J19" t="s">
        <v>12</v>
      </c>
      <c r="K19" t="s">
        <v>412</v>
      </c>
      <c r="L19">
        <f>Nutrition[[#This Row],[Calories]]/Nutrition[[#This Row],[Grams]]</f>
        <v>3.6134453781512605</v>
      </c>
      <c r="M19">
        <f>Nutrition[[#This Row],[Protein]]/Nutrition[[#This Row],[Grams]]</f>
        <v>1.680672268907563E-2</v>
      </c>
      <c r="N19">
        <f>Nutrition[[#This Row],[Fat]]/Nutrition[[#This Row],[Grams]]</f>
        <v>0.36974789915966388</v>
      </c>
      <c r="O19">
        <f>Nutrition[[#This Row],[Sat.Fat]]/Nutrition[[#This Row],[Grams]]</f>
        <v>0.22689075630252101</v>
      </c>
      <c r="P19">
        <f>Nutrition[[#This Row],[Fiber]]/Nutrition[[#This Row],[Grams]]</f>
        <v>8.4033613445378148E-3</v>
      </c>
      <c r="Q19">
        <f>Nutrition[[#This Row],[Carbs]]/Nutrition[[#This Row],[Grams]]</f>
        <v>2.5210084033613446E-2</v>
      </c>
    </row>
    <row r="20" spans="1:17" x14ac:dyDescent="0.2">
      <c r="A20" t="s">
        <v>36</v>
      </c>
      <c r="B20" t="s">
        <v>15</v>
      </c>
      <c r="C20">
        <v>225</v>
      </c>
      <c r="D20">
        <v>240</v>
      </c>
      <c r="E20">
        <v>30</v>
      </c>
      <c r="F20">
        <v>11</v>
      </c>
      <c r="G20">
        <v>10</v>
      </c>
      <c r="H20">
        <v>0</v>
      </c>
      <c r="I20">
        <v>6</v>
      </c>
      <c r="J20" t="s">
        <v>12</v>
      </c>
      <c r="K20" t="s">
        <v>4</v>
      </c>
      <c r="L20">
        <f>Nutrition[[#This Row],[Calories]]/Nutrition[[#This Row],[Grams]]</f>
        <v>1.0666666666666667</v>
      </c>
      <c r="M20">
        <f>Nutrition[[#This Row],[Protein]]/Nutrition[[#This Row],[Grams]]</f>
        <v>0.13333333333333333</v>
      </c>
      <c r="N20">
        <f>Nutrition[[#This Row],[Fat]]/Nutrition[[#This Row],[Grams]]</f>
        <v>4.8888888888888891E-2</v>
      </c>
      <c r="O20">
        <f>Nutrition[[#This Row],[Sat.Fat]]/Nutrition[[#This Row],[Grams]]</f>
        <v>4.4444444444444446E-2</v>
      </c>
      <c r="P20">
        <f>Nutrition[[#This Row],[Fiber]]/Nutrition[[#This Row],[Grams]]</f>
        <v>0</v>
      </c>
      <c r="Q20">
        <f>Nutrition[[#This Row],[Carbs]]/Nutrition[[#This Row],[Grams]]</f>
        <v>2.6666666666666668E-2</v>
      </c>
    </row>
    <row r="21" spans="1:17" x14ac:dyDescent="0.2">
      <c r="A21" t="s">
        <v>37</v>
      </c>
      <c r="B21" t="s">
        <v>38</v>
      </c>
      <c r="C21">
        <v>17</v>
      </c>
      <c r="D21">
        <v>70</v>
      </c>
      <c r="E21">
        <v>4</v>
      </c>
      <c r="F21">
        <v>6</v>
      </c>
      <c r="G21">
        <v>5</v>
      </c>
      <c r="H21">
        <v>0</v>
      </c>
      <c r="I21">
        <v>0</v>
      </c>
      <c r="J21" t="s">
        <v>12</v>
      </c>
      <c r="K21" t="s">
        <v>4</v>
      </c>
      <c r="L21">
        <f>Nutrition[[#This Row],[Calories]]/Nutrition[[#This Row],[Grams]]</f>
        <v>4.117647058823529</v>
      </c>
      <c r="M21">
        <f>Nutrition[[#This Row],[Protein]]/Nutrition[[#This Row],[Grams]]</f>
        <v>0.23529411764705882</v>
      </c>
      <c r="N21">
        <f>Nutrition[[#This Row],[Fat]]/Nutrition[[#This Row],[Grams]]</f>
        <v>0.35294117647058826</v>
      </c>
      <c r="O21">
        <f>Nutrition[[#This Row],[Sat.Fat]]/Nutrition[[#This Row],[Grams]]</f>
        <v>0.29411764705882354</v>
      </c>
      <c r="P21">
        <f>Nutrition[[#This Row],[Fiber]]/Nutrition[[#This Row],[Grams]]</f>
        <v>0</v>
      </c>
      <c r="Q21">
        <f>Nutrition[[#This Row],[Carbs]]/Nutrition[[#This Row],[Grams]]</f>
        <v>0</v>
      </c>
    </row>
    <row r="22" spans="1:17" x14ac:dyDescent="0.2">
      <c r="A22" t="s">
        <v>39</v>
      </c>
      <c r="B22" t="s">
        <v>34</v>
      </c>
      <c r="C22">
        <v>56</v>
      </c>
      <c r="D22">
        <v>226</v>
      </c>
      <c r="E22">
        <v>14</v>
      </c>
      <c r="F22">
        <v>19</v>
      </c>
      <c r="G22">
        <v>17</v>
      </c>
      <c r="H22">
        <v>0</v>
      </c>
      <c r="I22">
        <v>1</v>
      </c>
      <c r="J22" t="s">
        <v>12</v>
      </c>
      <c r="K22" t="s">
        <v>4</v>
      </c>
      <c r="L22">
        <f>Nutrition[[#This Row],[Calories]]/Nutrition[[#This Row],[Grams]]</f>
        <v>4.0357142857142856</v>
      </c>
      <c r="M22">
        <f>Nutrition[[#This Row],[Protein]]/Nutrition[[#This Row],[Grams]]</f>
        <v>0.25</v>
      </c>
      <c r="N22">
        <f>Nutrition[[#This Row],[Fat]]/Nutrition[[#This Row],[Grams]]</f>
        <v>0.3392857142857143</v>
      </c>
      <c r="O22">
        <f>Nutrition[[#This Row],[Sat.Fat]]/Nutrition[[#This Row],[Grams]]</f>
        <v>0.30357142857142855</v>
      </c>
      <c r="P22">
        <f>Nutrition[[#This Row],[Fiber]]/Nutrition[[#This Row],[Grams]]</f>
        <v>0</v>
      </c>
      <c r="Q22">
        <f>Nutrition[[#This Row],[Carbs]]/Nutrition[[#This Row],[Grams]]</f>
        <v>1.7857142857142856E-2</v>
      </c>
    </row>
    <row r="23" spans="1:17" x14ac:dyDescent="0.2">
      <c r="A23" t="s">
        <v>40</v>
      </c>
      <c r="B23" t="s">
        <v>41</v>
      </c>
      <c r="C23">
        <v>28</v>
      </c>
      <c r="D23">
        <v>105</v>
      </c>
      <c r="E23">
        <v>2</v>
      </c>
      <c r="F23">
        <v>11</v>
      </c>
      <c r="G23">
        <v>10</v>
      </c>
      <c r="H23">
        <v>0</v>
      </c>
      <c r="I23">
        <v>1</v>
      </c>
      <c r="J23" t="s">
        <v>12</v>
      </c>
      <c r="K23" t="s">
        <v>4</v>
      </c>
      <c r="L23">
        <f>Nutrition[[#This Row],[Calories]]/Nutrition[[#This Row],[Grams]]</f>
        <v>3.75</v>
      </c>
      <c r="M23">
        <f>Nutrition[[#This Row],[Protein]]/Nutrition[[#This Row],[Grams]]</f>
        <v>7.1428571428571425E-2</v>
      </c>
      <c r="N23">
        <f>Nutrition[[#This Row],[Fat]]/Nutrition[[#This Row],[Grams]]</f>
        <v>0.39285714285714285</v>
      </c>
      <c r="O23">
        <f>Nutrition[[#This Row],[Sat.Fat]]/Nutrition[[#This Row],[Grams]]</f>
        <v>0.35714285714285715</v>
      </c>
      <c r="P23">
        <f>Nutrition[[#This Row],[Fiber]]/Nutrition[[#This Row],[Grams]]</f>
        <v>0</v>
      </c>
      <c r="Q23">
        <f>Nutrition[[#This Row],[Carbs]]/Nutrition[[#This Row],[Grams]]</f>
        <v>3.5714285714285712E-2</v>
      </c>
    </row>
    <row r="24" spans="1:17" x14ac:dyDescent="0.2">
      <c r="A24" t="s">
        <v>42</v>
      </c>
      <c r="B24" t="s">
        <v>41</v>
      </c>
      <c r="C24">
        <v>28</v>
      </c>
      <c r="D24">
        <v>105</v>
      </c>
      <c r="E24">
        <v>7</v>
      </c>
      <c r="F24">
        <v>9</v>
      </c>
      <c r="G24">
        <v>8</v>
      </c>
      <c r="H24">
        <v>0</v>
      </c>
      <c r="I24">
        <v>0</v>
      </c>
      <c r="J24" t="s">
        <v>12</v>
      </c>
      <c r="K24" t="s">
        <v>412</v>
      </c>
      <c r="L24">
        <f>Nutrition[[#This Row],[Calories]]/Nutrition[[#This Row],[Grams]]</f>
        <v>3.75</v>
      </c>
      <c r="M24">
        <f>Nutrition[[#This Row],[Protein]]/Nutrition[[#This Row],[Grams]]</f>
        <v>0.25</v>
      </c>
      <c r="N24">
        <f>Nutrition[[#This Row],[Fat]]/Nutrition[[#This Row],[Grams]]</f>
        <v>0.32142857142857145</v>
      </c>
      <c r="O24">
        <f>Nutrition[[#This Row],[Sat.Fat]]/Nutrition[[#This Row],[Grams]]</f>
        <v>0.2857142857142857</v>
      </c>
      <c r="P24">
        <f>Nutrition[[#This Row],[Fiber]]/Nutrition[[#This Row],[Grams]]</f>
        <v>0</v>
      </c>
      <c r="Q24">
        <f>Nutrition[[#This Row],[Carbs]]/Nutrition[[#This Row],[Grams]]</f>
        <v>0</v>
      </c>
    </row>
    <row r="25" spans="1:17" x14ac:dyDescent="0.2">
      <c r="A25" t="s">
        <v>43</v>
      </c>
      <c r="B25" t="s">
        <v>41</v>
      </c>
      <c r="C25">
        <v>28</v>
      </c>
      <c r="D25">
        <v>105</v>
      </c>
      <c r="E25">
        <v>7</v>
      </c>
      <c r="F25">
        <v>8</v>
      </c>
      <c r="G25">
        <v>7</v>
      </c>
      <c r="H25">
        <v>0</v>
      </c>
      <c r="I25">
        <v>0</v>
      </c>
      <c r="J25" t="s">
        <v>12</v>
      </c>
      <c r="K25" t="s">
        <v>412</v>
      </c>
      <c r="L25">
        <f>Nutrition[[#This Row],[Calories]]/Nutrition[[#This Row],[Grams]]</f>
        <v>3.75</v>
      </c>
      <c r="M25">
        <f>Nutrition[[#This Row],[Protein]]/Nutrition[[#This Row],[Grams]]</f>
        <v>0.25</v>
      </c>
      <c r="N25">
        <f>Nutrition[[#This Row],[Fat]]/Nutrition[[#This Row],[Grams]]</f>
        <v>0.2857142857142857</v>
      </c>
      <c r="O25">
        <f>Nutrition[[#This Row],[Sat.Fat]]/Nutrition[[#This Row],[Grams]]</f>
        <v>0.25</v>
      </c>
      <c r="P25">
        <f>Nutrition[[#This Row],[Fiber]]/Nutrition[[#This Row],[Grams]]</f>
        <v>0</v>
      </c>
      <c r="Q25">
        <f>Nutrition[[#This Row],[Carbs]]/Nutrition[[#This Row],[Grams]]</f>
        <v>0</v>
      </c>
    </row>
    <row r="26" spans="1:17" x14ac:dyDescent="0.2">
      <c r="A26" t="s">
        <v>44</v>
      </c>
      <c r="B26">
        <v>2</v>
      </c>
      <c r="C26">
        <v>100</v>
      </c>
      <c r="D26">
        <v>150</v>
      </c>
      <c r="E26">
        <v>12</v>
      </c>
      <c r="F26">
        <v>12</v>
      </c>
      <c r="G26">
        <v>10</v>
      </c>
      <c r="H26">
        <v>0</v>
      </c>
      <c r="I26">
        <v>0</v>
      </c>
      <c r="J26" t="s">
        <v>12</v>
      </c>
      <c r="K26" t="s">
        <v>4</v>
      </c>
      <c r="L26">
        <f>Nutrition[[#This Row],[Calories]]/Nutrition[[#This Row],[Grams]]</f>
        <v>1.5</v>
      </c>
      <c r="M26">
        <f>Nutrition[[#This Row],[Protein]]/Nutrition[[#This Row],[Grams]]</f>
        <v>0.12</v>
      </c>
      <c r="N26">
        <f>Nutrition[[#This Row],[Fat]]/Nutrition[[#This Row],[Grams]]</f>
        <v>0.12</v>
      </c>
      <c r="O26">
        <f>Nutrition[[#This Row],[Sat.Fat]]/Nutrition[[#This Row],[Grams]]</f>
        <v>0.1</v>
      </c>
      <c r="P26">
        <f>Nutrition[[#This Row],[Fiber]]/Nutrition[[#This Row],[Grams]]</f>
        <v>0</v>
      </c>
      <c r="Q26">
        <f>Nutrition[[#This Row],[Carbs]]/Nutrition[[#This Row],[Grams]]</f>
        <v>0</v>
      </c>
    </row>
    <row r="27" spans="1:17" x14ac:dyDescent="0.2">
      <c r="A27" t="s">
        <v>45</v>
      </c>
      <c r="B27">
        <v>2</v>
      </c>
      <c r="C27">
        <v>128</v>
      </c>
      <c r="D27">
        <v>220</v>
      </c>
      <c r="E27">
        <v>13</v>
      </c>
      <c r="F27">
        <v>16</v>
      </c>
      <c r="G27">
        <v>14</v>
      </c>
      <c r="H27">
        <v>0</v>
      </c>
      <c r="I27">
        <v>1</v>
      </c>
      <c r="J27" t="s">
        <v>12</v>
      </c>
      <c r="K27" t="s">
        <v>4</v>
      </c>
      <c r="L27">
        <f>Nutrition[[#This Row],[Calories]]/Nutrition[[#This Row],[Grams]]</f>
        <v>1.71875</v>
      </c>
      <c r="M27">
        <f>Nutrition[[#This Row],[Protein]]/Nutrition[[#This Row],[Grams]]</f>
        <v>0.1015625</v>
      </c>
      <c r="N27">
        <f>Nutrition[[#This Row],[Fat]]/Nutrition[[#This Row],[Grams]]</f>
        <v>0.125</v>
      </c>
      <c r="O27">
        <f>Nutrition[[#This Row],[Sat.Fat]]/Nutrition[[#This Row],[Grams]]</f>
        <v>0.109375</v>
      </c>
      <c r="P27">
        <f>Nutrition[[#This Row],[Fiber]]/Nutrition[[#This Row],[Grams]]</f>
        <v>0</v>
      </c>
      <c r="Q27">
        <f>Nutrition[[#This Row],[Carbs]]/Nutrition[[#This Row],[Grams]]</f>
        <v>7.8125E-3</v>
      </c>
    </row>
    <row r="28" spans="1:17" x14ac:dyDescent="0.2">
      <c r="A28" t="s">
        <v>47</v>
      </c>
      <c r="B28" t="s">
        <v>48</v>
      </c>
      <c r="C28">
        <v>14</v>
      </c>
      <c r="D28">
        <v>100</v>
      </c>
      <c r="E28">
        <v>0</v>
      </c>
      <c r="F28">
        <v>11</v>
      </c>
      <c r="G28">
        <v>10</v>
      </c>
      <c r="H28">
        <v>0</v>
      </c>
      <c r="I28">
        <v>0</v>
      </c>
      <c r="J28" t="s">
        <v>46</v>
      </c>
      <c r="K28" t="s">
        <v>5</v>
      </c>
      <c r="L28">
        <f>Nutrition[[#This Row],[Calories]]/Nutrition[[#This Row],[Grams]]</f>
        <v>7.1428571428571432</v>
      </c>
      <c r="M28">
        <f>Nutrition[[#This Row],[Protein]]/Nutrition[[#This Row],[Grams]]</f>
        <v>0</v>
      </c>
      <c r="N28">
        <f>Nutrition[[#This Row],[Fat]]/Nutrition[[#This Row],[Grams]]</f>
        <v>0.7857142857142857</v>
      </c>
      <c r="O28">
        <f>Nutrition[[#This Row],[Sat.Fat]]/Nutrition[[#This Row],[Grams]]</f>
        <v>0.7142857142857143</v>
      </c>
      <c r="P28">
        <f>Nutrition[[#This Row],[Fiber]]/Nutrition[[#This Row],[Grams]]</f>
        <v>0</v>
      </c>
      <c r="Q28">
        <f>Nutrition[[#This Row],[Carbs]]/Nutrition[[#This Row],[Grams]]</f>
        <v>0</v>
      </c>
    </row>
    <row r="29" spans="1:17" x14ac:dyDescent="0.2">
      <c r="A29" t="s">
        <v>47</v>
      </c>
      <c r="B29" t="s">
        <v>34</v>
      </c>
      <c r="C29">
        <v>112</v>
      </c>
      <c r="D29">
        <v>113</v>
      </c>
      <c r="E29">
        <v>114</v>
      </c>
      <c r="F29">
        <v>115</v>
      </c>
      <c r="G29">
        <v>116</v>
      </c>
      <c r="H29">
        <v>117</v>
      </c>
      <c r="I29">
        <v>118</v>
      </c>
      <c r="J29" t="s">
        <v>46</v>
      </c>
      <c r="K29" t="s">
        <v>5</v>
      </c>
      <c r="L29">
        <f>Nutrition[[#This Row],[Calories]]/Nutrition[[#This Row],[Grams]]</f>
        <v>1.0089285714285714</v>
      </c>
      <c r="M29">
        <f>Nutrition[[#This Row],[Protein]]/Nutrition[[#This Row],[Grams]]</f>
        <v>1.0178571428571428</v>
      </c>
      <c r="N29">
        <f>Nutrition[[#This Row],[Fat]]/Nutrition[[#This Row],[Grams]]</f>
        <v>1.0267857142857142</v>
      </c>
      <c r="O29">
        <f>Nutrition[[#This Row],[Sat.Fat]]/Nutrition[[#This Row],[Grams]]</f>
        <v>1.0357142857142858</v>
      </c>
      <c r="P29">
        <f>Nutrition[[#This Row],[Fiber]]/Nutrition[[#This Row],[Grams]]</f>
        <v>1.0446428571428572</v>
      </c>
      <c r="Q29">
        <f>Nutrition[[#This Row],[Carbs]]/Nutrition[[#This Row],[Grams]]</f>
        <v>1.0535714285714286</v>
      </c>
    </row>
    <row r="30" spans="1:17" x14ac:dyDescent="0.2">
      <c r="A30" t="s">
        <v>49</v>
      </c>
      <c r="B30" t="s">
        <v>34</v>
      </c>
      <c r="C30">
        <v>100</v>
      </c>
      <c r="D30">
        <v>665</v>
      </c>
      <c r="E30">
        <v>0</v>
      </c>
      <c r="F30">
        <v>100</v>
      </c>
      <c r="G30">
        <v>88</v>
      </c>
      <c r="H30">
        <v>0</v>
      </c>
      <c r="I30">
        <v>0</v>
      </c>
      <c r="J30" t="s">
        <v>46</v>
      </c>
      <c r="K30" t="s">
        <v>5</v>
      </c>
      <c r="L30">
        <f>Nutrition[[#This Row],[Calories]]/Nutrition[[#This Row],[Grams]]</f>
        <v>6.65</v>
      </c>
      <c r="M30">
        <f>Nutrition[[#This Row],[Protein]]/Nutrition[[#This Row],[Grams]]</f>
        <v>0</v>
      </c>
      <c r="N30">
        <f>Nutrition[[#This Row],[Fat]]/Nutrition[[#This Row],[Grams]]</f>
        <v>1</v>
      </c>
      <c r="O30">
        <f>Nutrition[[#This Row],[Sat.Fat]]/Nutrition[[#This Row],[Grams]]</f>
        <v>0.88</v>
      </c>
      <c r="P30">
        <f>Nutrition[[#This Row],[Fiber]]/Nutrition[[#This Row],[Grams]]</f>
        <v>0</v>
      </c>
      <c r="Q30">
        <f>Nutrition[[#This Row],[Carbs]]/Nutrition[[#This Row],[Grams]]</f>
        <v>0</v>
      </c>
    </row>
    <row r="31" spans="1:17" x14ac:dyDescent="0.2">
      <c r="A31" t="s">
        <v>50</v>
      </c>
      <c r="B31" t="s">
        <v>34</v>
      </c>
      <c r="C31">
        <v>110</v>
      </c>
      <c r="D31">
        <v>992</v>
      </c>
      <c r="E31">
        <v>0</v>
      </c>
      <c r="F31">
        <v>110</v>
      </c>
      <c r="G31">
        <v>92</v>
      </c>
      <c r="H31">
        <v>0</v>
      </c>
      <c r="I31">
        <v>0</v>
      </c>
      <c r="J31" t="s">
        <v>46</v>
      </c>
      <c r="K31" t="s">
        <v>5</v>
      </c>
      <c r="L31">
        <f>Nutrition[[#This Row],[Calories]]/Nutrition[[#This Row],[Grams]]</f>
        <v>9.0181818181818176</v>
      </c>
      <c r="M31">
        <f>Nutrition[[#This Row],[Protein]]/Nutrition[[#This Row],[Grams]]</f>
        <v>0</v>
      </c>
      <c r="N31">
        <f>Nutrition[[#This Row],[Fat]]/Nutrition[[#This Row],[Grams]]</f>
        <v>1</v>
      </c>
      <c r="O31">
        <f>Nutrition[[#This Row],[Sat.Fat]]/Nutrition[[#This Row],[Grams]]</f>
        <v>0.83636363636363631</v>
      </c>
      <c r="P31">
        <f>Nutrition[[#This Row],[Fiber]]/Nutrition[[#This Row],[Grams]]</f>
        <v>0</v>
      </c>
      <c r="Q31">
        <f>Nutrition[[#This Row],[Carbs]]/Nutrition[[#This Row],[Grams]]</f>
        <v>0</v>
      </c>
    </row>
    <row r="32" spans="1:17" x14ac:dyDescent="0.2">
      <c r="A32" t="s">
        <v>51</v>
      </c>
      <c r="B32" t="s">
        <v>34</v>
      </c>
      <c r="C32">
        <v>112</v>
      </c>
      <c r="D32">
        <v>806</v>
      </c>
      <c r="E32">
        <v>0</v>
      </c>
      <c r="F32">
        <v>91</v>
      </c>
      <c r="G32">
        <v>76</v>
      </c>
      <c r="H32">
        <v>0</v>
      </c>
      <c r="I32">
        <v>0</v>
      </c>
      <c r="J32" t="s">
        <v>46</v>
      </c>
      <c r="K32" t="s">
        <v>5</v>
      </c>
      <c r="L32">
        <f>Nutrition[[#This Row],[Calories]]/Nutrition[[#This Row],[Grams]]</f>
        <v>7.1964285714285712</v>
      </c>
      <c r="M32">
        <f>Nutrition[[#This Row],[Protein]]/Nutrition[[#This Row],[Grams]]</f>
        <v>0</v>
      </c>
      <c r="N32">
        <f>Nutrition[[#This Row],[Fat]]/Nutrition[[#This Row],[Grams]]</f>
        <v>0.8125</v>
      </c>
      <c r="O32">
        <f>Nutrition[[#This Row],[Sat.Fat]]/Nutrition[[#This Row],[Grams]]</f>
        <v>0.6785714285714286</v>
      </c>
      <c r="P32">
        <f>Nutrition[[#This Row],[Fiber]]/Nutrition[[#This Row],[Grams]]</f>
        <v>0</v>
      </c>
      <c r="Q32">
        <f>Nutrition[[#This Row],[Carbs]]/Nutrition[[#This Row],[Grams]]</f>
        <v>0</v>
      </c>
    </row>
    <row r="33" spans="1:17" x14ac:dyDescent="0.2">
      <c r="A33" t="s">
        <v>52</v>
      </c>
      <c r="B33" t="s">
        <v>53</v>
      </c>
      <c r="C33">
        <v>14</v>
      </c>
      <c r="D33">
        <v>100</v>
      </c>
      <c r="E33">
        <v>0</v>
      </c>
      <c r="F33">
        <v>11</v>
      </c>
      <c r="G33">
        <v>9</v>
      </c>
      <c r="H33">
        <v>0</v>
      </c>
      <c r="I33">
        <v>0</v>
      </c>
      <c r="J33" t="s">
        <v>46</v>
      </c>
      <c r="K33" t="s">
        <v>5</v>
      </c>
      <c r="L33">
        <f>Nutrition[[#This Row],[Calories]]/Nutrition[[#This Row],[Grams]]</f>
        <v>7.1428571428571432</v>
      </c>
      <c r="M33">
        <f>Nutrition[[#This Row],[Protein]]/Nutrition[[#This Row],[Grams]]</f>
        <v>0</v>
      </c>
      <c r="N33">
        <f>Nutrition[[#This Row],[Fat]]/Nutrition[[#This Row],[Grams]]</f>
        <v>0.7857142857142857</v>
      </c>
      <c r="O33">
        <f>Nutrition[[#This Row],[Sat.Fat]]/Nutrition[[#This Row],[Grams]]</f>
        <v>0.6428571428571429</v>
      </c>
      <c r="P33">
        <f>Nutrition[[#This Row],[Fiber]]/Nutrition[[#This Row],[Grams]]</f>
        <v>0</v>
      </c>
      <c r="Q33">
        <f>Nutrition[[#This Row],[Carbs]]/Nutrition[[#This Row],[Grams]]</f>
        <v>0</v>
      </c>
    </row>
    <row r="34" spans="1:17" x14ac:dyDescent="0.2">
      <c r="A34" t="s">
        <v>54</v>
      </c>
      <c r="B34" t="s">
        <v>53</v>
      </c>
      <c r="C34">
        <v>15</v>
      </c>
      <c r="D34">
        <v>110</v>
      </c>
      <c r="E34">
        <v>0</v>
      </c>
      <c r="F34">
        <v>12</v>
      </c>
      <c r="G34">
        <v>5</v>
      </c>
      <c r="H34">
        <v>0</v>
      </c>
      <c r="I34">
        <v>0</v>
      </c>
      <c r="J34" t="s">
        <v>46</v>
      </c>
      <c r="K34" t="s">
        <v>5</v>
      </c>
      <c r="L34">
        <f>Nutrition[[#This Row],[Calories]]/Nutrition[[#This Row],[Grams]]</f>
        <v>7.333333333333333</v>
      </c>
      <c r="M34">
        <f>Nutrition[[#This Row],[Protein]]/Nutrition[[#This Row],[Grams]]</f>
        <v>0</v>
      </c>
      <c r="N34">
        <f>Nutrition[[#This Row],[Fat]]/Nutrition[[#This Row],[Grams]]</f>
        <v>0.8</v>
      </c>
      <c r="O34">
        <f>Nutrition[[#This Row],[Sat.Fat]]/Nutrition[[#This Row],[Grams]]</f>
        <v>0.33333333333333331</v>
      </c>
      <c r="P34">
        <f>Nutrition[[#This Row],[Fiber]]/Nutrition[[#This Row],[Grams]]</f>
        <v>0</v>
      </c>
      <c r="Q34">
        <f>Nutrition[[#This Row],[Carbs]]/Nutrition[[#This Row],[Grams]]</f>
        <v>0</v>
      </c>
    </row>
    <row r="35" spans="1:17" x14ac:dyDescent="0.2">
      <c r="A35" t="s">
        <v>55</v>
      </c>
      <c r="B35" t="s">
        <v>53</v>
      </c>
      <c r="C35">
        <v>14</v>
      </c>
      <c r="D35">
        <v>125</v>
      </c>
      <c r="E35">
        <v>0</v>
      </c>
      <c r="F35">
        <v>14</v>
      </c>
      <c r="G35">
        <v>5</v>
      </c>
      <c r="H35">
        <v>0</v>
      </c>
      <c r="I35">
        <v>0</v>
      </c>
      <c r="J35" t="s">
        <v>46</v>
      </c>
      <c r="K35" t="s">
        <v>5</v>
      </c>
      <c r="L35">
        <f>Nutrition[[#This Row],[Calories]]/Nutrition[[#This Row],[Grams]]</f>
        <v>8.9285714285714288</v>
      </c>
      <c r="M35">
        <f>Nutrition[[#This Row],[Protein]]/Nutrition[[#This Row],[Grams]]</f>
        <v>0</v>
      </c>
      <c r="N35">
        <f>Nutrition[[#This Row],[Fat]]/Nutrition[[#This Row],[Grams]]</f>
        <v>1</v>
      </c>
      <c r="O35">
        <f>Nutrition[[#This Row],[Sat.Fat]]/Nutrition[[#This Row],[Grams]]</f>
        <v>0.35714285714285715</v>
      </c>
      <c r="P35">
        <f>Nutrition[[#This Row],[Fiber]]/Nutrition[[#This Row],[Grams]]</f>
        <v>0</v>
      </c>
      <c r="Q35">
        <f>Nutrition[[#This Row],[Carbs]]/Nutrition[[#This Row],[Grams]]</f>
        <v>0</v>
      </c>
    </row>
    <row r="36" spans="1:17" x14ac:dyDescent="0.2">
      <c r="A36" t="s">
        <v>56</v>
      </c>
      <c r="B36" t="s">
        <v>48</v>
      </c>
      <c r="C36">
        <v>14</v>
      </c>
      <c r="D36">
        <v>125</v>
      </c>
      <c r="E36">
        <v>0</v>
      </c>
      <c r="F36">
        <v>14</v>
      </c>
      <c r="G36">
        <v>3</v>
      </c>
      <c r="H36">
        <v>0</v>
      </c>
      <c r="I36">
        <v>0</v>
      </c>
      <c r="J36" t="s">
        <v>46</v>
      </c>
      <c r="K36" t="s">
        <v>5</v>
      </c>
      <c r="L36">
        <f>Nutrition[[#This Row],[Calories]]/Nutrition[[#This Row],[Grams]]</f>
        <v>8.9285714285714288</v>
      </c>
      <c r="M36">
        <f>Nutrition[[#This Row],[Protein]]/Nutrition[[#This Row],[Grams]]</f>
        <v>0</v>
      </c>
      <c r="N36">
        <f>Nutrition[[#This Row],[Fat]]/Nutrition[[#This Row],[Grams]]</f>
        <v>1</v>
      </c>
      <c r="O36">
        <f>Nutrition[[#This Row],[Sat.Fat]]/Nutrition[[#This Row],[Grams]]</f>
        <v>0.21428571428571427</v>
      </c>
      <c r="P36">
        <f>Nutrition[[#This Row],[Fiber]]/Nutrition[[#This Row],[Grams]]</f>
        <v>0</v>
      </c>
      <c r="Q36">
        <f>Nutrition[[#This Row],[Carbs]]/Nutrition[[#This Row],[Grams]]</f>
        <v>0</v>
      </c>
    </row>
    <row r="37" spans="1:17" x14ac:dyDescent="0.2">
      <c r="A37" t="s">
        <v>57</v>
      </c>
      <c r="B37" t="s">
        <v>53</v>
      </c>
      <c r="C37">
        <v>14</v>
      </c>
      <c r="D37">
        <v>125</v>
      </c>
      <c r="E37">
        <v>0</v>
      </c>
      <c r="F37">
        <v>14</v>
      </c>
      <c r="G37">
        <v>3</v>
      </c>
      <c r="H37">
        <v>0</v>
      </c>
      <c r="I37">
        <v>0</v>
      </c>
      <c r="J37" t="s">
        <v>46</v>
      </c>
      <c r="K37" t="s">
        <v>5</v>
      </c>
      <c r="L37">
        <f>Nutrition[[#This Row],[Calories]]/Nutrition[[#This Row],[Grams]]</f>
        <v>8.9285714285714288</v>
      </c>
      <c r="M37">
        <f>Nutrition[[#This Row],[Protein]]/Nutrition[[#This Row],[Grams]]</f>
        <v>0</v>
      </c>
      <c r="N37">
        <f>Nutrition[[#This Row],[Fat]]/Nutrition[[#This Row],[Grams]]</f>
        <v>1</v>
      </c>
      <c r="O37">
        <f>Nutrition[[#This Row],[Sat.Fat]]/Nutrition[[#This Row],[Grams]]</f>
        <v>0.21428571428571427</v>
      </c>
      <c r="P37">
        <f>Nutrition[[#This Row],[Fiber]]/Nutrition[[#This Row],[Grams]]</f>
        <v>0</v>
      </c>
      <c r="Q37">
        <f>Nutrition[[#This Row],[Carbs]]/Nutrition[[#This Row],[Grams]]</f>
        <v>0</v>
      </c>
    </row>
    <row r="38" spans="1:17" x14ac:dyDescent="0.2">
      <c r="A38" t="s">
        <v>58</v>
      </c>
      <c r="B38" t="s">
        <v>53</v>
      </c>
      <c r="C38">
        <v>15</v>
      </c>
      <c r="D38">
        <v>60</v>
      </c>
      <c r="E38">
        <v>0</v>
      </c>
      <c r="F38">
        <v>6</v>
      </c>
      <c r="G38">
        <v>2</v>
      </c>
      <c r="H38">
        <v>0</v>
      </c>
      <c r="I38">
        <v>2</v>
      </c>
      <c r="J38" t="s">
        <v>46</v>
      </c>
      <c r="K38" t="s">
        <v>5</v>
      </c>
      <c r="L38">
        <f>Nutrition[[#This Row],[Calories]]/Nutrition[[#This Row],[Grams]]</f>
        <v>4</v>
      </c>
      <c r="M38">
        <f>Nutrition[[#This Row],[Protein]]/Nutrition[[#This Row],[Grams]]</f>
        <v>0</v>
      </c>
      <c r="N38">
        <f>Nutrition[[#This Row],[Fat]]/Nutrition[[#This Row],[Grams]]</f>
        <v>0.4</v>
      </c>
      <c r="O38">
        <f>Nutrition[[#This Row],[Sat.Fat]]/Nutrition[[#This Row],[Grams]]</f>
        <v>0.13333333333333333</v>
      </c>
      <c r="P38">
        <f>Nutrition[[#This Row],[Fiber]]/Nutrition[[#This Row],[Grams]]</f>
        <v>0</v>
      </c>
      <c r="Q38">
        <f>Nutrition[[#This Row],[Carbs]]/Nutrition[[#This Row],[Grams]]</f>
        <v>0.13333333333333333</v>
      </c>
    </row>
    <row r="39" spans="1:17" x14ac:dyDescent="0.2">
      <c r="A39" t="s">
        <v>59</v>
      </c>
      <c r="B39" t="s">
        <v>53</v>
      </c>
      <c r="C39">
        <v>15</v>
      </c>
      <c r="D39">
        <v>75</v>
      </c>
      <c r="E39">
        <v>0</v>
      </c>
      <c r="F39">
        <v>8</v>
      </c>
      <c r="G39">
        <v>3</v>
      </c>
      <c r="H39">
        <v>0</v>
      </c>
      <c r="I39">
        <v>1</v>
      </c>
      <c r="J39" t="s">
        <v>46</v>
      </c>
      <c r="K39" t="s">
        <v>5</v>
      </c>
      <c r="L39">
        <f>Nutrition[[#This Row],[Calories]]/Nutrition[[#This Row],[Grams]]</f>
        <v>5</v>
      </c>
      <c r="M39">
        <f>Nutrition[[#This Row],[Protein]]/Nutrition[[#This Row],[Grams]]</f>
        <v>0</v>
      </c>
      <c r="N39">
        <f>Nutrition[[#This Row],[Fat]]/Nutrition[[#This Row],[Grams]]</f>
        <v>0.53333333333333333</v>
      </c>
      <c r="O39">
        <f>Nutrition[[#This Row],[Sat.Fat]]/Nutrition[[#This Row],[Grams]]</f>
        <v>0.2</v>
      </c>
      <c r="P39">
        <f>Nutrition[[#This Row],[Fiber]]/Nutrition[[#This Row],[Grams]]</f>
        <v>0</v>
      </c>
      <c r="Q39">
        <f>Nutrition[[#This Row],[Carbs]]/Nutrition[[#This Row],[Grams]]</f>
        <v>6.6666666666666666E-2</v>
      </c>
    </row>
    <row r="40" spans="1:17" x14ac:dyDescent="0.2">
      <c r="A40" t="s">
        <v>60</v>
      </c>
      <c r="B40" t="s">
        <v>61</v>
      </c>
      <c r="C40">
        <v>60</v>
      </c>
      <c r="D40">
        <v>470</v>
      </c>
      <c r="E40">
        <v>3</v>
      </c>
      <c r="F40">
        <v>55</v>
      </c>
      <c r="H40">
        <v>0</v>
      </c>
      <c r="I40">
        <v>0</v>
      </c>
      <c r="J40" t="s">
        <v>62</v>
      </c>
      <c r="K40" t="s">
        <v>4</v>
      </c>
      <c r="L40">
        <f>Nutrition[[#This Row],[Calories]]/Nutrition[[#This Row],[Grams]]</f>
        <v>7.833333333333333</v>
      </c>
      <c r="M40">
        <f>Nutrition[[#This Row],[Protein]]/Nutrition[[#This Row],[Grams]]</f>
        <v>0.05</v>
      </c>
      <c r="N40">
        <f>Nutrition[[#This Row],[Fat]]/Nutrition[[#This Row],[Grams]]</f>
        <v>0.91666666666666663</v>
      </c>
      <c r="O40">
        <f>Nutrition[[#This Row],[Sat.Fat]]/Nutrition[[#This Row],[Grams]]</f>
        <v>0</v>
      </c>
      <c r="P40">
        <f>Nutrition[[#This Row],[Fiber]]/Nutrition[[#This Row],[Grams]]</f>
        <v>0</v>
      </c>
      <c r="Q40">
        <f>Nutrition[[#This Row],[Carbs]]/Nutrition[[#This Row],[Grams]]</f>
        <v>0</v>
      </c>
    </row>
    <row r="41" spans="1:17" x14ac:dyDescent="0.2">
      <c r="A41" t="s">
        <v>63</v>
      </c>
      <c r="B41" t="s">
        <v>64</v>
      </c>
      <c r="C41">
        <v>16</v>
      </c>
      <c r="D41">
        <v>95</v>
      </c>
      <c r="E41">
        <v>4</v>
      </c>
      <c r="F41">
        <v>8</v>
      </c>
      <c r="G41">
        <v>7</v>
      </c>
      <c r="H41">
        <v>0</v>
      </c>
      <c r="I41">
        <v>1</v>
      </c>
      <c r="J41" t="s">
        <v>62</v>
      </c>
      <c r="K41" t="s">
        <v>4</v>
      </c>
      <c r="L41">
        <f>Nutrition[[#This Row],[Calories]]/Nutrition[[#This Row],[Grams]]</f>
        <v>5.9375</v>
      </c>
      <c r="M41">
        <f>Nutrition[[#This Row],[Protein]]/Nutrition[[#This Row],[Grams]]</f>
        <v>0.25</v>
      </c>
      <c r="N41">
        <f>Nutrition[[#This Row],[Fat]]/Nutrition[[#This Row],[Grams]]</f>
        <v>0.5</v>
      </c>
      <c r="O41">
        <f>Nutrition[[#This Row],[Sat.Fat]]/Nutrition[[#This Row],[Grams]]</f>
        <v>0.4375</v>
      </c>
      <c r="P41">
        <f>Nutrition[[#This Row],[Fiber]]/Nutrition[[#This Row],[Grams]]</f>
        <v>0</v>
      </c>
      <c r="Q41">
        <f>Nutrition[[#This Row],[Carbs]]/Nutrition[[#This Row],[Grams]]</f>
        <v>6.25E-2</v>
      </c>
    </row>
    <row r="42" spans="1:17" x14ac:dyDescent="0.2">
      <c r="A42" t="s">
        <v>65</v>
      </c>
      <c r="B42" t="s">
        <v>66</v>
      </c>
      <c r="C42">
        <v>85</v>
      </c>
      <c r="D42">
        <v>245</v>
      </c>
      <c r="E42">
        <v>23</v>
      </c>
      <c r="F42">
        <v>16</v>
      </c>
      <c r="G42">
        <v>15</v>
      </c>
      <c r="H42">
        <v>0</v>
      </c>
      <c r="I42">
        <v>0</v>
      </c>
      <c r="J42" t="s">
        <v>62</v>
      </c>
      <c r="K42" t="s">
        <v>4</v>
      </c>
      <c r="L42">
        <f>Nutrition[[#This Row],[Calories]]/Nutrition[[#This Row],[Grams]]</f>
        <v>2.8823529411764706</v>
      </c>
      <c r="M42">
        <f>Nutrition[[#This Row],[Protein]]/Nutrition[[#This Row],[Grams]]</f>
        <v>0.27058823529411763</v>
      </c>
      <c r="N42">
        <f>Nutrition[[#This Row],[Fat]]/Nutrition[[#This Row],[Grams]]</f>
        <v>0.18823529411764706</v>
      </c>
      <c r="O42">
        <f>Nutrition[[#This Row],[Sat.Fat]]/Nutrition[[#This Row],[Grams]]</f>
        <v>0.17647058823529413</v>
      </c>
      <c r="P42">
        <f>Nutrition[[#This Row],[Fiber]]/Nutrition[[#This Row],[Grams]]</f>
        <v>0</v>
      </c>
      <c r="Q42">
        <f>Nutrition[[#This Row],[Carbs]]/Nutrition[[#This Row],[Grams]]</f>
        <v>0</v>
      </c>
    </row>
    <row r="43" spans="1:17" x14ac:dyDescent="0.2">
      <c r="A43" t="s">
        <v>67</v>
      </c>
      <c r="B43" t="s">
        <v>66</v>
      </c>
      <c r="C43">
        <v>85</v>
      </c>
      <c r="D43">
        <v>245</v>
      </c>
      <c r="E43">
        <v>21</v>
      </c>
      <c r="F43">
        <v>17</v>
      </c>
      <c r="G43">
        <v>15</v>
      </c>
      <c r="H43">
        <v>0</v>
      </c>
      <c r="I43">
        <v>0</v>
      </c>
      <c r="J43" t="s">
        <v>62</v>
      </c>
      <c r="K43" t="s">
        <v>4</v>
      </c>
      <c r="L43">
        <f>Nutrition[[#This Row],[Calories]]/Nutrition[[#This Row],[Grams]]</f>
        <v>2.8823529411764706</v>
      </c>
      <c r="M43">
        <f>Nutrition[[#This Row],[Protein]]/Nutrition[[#This Row],[Grams]]</f>
        <v>0.24705882352941178</v>
      </c>
      <c r="N43">
        <f>Nutrition[[#This Row],[Fat]]/Nutrition[[#This Row],[Grams]]</f>
        <v>0.2</v>
      </c>
      <c r="O43">
        <f>Nutrition[[#This Row],[Sat.Fat]]/Nutrition[[#This Row],[Grams]]</f>
        <v>0.17647058823529413</v>
      </c>
      <c r="P43">
        <f>Nutrition[[#This Row],[Fiber]]/Nutrition[[#This Row],[Grams]]</f>
        <v>0</v>
      </c>
      <c r="Q43">
        <f>Nutrition[[#This Row],[Carbs]]/Nutrition[[#This Row],[Grams]]</f>
        <v>0</v>
      </c>
    </row>
    <row r="44" spans="1:17" x14ac:dyDescent="0.2">
      <c r="A44" t="s">
        <v>68</v>
      </c>
      <c r="B44" t="s">
        <v>66</v>
      </c>
      <c r="C44">
        <v>85</v>
      </c>
      <c r="D44">
        <v>185</v>
      </c>
      <c r="E44">
        <v>24</v>
      </c>
      <c r="F44">
        <v>10</v>
      </c>
      <c r="G44">
        <v>9</v>
      </c>
      <c r="H44">
        <v>0</v>
      </c>
      <c r="I44">
        <v>0</v>
      </c>
      <c r="J44" t="s">
        <v>62</v>
      </c>
      <c r="K44" t="s">
        <v>4</v>
      </c>
      <c r="L44">
        <f>Nutrition[[#This Row],[Calories]]/Nutrition[[#This Row],[Grams]]</f>
        <v>2.1764705882352939</v>
      </c>
      <c r="M44">
        <f>Nutrition[[#This Row],[Protein]]/Nutrition[[#This Row],[Grams]]</f>
        <v>0.28235294117647058</v>
      </c>
      <c r="N44">
        <f>Nutrition[[#This Row],[Fat]]/Nutrition[[#This Row],[Grams]]</f>
        <v>0.11764705882352941</v>
      </c>
      <c r="O44">
        <f>Nutrition[[#This Row],[Sat.Fat]]/Nutrition[[#This Row],[Grams]]</f>
        <v>0.10588235294117647</v>
      </c>
      <c r="P44">
        <f>Nutrition[[#This Row],[Fiber]]/Nutrition[[#This Row],[Grams]]</f>
        <v>0</v>
      </c>
      <c r="Q44">
        <f>Nutrition[[#This Row],[Carbs]]/Nutrition[[#This Row],[Grams]]</f>
        <v>0</v>
      </c>
    </row>
    <row r="45" spans="1:17" x14ac:dyDescent="0.2">
      <c r="A45" t="s">
        <v>69</v>
      </c>
      <c r="B45" t="s">
        <v>66</v>
      </c>
      <c r="C45">
        <v>85</v>
      </c>
      <c r="D45">
        <v>390</v>
      </c>
      <c r="E45">
        <v>16</v>
      </c>
      <c r="F45">
        <v>36</v>
      </c>
      <c r="G45">
        <v>35</v>
      </c>
      <c r="H45">
        <v>0</v>
      </c>
      <c r="I45">
        <v>0</v>
      </c>
      <c r="J45" t="s">
        <v>62</v>
      </c>
      <c r="K45" t="s">
        <v>4</v>
      </c>
      <c r="L45">
        <f>Nutrition[[#This Row],[Calories]]/Nutrition[[#This Row],[Grams]]</f>
        <v>4.5882352941176467</v>
      </c>
      <c r="M45">
        <f>Nutrition[[#This Row],[Protein]]/Nutrition[[#This Row],[Grams]]</f>
        <v>0.18823529411764706</v>
      </c>
      <c r="N45">
        <f>Nutrition[[#This Row],[Fat]]/Nutrition[[#This Row],[Grams]]</f>
        <v>0.42352941176470588</v>
      </c>
      <c r="O45">
        <f>Nutrition[[#This Row],[Sat.Fat]]/Nutrition[[#This Row],[Grams]]</f>
        <v>0.41176470588235292</v>
      </c>
      <c r="P45">
        <f>Nutrition[[#This Row],[Fiber]]/Nutrition[[#This Row],[Grams]]</f>
        <v>0</v>
      </c>
      <c r="Q45">
        <f>Nutrition[[#This Row],[Carbs]]/Nutrition[[#This Row],[Grams]]</f>
        <v>0</v>
      </c>
    </row>
    <row r="46" spans="1:17" x14ac:dyDescent="0.2">
      <c r="A46" t="s">
        <v>70</v>
      </c>
      <c r="B46" t="s">
        <v>66</v>
      </c>
      <c r="C46">
        <v>85</v>
      </c>
      <c r="D46">
        <v>330</v>
      </c>
      <c r="E46">
        <v>20</v>
      </c>
      <c r="F46">
        <v>27</v>
      </c>
      <c r="G46">
        <v>25</v>
      </c>
      <c r="H46">
        <v>0</v>
      </c>
      <c r="I46">
        <v>0</v>
      </c>
      <c r="J46" t="s">
        <v>62</v>
      </c>
      <c r="K46" t="s">
        <v>4</v>
      </c>
      <c r="L46">
        <f>Nutrition[[#This Row],[Calories]]/Nutrition[[#This Row],[Grams]]</f>
        <v>3.8823529411764706</v>
      </c>
      <c r="M46">
        <f>Nutrition[[#This Row],[Protein]]/Nutrition[[#This Row],[Grams]]</f>
        <v>0.23529411764705882</v>
      </c>
      <c r="N46">
        <f>Nutrition[[#This Row],[Fat]]/Nutrition[[#This Row],[Grams]]</f>
        <v>0.31764705882352939</v>
      </c>
      <c r="O46">
        <f>Nutrition[[#This Row],[Sat.Fat]]/Nutrition[[#This Row],[Grams]]</f>
        <v>0.29411764705882354</v>
      </c>
      <c r="P46">
        <f>Nutrition[[#This Row],[Fiber]]/Nutrition[[#This Row],[Grams]]</f>
        <v>0</v>
      </c>
      <c r="Q46">
        <f>Nutrition[[#This Row],[Carbs]]/Nutrition[[#This Row],[Grams]]</f>
        <v>0</v>
      </c>
    </row>
    <row r="47" spans="1:17" x14ac:dyDescent="0.2">
      <c r="A47" t="s">
        <v>71</v>
      </c>
      <c r="B47" t="s">
        <v>66</v>
      </c>
      <c r="C47">
        <v>85</v>
      </c>
      <c r="D47">
        <v>220</v>
      </c>
      <c r="E47">
        <v>24</v>
      </c>
      <c r="F47">
        <v>12</v>
      </c>
      <c r="G47">
        <v>11</v>
      </c>
      <c r="H47">
        <v>0</v>
      </c>
      <c r="I47">
        <v>0</v>
      </c>
      <c r="J47" t="s">
        <v>62</v>
      </c>
      <c r="K47" t="s">
        <v>4</v>
      </c>
      <c r="L47">
        <f>Nutrition[[#This Row],[Calories]]/Nutrition[[#This Row],[Grams]]</f>
        <v>2.5882352941176472</v>
      </c>
      <c r="M47">
        <f>Nutrition[[#This Row],[Protein]]/Nutrition[[#This Row],[Grams]]</f>
        <v>0.28235294117647058</v>
      </c>
      <c r="N47">
        <f>Nutrition[[#This Row],[Fat]]/Nutrition[[#This Row],[Grams]]</f>
        <v>0.14117647058823529</v>
      </c>
      <c r="O47">
        <f>Nutrition[[#This Row],[Sat.Fat]]/Nutrition[[#This Row],[Grams]]</f>
        <v>0.12941176470588237</v>
      </c>
      <c r="P47">
        <f>Nutrition[[#This Row],[Fiber]]/Nutrition[[#This Row],[Grams]]</f>
        <v>0</v>
      </c>
      <c r="Q47">
        <f>Nutrition[[#This Row],[Carbs]]/Nutrition[[#This Row],[Grams]]</f>
        <v>0</v>
      </c>
    </row>
    <row r="48" spans="1:17" x14ac:dyDescent="0.2">
      <c r="A48" t="s">
        <v>72</v>
      </c>
      <c r="B48" t="s">
        <v>66</v>
      </c>
      <c r="C48">
        <v>85</v>
      </c>
      <c r="D48">
        <v>185</v>
      </c>
      <c r="E48">
        <v>22</v>
      </c>
      <c r="F48">
        <v>10</v>
      </c>
      <c r="G48">
        <v>9</v>
      </c>
      <c r="H48">
        <v>0</v>
      </c>
      <c r="I48">
        <v>0</v>
      </c>
      <c r="J48" t="s">
        <v>62</v>
      </c>
      <c r="K48" t="s">
        <v>4</v>
      </c>
      <c r="L48">
        <f>Nutrition[[#This Row],[Calories]]/Nutrition[[#This Row],[Grams]]</f>
        <v>2.1764705882352939</v>
      </c>
      <c r="M48">
        <f>Nutrition[[#This Row],[Protein]]/Nutrition[[#This Row],[Grams]]</f>
        <v>0.25882352941176473</v>
      </c>
      <c r="N48">
        <f>Nutrition[[#This Row],[Fat]]/Nutrition[[#This Row],[Grams]]</f>
        <v>0.11764705882352941</v>
      </c>
      <c r="O48">
        <f>Nutrition[[#This Row],[Sat.Fat]]/Nutrition[[#This Row],[Grams]]</f>
        <v>0.10588235294117647</v>
      </c>
      <c r="P48">
        <f>Nutrition[[#This Row],[Fiber]]/Nutrition[[#This Row],[Grams]]</f>
        <v>0</v>
      </c>
      <c r="Q48">
        <f>Nutrition[[#This Row],[Carbs]]/Nutrition[[#This Row],[Grams]]</f>
        <v>0</v>
      </c>
    </row>
    <row r="49" spans="1:17" x14ac:dyDescent="0.2">
      <c r="A49" t="s">
        <v>73</v>
      </c>
      <c r="B49" t="s">
        <v>66</v>
      </c>
      <c r="C49">
        <v>85</v>
      </c>
      <c r="D49">
        <v>120</v>
      </c>
      <c r="E49">
        <v>12</v>
      </c>
      <c r="F49">
        <v>8</v>
      </c>
      <c r="G49">
        <v>7</v>
      </c>
      <c r="H49">
        <v>0</v>
      </c>
      <c r="I49">
        <v>6</v>
      </c>
      <c r="J49" t="s">
        <v>62</v>
      </c>
      <c r="K49" t="s">
        <v>4</v>
      </c>
      <c r="L49">
        <f>Nutrition[[#This Row],[Calories]]/Nutrition[[#This Row],[Grams]]</f>
        <v>1.411764705882353</v>
      </c>
      <c r="M49">
        <f>Nutrition[[#This Row],[Protein]]/Nutrition[[#This Row],[Grams]]</f>
        <v>0.14117647058823529</v>
      </c>
      <c r="N49">
        <f>Nutrition[[#This Row],[Fat]]/Nutrition[[#This Row],[Grams]]</f>
        <v>9.4117647058823528E-2</v>
      </c>
      <c r="O49">
        <f>Nutrition[[#This Row],[Sat.Fat]]/Nutrition[[#This Row],[Grams]]</f>
        <v>8.2352941176470587E-2</v>
      </c>
      <c r="P49">
        <f>Nutrition[[#This Row],[Fiber]]/Nutrition[[#This Row],[Grams]]</f>
        <v>0</v>
      </c>
      <c r="Q49">
        <f>Nutrition[[#This Row],[Carbs]]/Nutrition[[#This Row],[Grams]]</f>
        <v>7.0588235294117646E-2</v>
      </c>
    </row>
    <row r="50" spans="1:17" x14ac:dyDescent="0.2">
      <c r="A50" t="s">
        <v>74</v>
      </c>
      <c r="B50" t="s">
        <v>61</v>
      </c>
      <c r="C50">
        <v>56</v>
      </c>
      <c r="D50">
        <v>115</v>
      </c>
      <c r="E50">
        <v>19</v>
      </c>
      <c r="F50">
        <v>4</v>
      </c>
      <c r="G50">
        <v>4</v>
      </c>
      <c r="H50">
        <v>0</v>
      </c>
      <c r="I50">
        <v>0</v>
      </c>
      <c r="J50" t="s">
        <v>62</v>
      </c>
      <c r="K50" t="s">
        <v>4</v>
      </c>
      <c r="L50">
        <f>Nutrition[[#This Row],[Calories]]/Nutrition[[#This Row],[Grams]]</f>
        <v>2.0535714285714284</v>
      </c>
      <c r="M50">
        <f>Nutrition[[#This Row],[Protein]]/Nutrition[[#This Row],[Grams]]</f>
        <v>0.3392857142857143</v>
      </c>
      <c r="N50">
        <f>Nutrition[[#This Row],[Fat]]/Nutrition[[#This Row],[Grams]]</f>
        <v>7.1428571428571425E-2</v>
      </c>
      <c r="O50">
        <f>Nutrition[[#This Row],[Sat.Fat]]/Nutrition[[#This Row],[Grams]]</f>
        <v>7.1428571428571425E-2</v>
      </c>
      <c r="P50">
        <f>Nutrition[[#This Row],[Fiber]]/Nutrition[[#This Row],[Grams]]</f>
        <v>0</v>
      </c>
      <c r="Q50">
        <f>Nutrition[[#This Row],[Carbs]]/Nutrition[[#This Row],[Grams]]</f>
        <v>0</v>
      </c>
    </row>
    <row r="51" spans="1:17" x14ac:dyDescent="0.2">
      <c r="A51" t="s">
        <v>75</v>
      </c>
      <c r="B51" t="s">
        <v>76</v>
      </c>
      <c r="C51">
        <v>227</v>
      </c>
      <c r="D51">
        <v>480</v>
      </c>
      <c r="E51">
        <v>18</v>
      </c>
      <c r="F51">
        <v>28</v>
      </c>
      <c r="G51">
        <v>25</v>
      </c>
      <c r="H51">
        <v>0</v>
      </c>
      <c r="I51">
        <v>32</v>
      </c>
      <c r="J51" t="s">
        <v>62</v>
      </c>
      <c r="K51" t="s">
        <v>4</v>
      </c>
      <c r="L51">
        <f>Nutrition[[#This Row],[Calories]]/Nutrition[[#This Row],[Grams]]</f>
        <v>2.1145374449339207</v>
      </c>
      <c r="M51">
        <f>Nutrition[[#This Row],[Protein]]/Nutrition[[#This Row],[Grams]]</f>
        <v>7.9295154185022032E-2</v>
      </c>
      <c r="N51">
        <f>Nutrition[[#This Row],[Fat]]/Nutrition[[#This Row],[Grams]]</f>
        <v>0.12334801762114538</v>
      </c>
      <c r="O51">
        <f>Nutrition[[#This Row],[Sat.Fat]]/Nutrition[[#This Row],[Grams]]</f>
        <v>0.11013215859030837</v>
      </c>
      <c r="P51">
        <f>Nutrition[[#This Row],[Fiber]]/Nutrition[[#This Row],[Grams]]</f>
        <v>0</v>
      </c>
      <c r="Q51">
        <f>Nutrition[[#This Row],[Carbs]]/Nutrition[[#This Row],[Grams]]</f>
        <v>0.14096916299559473</v>
      </c>
    </row>
    <row r="52" spans="1:17" x14ac:dyDescent="0.2">
      <c r="A52" t="s">
        <v>77</v>
      </c>
      <c r="B52" t="s">
        <v>15</v>
      </c>
      <c r="C52">
        <v>235</v>
      </c>
      <c r="D52">
        <v>185</v>
      </c>
      <c r="E52">
        <v>15</v>
      </c>
      <c r="F52">
        <v>10</v>
      </c>
      <c r="G52">
        <v>9</v>
      </c>
      <c r="H52">
        <v>0</v>
      </c>
      <c r="I52">
        <v>15</v>
      </c>
      <c r="J52" t="s">
        <v>62</v>
      </c>
      <c r="K52" t="s">
        <v>4</v>
      </c>
      <c r="L52">
        <f>Nutrition[[#This Row],[Calories]]/Nutrition[[#This Row],[Grams]]</f>
        <v>0.78723404255319152</v>
      </c>
      <c r="M52">
        <f>Nutrition[[#This Row],[Protein]]/Nutrition[[#This Row],[Grams]]</f>
        <v>6.3829787234042548E-2</v>
      </c>
      <c r="N52">
        <f>Nutrition[[#This Row],[Fat]]/Nutrition[[#This Row],[Grams]]</f>
        <v>4.2553191489361701E-2</v>
      </c>
      <c r="O52">
        <f>Nutrition[[#This Row],[Sat.Fat]]/Nutrition[[#This Row],[Grams]]</f>
        <v>3.8297872340425532E-2</v>
      </c>
      <c r="P52">
        <f>Nutrition[[#This Row],[Fiber]]/Nutrition[[#This Row],[Grams]]</f>
        <v>0</v>
      </c>
      <c r="Q52">
        <f>Nutrition[[#This Row],[Carbs]]/Nutrition[[#This Row],[Grams]]</f>
        <v>6.3829787234042548E-2</v>
      </c>
    </row>
    <row r="53" spans="1:17" x14ac:dyDescent="0.2">
      <c r="A53" t="s">
        <v>78</v>
      </c>
      <c r="B53" t="s">
        <v>66</v>
      </c>
      <c r="C53">
        <v>85</v>
      </c>
      <c r="D53">
        <v>185</v>
      </c>
      <c r="E53">
        <v>23</v>
      </c>
      <c r="F53">
        <v>9</v>
      </c>
      <c r="G53">
        <v>7</v>
      </c>
      <c r="H53">
        <v>0</v>
      </c>
      <c r="I53">
        <v>0</v>
      </c>
      <c r="J53" t="s">
        <v>62</v>
      </c>
      <c r="K53" t="s">
        <v>4</v>
      </c>
      <c r="L53">
        <f>Nutrition[[#This Row],[Calories]]/Nutrition[[#This Row],[Grams]]</f>
        <v>2.1764705882352939</v>
      </c>
      <c r="M53">
        <f>Nutrition[[#This Row],[Protein]]/Nutrition[[#This Row],[Grams]]</f>
        <v>0.27058823529411763</v>
      </c>
      <c r="N53">
        <f>Nutrition[[#This Row],[Fat]]/Nutrition[[#This Row],[Grams]]</f>
        <v>0.10588235294117647</v>
      </c>
      <c r="O53">
        <f>Nutrition[[#This Row],[Sat.Fat]]/Nutrition[[#This Row],[Grams]]</f>
        <v>8.2352941176470587E-2</v>
      </c>
      <c r="P53">
        <f>Nutrition[[#This Row],[Fiber]]/Nutrition[[#This Row],[Grams]]</f>
        <v>0</v>
      </c>
      <c r="Q53">
        <f>Nutrition[[#This Row],[Carbs]]/Nutrition[[#This Row],[Grams]]</f>
        <v>0</v>
      </c>
    </row>
    <row r="54" spans="1:17" x14ac:dyDescent="0.2">
      <c r="A54" t="s">
        <v>79</v>
      </c>
      <c r="B54" t="s">
        <v>66</v>
      </c>
      <c r="C54">
        <v>85</v>
      </c>
      <c r="D54">
        <v>245</v>
      </c>
      <c r="E54">
        <v>25</v>
      </c>
      <c r="F54">
        <v>15</v>
      </c>
      <c r="G54">
        <v>11</v>
      </c>
      <c r="H54">
        <v>0</v>
      </c>
      <c r="I54">
        <v>0</v>
      </c>
      <c r="J54" t="s">
        <v>62</v>
      </c>
      <c r="K54" t="s">
        <v>4</v>
      </c>
      <c r="L54">
        <f>Nutrition[[#This Row],[Calories]]/Nutrition[[#This Row],[Grams]]</f>
        <v>2.8823529411764706</v>
      </c>
      <c r="M54">
        <f>Nutrition[[#This Row],[Protein]]/Nutrition[[#This Row],[Grams]]</f>
        <v>0.29411764705882354</v>
      </c>
      <c r="N54">
        <f>Nutrition[[#This Row],[Fat]]/Nutrition[[#This Row],[Grams]]</f>
        <v>0.17647058823529413</v>
      </c>
      <c r="O54">
        <f>Nutrition[[#This Row],[Sat.Fat]]/Nutrition[[#This Row],[Grams]]</f>
        <v>0.12941176470588237</v>
      </c>
      <c r="P54">
        <f>Nutrition[[#This Row],[Fiber]]/Nutrition[[#This Row],[Grams]]</f>
        <v>0</v>
      </c>
      <c r="Q54">
        <f>Nutrition[[#This Row],[Carbs]]/Nutrition[[#This Row],[Grams]]</f>
        <v>0</v>
      </c>
    </row>
    <row r="55" spans="1:17" x14ac:dyDescent="0.2">
      <c r="A55" t="s">
        <v>80</v>
      </c>
      <c r="B55" t="s">
        <v>81</v>
      </c>
      <c r="C55">
        <v>100</v>
      </c>
      <c r="D55">
        <v>290</v>
      </c>
      <c r="E55">
        <v>25</v>
      </c>
      <c r="F55">
        <v>20</v>
      </c>
      <c r="G55">
        <v>16</v>
      </c>
      <c r="H55">
        <v>0</v>
      </c>
      <c r="I55">
        <v>0</v>
      </c>
      <c r="J55" t="s">
        <v>62</v>
      </c>
      <c r="K55" t="s">
        <v>4</v>
      </c>
      <c r="L55">
        <f>Nutrition[[#This Row],[Calories]]/Nutrition[[#This Row],[Grams]]</f>
        <v>2.9</v>
      </c>
      <c r="M55">
        <f>Nutrition[[#This Row],[Protein]]/Nutrition[[#This Row],[Grams]]</f>
        <v>0.25</v>
      </c>
      <c r="N55">
        <f>Nutrition[[#This Row],[Fat]]/Nutrition[[#This Row],[Grams]]</f>
        <v>0.2</v>
      </c>
      <c r="O55">
        <f>Nutrition[[#This Row],[Sat.Fat]]/Nutrition[[#This Row],[Grams]]</f>
        <v>0.16</v>
      </c>
      <c r="P55">
        <f>Nutrition[[#This Row],[Fiber]]/Nutrition[[#This Row],[Grams]]</f>
        <v>0</v>
      </c>
      <c r="Q55">
        <f>Nutrition[[#This Row],[Carbs]]/Nutrition[[#This Row],[Grams]]</f>
        <v>0</v>
      </c>
    </row>
    <row r="56" spans="1:17" x14ac:dyDescent="0.2">
      <c r="A56" t="s">
        <v>82</v>
      </c>
      <c r="B56" t="s">
        <v>83</v>
      </c>
      <c r="C56">
        <v>100</v>
      </c>
      <c r="D56">
        <v>140</v>
      </c>
      <c r="E56">
        <v>22</v>
      </c>
      <c r="F56">
        <v>14</v>
      </c>
      <c r="G56">
        <v>12</v>
      </c>
      <c r="H56">
        <v>0</v>
      </c>
      <c r="I56">
        <v>2.2999999999999998</v>
      </c>
      <c r="J56" t="s">
        <v>62</v>
      </c>
      <c r="K56" t="s">
        <v>4</v>
      </c>
      <c r="L56">
        <f>Nutrition[[#This Row],[Calories]]/Nutrition[[#This Row],[Grams]]</f>
        <v>1.4</v>
      </c>
      <c r="M56">
        <f>Nutrition[[#This Row],[Protein]]/Nutrition[[#This Row],[Grams]]</f>
        <v>0.22</v>
      </c>
      <c r="N56">
        <f>Nutrition[[#This Row],[Fat]]/Nutrition[[#This Row],[Grams]]</f>
        <v>0.14000000000000001</v>
      </c>
      <c r="O56">
        <f>Nutrition[[#This Row],[Sat.Fat]]/Nutrition[[#This Row],[Grams]]</f>
        <v>0.12</v>
      </c>
      <c r="P56">
        <f>Nutrition[[#This Row],[Fiber]]/Nutrition[[#This Row],[Grams]]</f>
        <v>0</v>
      </c>
      <c r="Q56">
        <f>Nutrition[[#This Row],[Carbs]]/Nutrition[[#This Row],[Grams]]</f>
        <v>2.3E-2</v>
      </c>
    </row>
    <row r="57" spans="1:17" x14ac:dyDescent="0.2">
      <c r="A57" t="s">
        <v>84</v>
      </c>
      <c r="B57" t="s">
        <v>81</v>
      </c>
      <c r="C57">
        <v>100</v>
      </c>
      <c r="D57">
        <v>370</v>
      </c>
      <c r="E57">
        <v>16</v>
      </c>
      <c r="F57">
        <v>28</v>
      </c>
      <c r="G57">
        <v>0</v>
      </c>
      <c r="H57">
        <v>0</v>
      </c>
      <c r="I57">
        <v>0</v>
      </c>
      <c r="J57" t="s">
        <v>62</v>
      </c>
      <c r="K57" t="s">
        <v>4</v>
      </c>
      <c r="L57">
        <f>Nutrition[[#This Row],[Calories]]/Nutrition[[#This Row],[Grams]]</f>
        <v>3.7</v>
      </c>
      <c r="M57">
        <f>Nutrition[[#This Row],[Protein]]/Nutrition[[#This Row],[Grams]]</f>
        <v>0.16</v>
      </c>
      <c r="N57">
        <f>Nutrition[[#This Row],[Fat]]/Nutrition[[#This Row],[Grams]]</f>
        <v>0.28000000000000003</v>
      </c>
      <c r="O57">
        <f>Nutrition[[#This Row],[Sat.Fat]]/Nutrition[[#This Row],[Grams]]</f>
        <v>0</v>
      </c>
      <c r="P57">
        <f>Nutrition[[#This Row],[Fiber]]/Nutrition[[#This Row],[Grams]]</f>
        <v>0</v>
      </c>
      <c r="Q57">
        <f>Nutrition[[#This Row],[Carbs]]/Nutrition[[#This Row],[Grams]]</f>
        <v>0</v>
      </c>
    </row>
    <row r="58" spans="1:17" x14ac:dyDescent="0.2">
      <c r="A58" t="s">
        <v>85</v>
      </c>
      <c r="B58" t="s">
        <v>86</v>
      </c>
      <c r="C58">
        <v>115</v>
      </c>
      <c r="D58">
        <v>480</v>
      </c>
      <c r="E58">
        <v>24</v>
      </c>
      <c r="F58">
        <v>35</v>
      </c>
      <c r="G58">
        <v>33</v>
      </c>
      <c r="H58">
        <v>0</v>
      </c>
      <c r="I58">
        <v>0</v>
      </c>
      <c r="J58" t="s">
        <v>62</v>
      </c>
      <c r="K58" t="s">
        <v>4</v>
      </c>
      <c r="L58">
        <f>Nutrition[[#This Row],[Calories]]/Nutrition[[#This Row],[Grams]]</f>
        <v>4.1739130434782608</v>
      </c>
      <c r="M58">
        <f>Nutrition[[#This Row],[Protein]]/Nutrition[[#This Row],[Grams]]</f>
        <v>0.20869565217391303</v>
      </c>
      <c r="N58">
        <f>Nutrition[[#This Row],[Fat]]/Nutrition[[#This Row],[Grams]]</f>
        <v>0.30434782608695654</v>
      </c>
      <c r="O58">
        <f>Nutrition[[#This Row],[Sat.Fat]]/Nutrition[[#This Row],[Grams]]</f>
        <v>0.28695652173913044</v>
      </c>
      <c r="P58">
        <f>Nutrition[[#This Row],[Fiber]]/Nutrition[[#This Row],[Grams]]</f>
        <v>0</v>
      </c>
      <c r="Q58">
        <f>Nutrition[[#This Row],[Carbs]]/Nutrition[[#This Row],[Grams]]</f>
        <v>0</v>
      </c>
    </row>
    <row r="59" spans="1:17" x14ac:dyDescent="0.2">
      <c r="A59" t="s">
        <v>87</v>
      </c>
      <c r="B59" t="s">
        <v>66</v>
      </c>
      <c r="C59">
        <v>86</v>
      </c>
      <c r="D59">
        <v>314</v>
      </c>
      <c r="E59">
        <v>20</v>
      </c>
      <c r="F59">
        <v>14</v>
      </c>
      <c r="G59">
        <v>14</v>
      </c>
      <c r="H59">
        <v>0</v>
      </c>
      <c r="I59">
        <v>0</v>
      </c>
      <c r="J59" t="s">
        <v>62</v>
      </c>
      <c r="K59" t="s">
        <v>4</v>
      </c>
      <c r="L59">
        <f>Nutrition[[#This Row],[Calories]]/Nutrition[[#This Row],[Grams]]</f>
        <v>3.6511627906976742</v>
      </c>
      <c r="M59">
        <f>Nutrition[[#This Row],[Protein]]/Nutrition[[#This Row],[Grams]]</f>
        <v>0.23255813953488372</v>
      </c>
      <c r="N59">
        <f>Nutrition[[#This Row],[Fat]]/Nutrition[[#This Row],[Grams]]</f>
        <v>0.16279069767441862</v>
      </c>
      <c r="O59">
        <f>Nutrition[[#This Row],[Sat.Fat]]/Nutrition[[#This Row],[Grams]]</f>
        <v>0.16279069767441862</v>
      </c>
      <c r="P59">
        <f>Nutrition[[#This Row],[Fiber]]/Nutrition[[#This Row],[Grams]]</f>
        <v>0</v>
      </c>
      <c r="Q59">
        <f>Nutrition[[#This Row],[Carbs]]/Nutrition[[#This Row],[Grams]]</f>
        <v>0</v>
      </c>
    </row>
    <row r="60" spans="1:17" x14ac:dyDescent="0.2">
      <c r="A60" t="s">
        <v>88</v>
      </c>
      <c r="B60" t="s">
        <v>66</v>
      </c>
      <c r="C60">
        <v>85</v>
      </c>
      <c r="D60">
        <v>285</v>
      </c>
      <c r="E60">
        <v>18</v>
      </c>
      <c r="F60">
        <v>23</v>
      </c>
      <c r="G60">
        <v>21</v>
      </c>
      <c r="H60">
        <v>0</v>
      </c>
      <c r="I60">
        <v>0</v>
      </c>
      <c r="J60" t="s">
        <v>62</v>
      </c>
      <c r="K60" t="s">
        <v>4</v>
      </c>
      <c r="L60">
        <f>Nutrition[[#This Row],[Calories]]/Nutrition[[#This Row],[Grams]]</f>
        <v>3.3529411764705883</v>
      </c>
      <c r="M60">
        <f>Nutrition[[#This Row],[Protein]]/Nutrition[[#This Row],[Grams]]</f>
        <v>0.21176470588235294</v>
      </c>
      <c r="N60">
        <f>Nutrition[[#This Row],[Fat]]/Nutrition[[#This Row],[Grams]]</f>
        <v>0.27058823529411763</v>
      </c>
      <c r="O60">
        <f>Nutrition[[#This Row],[Sat.Fat]]/Nutrition[[#This Row],[Grams]]</f>
        <v>0.24705882352941178</v>
      </c>
      <c r="P60">
        <f>Nutrition[[#This Row],[Fiber]]/Nutrition[[#This Row],[Grams]]</f>
        <v>0</v>
      </c>
      <c r="Q60">
        <f>Nutrition[[#This Row],[Carbs]]/Nutrition[[#This Row],[Grams]]</f>
        <v>0</v>
      </c>
    </row>
    <row r="61" spans="1:17" x14ac:dyDescent="0.2">
      <c r="A61" t="s">
        <v>89</v>
      </c>
      <c r="B61" t="s">
        <v>81</v>
      </c>
      <c r="C61">
        <v>100</v>
      </c>
      <c r="D61">
        <v>260</v>
      </c>
      <c r="E61">
        <v>16</v>
      </c>
      <c r="F61">
        <v>21</v>
      </c>
      <c r="G61">
        <v>18</v>
      </c>
      <c r="H61">
        <v>0</v>
      </c>
      <c r="I61">
        <v>0</v>
      </c>
      <c r="J61" t="s">
        <v>62</v>
      </c>
      <c r="K61" t="s">
        <v>4</v>
      </c>
      <c r="L61">
        <f>Nutrition[[#This Row],[Calories]]/Nutrition[[#This Row],[Grams]]</f>
        <v>2.6</v>
      </c>
      <c r="M61">
        <f>Nutrition[[#This Row],[Protein]]/Nutrition[[#This Row],[Grams]]</f>
        <v>0.16</v>
      </c>
      <c r="N61">
        <f>Nutrition[[#This Row],[Fat]]/Nutrition[[#This Row],[Grams]]</f>
        <v>0.21</v>
      </c>
      <c r="O61">
        <f>Nutrition[[#This Row],[Sat.Fat]]/Nutrition[[#This Row],[Grams]]</f>
        <v>0.18</v>
      </c>
      <c r="P61">
        <f>Nutrition[[#This Row],[Fiber]]/Nutrition[[#This Row],[Grams]]</f>
        <v>0</v>
      </c>
      <c r="Q61">
        <f>Nutrition[[#This Row],[Carbs]]/Nutrition[[#This Row],[Grams]]</f>
        <v>0</v>
      </c>
    </row>
    <row r="62" spans="1:17" x14ac:dyDescent="0.2">
      <c r="A62" t="s">
        <v>90</v>
      </c>
      <c r="B62" t="s">
        <v>66</v>
      </c>
      <c r="C62">
        <v>85</v>
      </c>
      <c r="D62">
        <v>290</v>
      </c>
      <c r="E62">
        <v>16</v>
      </c>
      <c r="F62">
        <v>22</v>
      </c>
      <c r="G62">
        <v>19</v>
      </c>
      <c r="H62">
        <v>0</v>
      </c>
      <c r="I62">
        <v>0</v>
      </c>
      <c r="J62" t="s">
        <v>62</v>
      </c>
      <c r="K62" t="s">
        <v>4</v>
      </c>
      <c r="L62">
        <f>Nutrition[[#This Row],[Calories]]/Nutrition[[#This Row],[Grams]]</f>
        <v>3.4117647058823528</v>
      </c>
      <c r="M62">
        <f>Nutrition[[#This Row],[Protein]]/Nutrition[[#This Row],[Grams]]</f>
        <v>0.18823529411764706</v>
      </c>
      <c r="N62">
        <f>Nutrition[[#This Row],[Fat]]/Nutrition[[#This Row],[Grams]]</f>
        <v>0.25882352941176473</v>
      </c>
      <c r="O62">
        <f>Nutrition[[#This Row],[Sat.Fat]]/Nutrition[[#This Row],[Grams]]</f>
        <v>0.22352941176470589</v>
      </c>
      <c r="P62">
        <f>Nutrition[[#This Row],[Fiber]]/Nutrition[[#This Row],[Grams]]</f>
        <v>0</v>
      </c>
      <c r="Q62">
        <f>Nutrition[[#This Row],[Carbs]]/Nutrition[[#This Row],[Grams]]</f>
        <v>0</v>
      </c>
    </row>
    <row r="63" spans="1:17" x14ac:dyDescent="0.2">
      <c r="A63" t="s">
        <v>91</v>
      </c>
      <c r="B63" t="s">
        <v>61</v>
      </c>
      <c r="C63">
        <v>57</v>
      </c>
      <c r="D63">
        <v>170</v>
      </c>
      <c r="E63">
        <v>13</v>
      </c>
      <c r="F63">
        <v>13</v>
      </c>
      <c r="G63">
        <v>11</v>
      </c>
      <c r="H63">
        <v>0</v>
      </c>
      <c r="I63">
        <v>0</v>
      </c>
      <c r="J63" t="s">
        <v>62</v>
      </c>
      <c r="K63" t="s">
        <v>4</v>
      </c>
      <c r="L63">
        <f>Nutrition[[#This Row],[Calories]]/Nutrition[[#This Row],[Grams]]</f>
        <v>2.9824561403508771</v>
      </c>
      <c r="M63">
        <f>Nutrition[[#This Row],[Protein]]/Nutrition[[#This Row],[Grams]]</f>
        <v>0.22807017543859648</v>
      </c>
      <c r="N63">
        <f>Nutrition[[#This Row],[Fat]]/Nutrition[[#This Row],[Grams]]</f>
        <v>0.22807017543859648</v>
      </c>
      <c r="O63">
        <f>Nutrition[[#This Row],[Sat.Fat]]/Nutrition[[#This Row],[Grams]]</f>
        <v>0.19298245614035087</v>
      </c>
      <c r="P63">
        <f>Nutrition[[#This Row],[Fiber]]/Nutrition[[#This Row],[Grams]]</f>
        <v>0</v>
      </c>
      <c r="Q63">
        <f>Nutrition[[#This Row],[Carbs]]/Nutrition[[#This Row],[Grams]]</f>
        <v>0</v>
      </c>
    </row>
    <row r="64" spans="1:17" x14ac:dyDescent="0.2">
      <c r="A64" t="s">
        <v>92</v>
      </c>
      <c r="B64" t="s">
        <v>61</v>
      </c>
      <c r="C64">
        <v>57</v>
      </c>
      <c r="D64">
        <v>165</v>
      </c>
      <c r="E64">
        <v>8</v>
      </c>
      <c r="F64">
        <v>14</v>
      </c>
      <c r="G64">
        <v>12</v>
      </c>
      <c r="H64">
        <v>0</v>
      </c>
      <c r="I64">
        <v>1</v>
      </c>
      <c r="J64" t="s">
        <v>62</v>
      </c>
      <c r="K64" t="s">
        <v>4</v>
      </c>
      <c r="L64">
        <f>Nutrition[[#This Row],[Calories]]/Nutrition[[#This Row],[Grams]]</f>
        <v>2.8947368421052633</v>
      </c>
      <c r="M64">
        <f>Nutrition[[#This Row],[Protein]]/Nutrition[[#This Row],[Grams]]</f>
        <v>0.14035087719298245</v>
      </c>
      <c r="N64">
        <f>Nutrition[[#This Row],[Fat]]/Nutrition[[#This Row],[Grams]]</f>
        <v>0.24561403508771928</v>
      </c>
      <c r="O64">
        <f>Nutrition[[#This Row],[Sat.Fat]]/Nutrition[[#This Row],[Grams]]</f>
        <v>0.21052631578947367</v>
      </c>
      <c r="P64">
        <f>Nutrition[[#This Row],[Fiber]]/Nutrition[[#This Row],[Grams]]</f>
        <v>0</v>
      </c>
      <c r="Q64">
        <f>Nutrition[[#This Row],[Carbs]]/Nutrition[[#This Row],[Grams]]</f>
        <v>1.7543859649122806E-2</v>
      </c>
    </row>
    <row r="65" spans="1:17" x14ac:dyDescent="0.2">
      <c r="A65" t="s">
        <v>93</v>
      </c>
      <c r="B65" t="s">
        <v>66</v>
      </c>
      <c r="C65">
        <v>85</v>
      </c>
      <c r="D65">
        <v>310</v>
      </c>
      <c r="E65">
        <v>21</v>
      </c>
      <c r="F65">
        <v>24</v>
      </c>
      <c r="G65">
        <v>21</v>
      </c>
      <c r="H65">
        <v>0</v>
      </c>
      <c r="I65">
        <v>0</v>
      </c>
      <c r="J65" t="s">
        <v>62</v>
      </c>
      <c r="K65" t="s">
        <v>4</v>
      </c>
      <c r="L65">
        <f>Nutrition[[#This Row],[Calories]]/Nutrition[[#This Row],[Grams]]</f>
        <v>3.6470588235294117</v>
      </c>
      <c r="M65">
        <f>Nutrition[[#This Row],[Protein]]/Nutrition[[#This Row],[Grams]]</f>
        <v>0.24705882352941178</v>
      </c>
      <c r="N65">
        <f>Nutrition[[#This Row],[Fat]]/Nutrition[[#This Row],[Grams]]</f>
        <v>0.28235294117647058</v>
      </c>
      <c r="O65">
        <f>Nutrition[[#This Row],[Sat.Fat]]/Nutrition[[#This Row],[Grams]]</f>
        <v>0.24705882352941178</v>
      </c>
      <c r="P65">
        <f>Nutrition[[#This Row],[Fiber]]/Nutrition[[#This Row],[Grams]]</f>
        <v>0</v>
      </c>
      <c r="Q65">
        <f>Nutrition[[#This Row],[Carbs]]/Nutrition[[#This Row],[Grams]]</f>
        <v>0</v>
      </c>
    </row>
    <row r="66" spans="1:17" x14ac:dyDescent="0.2">
      <c r="A66" t="s">
        <v>94</v>
      </c>
      <c r="B66" t="s">
        <v>81</v>
      </c>
      <c r="C66">
        <v>100</v>
      </c>
      <c r="D66">
        <v>475</v>
      </c>
      <c r="E66">
        <v>18</v>
      </c>
      <c r="F66">
        <v>44</v>
      </c>
      <c r="G66">
        <v>40</v>
      </c>
      <c r="H66">
        <v>0</v>
      </c>
      <c r="I66">
        <v>0</v>
      </c>
      <c r="J66" t="s">
        <v>62</v>
      </c>
      <c r="K66" t="s">
        <v>4</v>
      </c>
      <c r="L66">
        <f>Nutrition[[#This Row],[Calories]]/Nutrition[[#This Row],[Grams]]</f>
        <v>4.75</v>
      </c>
      <c r="M66">
        <f>Nutrition[[#This Row],[Protein]]/Nutrition[[#This Row],[Grams]]</f>
        <v>0.18</v>
      </c>
      <c r="N66">
        <f>Nutrition[[#This Row],[Fat]]/Nutrition[[#This Row],[Grams]]</f>
        <v>0.44</v>
      </c>
      <c r="O66">
        <f>Nutrition[[#This Row],[Sat.Fat]]/Nutrition[[#This Row],[Grams]]</f>
        <v>0.4</v>
      </c>
      <c r="P66">
        <f>Nutrition[[#This Row],[Fiber]]/Nutrition[[#This Row],[Grams]]</f>
        <v>0</v>
      </c>
      <c r="Q66">
        <f>Nutrition[[#This Row],[Carbs]]/Nutrition[[#This Row],[Grams]]</f>
        <v>0</v>
      </c>
    </row>
    <row r="67" spans="1:17" x14ac:dyDescent="0.2">
      <c r="A67" t="s">
        <v>95</v>
      </c>
      <c r="B67" t="s">
        <v>81</v>
      </c>
      <c r="C67">
        <v>100</v>
      </c>
      <c r="D67">
        <v>265</v>
      </c>
      <c r="E67">
        <v>27</v>
      </c>
      <c r="F67">
        <v>15</v>
      </c>
      <c r="G67">
        <v>0</v>
      </c>
      <c r="H67">
        <v>0</v>
      </c>
      <c r="I67">
        <v>0</v>
      </c>
      <c r="J67" t="s">
        <v>62</v>
      </c>
      <c r="K67" t="s">
        <v>4</v>
      </c>
      <c r="L67">
        <f>Nutrition[[#This Row],[Calories]]/Nutrition[[#This Row],[Grams]]</f>
        <v>2.65</v>
      </c>
      <c r="M67">
        <f>Nutrition[[#This Row],[Protein]]/Nutrition[[#This Row],[Grams]]</f>
        <v>0.27</v>
      </c>
      <c r="N67">
        <f>Nutrition[[#This Row],[Fat]]/Nutrition[[#This Row],[Grams]]</f>
        <v>0.15</v>
      </c>
      <c r="O67">
        <f>Nutrition[[#This Row],[Sat.Fat]]/Nutrition[[#This Row],[Grams]]</f>
        <v>0</v>
      </c>
      <c r="P67">
        <f>Nutrition[[#This Row],[Fiber]]/Nutrition[[#This Row],[Grams]]</f>
        <v>0</v>
      </c>
      <c r="Q67">
        <f>Nutrition[[#This Row],[Carbs]]/Nutrition[[#This Row],[Grams]]</f>
        <v>0</v>
      </c>
    </row>
    <row r="68" spans="1:17" x14ac:dyDescent="0.2">
      <c r="A68" t="s">
        <v>96</v>
      </c>
      <c r="B68" t="s">
        <v>66</v>
      </c>
      <c r="C68">
        <v>85</v>
      </c>
      <c r="D68">
        <v>185</v>
      </c>
      <c r="E68">
        <v>23</v>
      </c>
      <c r="F68">
        <v>9</v>
      </c>
      <c r="G68">
        <v>8</v>
      </c>
      <c r="H68">
        <v>0</v>
      </c>
      <c r="I68">
        <v>0</v>
      </c>
      <c r="J68" t="s">
        <v>62</v>
      </c>
      <c r="K68" t="s">
        <v>4</v>
      </c>
      <c r="L68">
        <f>Nutrition[[#This Row],[Calories]]/Nutrition[[#This Row],[Grams]]</f>
        <v>2.1764705882352939</v>
      </c>
      <c r="M68">
        <f>Nutrition[[#This Row],[Protein]]/Nutrition[[#This Row],[Grams]]</f>
        <v>0.27058823529411763</v>
      </c>
      <c r="N68">
        <f>Nutrition[[#This Row],[Fat]]/Nutrition[[#This Row],[Grams]]</f>
        <v>0.10588235294117647</v>
      </c>
      <c r="O68">
        <f>Nutrition[[#This Row],[Sat.Fat]]/Nutrition[[#This Row],[Grams]]</f>
        <v>9.4117647058823528E-2</v>
      </c>
      <c r="P68">
        <f>Nutrition[[#This Row],[Fiber]]/Nutrition[[#This Row],[Grams]]</f>
        <v>0</v>
      </c>
      <c r="Q68">
        <f>Nutrition[[#This Row],[Carbs]]/Nutrition[[#This Row],[Grams]]</f>
        <v>0</v>
      </c>
    </row>
    <row r="69" spans="1:17" x14ac:dyDescent="0.2">
      <c r="A69" t="s">
        <v>97</v>
      </c>
      <c r="B69" t="s">
        <v>66</v>
      </c>
      <c r="C69">
        <v>85</v>
      </c>
      <c r="D69">
        <v>305</v>
      </c>
      <c r="E69">
        <v>13</v>
      </c>
      <c r="F69">
        <v>14</v>
      </c>
      <c r="G69">
        <v>13</v>
      </c>
      <c r="H69">
        <v>0</v>
      </c>
      <c r="I69">
        <v>0</v>
      </c>
      <c r="J69" t="s">
        <v>62</v>
      </c>
      <c r="K69" t="s">
        <v>4</v>
      </c>
      <c r="L69">
        <f>Nutrition[[#This Row],[Calories]]/Nutrition[[#This Row],[Grams]]</f>
        <v>3.5882352941176472</v>
      </c>
      <c r="M69">
        <f>Nutrition[[#This Row],[Protein]]/Nutrition[[#This Row],[Grams]]</f>
        <v>0.15294117647058825</v>
      </c>
      <c r="N69">
        <f>Nutrition[[#This Row],[Fat]]/Nutrition[[#This Row],[Grams]]</f>
        <v>0.16470588235294117</v>
      </c>
      <c r="O69">
        <f>Nutrition[[#This Row],[Sat.Fat]]/Nutrition[[#This Row],[Grams]]</f>
        <v>0.15294117647058825</v>
      </c>
      <c r="P69">
        <f>Nutrition[[#This Row],[Fiber]]/Nutrition[[#This Row],[Grams]]</f>
        <v>0</v>
      </c>
      <c r="Q69">
        <f>Nutrition[[#This Row],[Carbs]]/Nutrition[[#This Row],[Grams]]</f>
        <v>0</v>
      </c>
    </row>
    <row r="70" spans="1:17" x14ac:dyDescent="0.2">
      <c r="A70" t="s">
        <v>98</v>
      </c>
      <c r="B70" t="s">
        <v>66</v>
      </c>
      <c r="C70">
        <v>85</v>
      </c>
      <c r="D70">
        <v>87</v>
      </c>
      <c r="E70">
        <v>12</v>
      </c>
      <c r="F70">
        <v>1</v>
      </c>
      <c r="G70">
        <v>0</v>
      </c>
      <c r="H70">
        <v>0</v>
      </c>
      <c r="I70">
        <v>2</v>
      </c>
      <c r="J70" t="s">
        <v>99</v>
      </c>
      <c r="K70" t="s">
        <v>4</v>
      </c>
      <c r="L70">
        <f>Nutrition[[#This Row],[Calories]]/Nutrition[[#This Row],[Grams]]</f>
        <v>1.0235294117647058</v>
      </c>
      <c r="M70">
        <f>Nutrition[[#This Row],[Protein]]/Nutrition[[#This Row],[Grams]]</f>
        <v>0.14117647058823529</v>
      </c>
      <c r="N70">
        <f>Nutrition[[#This Row],[Fat]]/Nutrition[[#This Row],[Grams]]</f>
        <v>1.1764705882352941E-2</v>
      </c>
      <c r="O70">
        <f>Nutrition[[#This Row],[Sat.Fat]]/Nutrition[[#This Row],[Grams]]</f>
        <v>0</v>
      </c>
      <c r="P70">
        <f>Nutrition[[#This Row],[Fiber]]/Nutrition[[#This Row],[Grams]]</f>
        <v>0</v>
      </c>
      <c r="Q70">
        <f>Nutrition[[#This Row],[Carbs]]/Nutrition[[#This Row],[Grams]]</f>
        <v>2.3529411764705882E-2</v>
      </c>
    </row>
    <row r="71" spans="1:17" x14ac:dyDescent="0.2">
      <c r="A71" t="s">
        <v>100</v>
      </c>
      <c r="B71" t="s">
        <v>81</v>
      </c>
      <c r="C71">
        <v>100</v>
      </c>
      <c r="D71">
        <v>170</v>
      </c>
      <c r="E71">
        <v>28</v>
      </c>
      <c r="F71">
        <v>5</v>
      </c>
      <c r="G71">
        <v>0</v>
      </c>
      <c r="H71">
        <v>0</v>
      </c>
      <c r="I71">
        <v>0</v>
      </c>
      <c r="J71" t="s">
        <v>99</v>
      </c>
      <c r="K71" t="s">
        <v>4</v>
      </c>
      <c r="L71">
        <f>Nutrition[[#This Row],[Calories]]/Nutrition[[#This Row],[Grams]]</f>
        <v>1.7</v>
      </c>
      <c r="M71">
        <f>Nutrition[[#This Row],[Protein]]/Nutrition[[#This Row],[Grams]]</f>
        <v>0.28000000000000003</v>
      </c>
      <c r="N71">
        <f>Nutrition[[#This Row],[Fat]]/Nutrition[[#This Row],[Grams]]</f>
        <v>0.05</v>
      </c>
      <c r="O71">
        <f>Nutrition[[#This Row],[Sat.Fat]]/Nutrition[[#This Row],[Grams]]</f>
        <v>0</v>
      </c>
      <c r="P71">
        <f>Nutrition[[#This Row],[Fiber]]/Nutrition[[#This Row],[Grams]]</f>
        <v>0</v>
      </c>
      <c r="Q71">
        <f>Nutrition[[#This Row],[Carbs]]/Nutrition[[#This Row],[Grams]]</f>
        <v>0</v>
      </c>
    </row>
    <row r="72" spans="1:17" x14ac:dyDescent="0.2">
      <c r="A72" t="s">
        <v>101</v>
      </c>
      <c r="B72" t="s">
        <v>66</v>
      </c>
      <c r="C72">
        <v>85</v>
      </c>
      <c r="D72">
        <v>90</v>
      </c>
      <c r="E72">
        <v>14</v>
      </c>
      <c r="F72">
        <v>2</v>
      </c>
      <c r="G72">
        <v>0</v>
      </c>
      <c r="H72">
        <v>0</v>
      </c>
      <c r="I72">
        <v>1</v>
      </c>
      <c r="J72" t="s">
        <v>99</v>
      </c>
      <c r="K72" t="s">
        <v>4</v>
      </c>
      <c r="L72">
        <f>Nutrition[[#This Row],[Calories]]/Nutrition[[#This Row],[Grams]]</f>
        <v>1.0588235294117647</v>
      </c>
      <c r="M72">
        <f>Nutrition[[#This Row],[Protein]]/Nutrition[[#This Row],[Grams]]</f>
        <v>0.16470588235294117</v>
      </c>
      <c r="N72">
        <f>Nutrition[[#This Row],[Fat]]/Nutrition[[#This Row],[Grams]]</f>
        <v>2.3529411764705882E-2</v>
      </c>
      <c r="O72">
        <f>Nutrition[[#This Row],[Sat.Fat]]/Nutrition[[#This Row],[Grams]]</f>
        <v>0</v>
      </c>
      <c r="P72">
        <f>Nutrition[[#This Row],[Fiber]]/Nutrition[[#This Row],[Grams]]</f>
        <v>0</v>
      </c>
      <c r="Q72">
        <f>Nutrition[[#This Row],[Carbs]]/Nutrition[[#This Row],[Grams]]</f>
        <v>1.1764705882352941E-2</v>
      </c>
    </row>
    <row r="73" spans="1:17" x14ac:dyDescent="0.2">
      <c r="A73" t="s">
        <v>102</v>
      </c>
      <c r="B73">
        <v>5</v>
      </c>
      <c r="C73">
        <v>112</v>
      </c>
      <c r="D73">
        <v>200</v>
      </c>
      <c r="E73">
        <v>19</v>
      </c>
      <c r="F73">
        <v>10</v>
      </c>
      <c r="G73">
        <v>5</v>
      </c>
      <c r="H73">
        <v>0</v>
      </c>
      <c r="I73">
        <v>8</v>
      </c>
      <c r="J73" t="s">
        <v>99</v>
      </c>
      <c r="K73" t="s">
        <v>4</v>
      </c>
      <c r="L73">
        <f>Nutrition[[#This Row],[Calories]]/Nutrition[[#This Row],[Grams]]</f>
        <v>1.7857142857142858</v>
      </c>
      <c r="M73">
        <f>Nutrition[[#This Row],[Protein]]/Nutrition[[#This Row],[Grams]]</f>
        <v>0.16964285714285715</v>
      </c>
      <c r="N73">
        <f>Nutrition[[#This Row],[Fat]]/Nutrition[[#This Row],[Grams]]</f>
        <v>8.9285714285714288E-2</v>
      </c>
      <c r="O73">
        <f>Nutrition[[#This Row],[Sat.Fat]]/Nutrition[[#This Row],[Grams]]</f>
        <v>4.4642857142857144E-2</v>
      </c>
      <c r="P73">
        <f>Nutrition[[#This Row],[Fiber]]/Nutrition[[#This Row],[Grams]]</f>
        <v>0</v>
      </c>
      <c r="Q73">
        <f>Nutrition[[#This Row],[Carbs]]/Nutrition[[#This Row],[Grams]]</f>
        <v>7.1428571428571425E-2</v>
      </c>
    </row>
    <row r="74" spans="1:17" x14ac:dyDescent="0.2">
      <c r="A74" t="s">
        <v>103</v>
      </c>
      <c r="B74" t="s">
        <v>81</v>
      </c>
      <c r="C74">
        <v>100</v>
      </c>
      <c r="D74">
        <v>200</v>
      </c>
      <c r="E74">
        <v>30</v>
      </c>
      <c r="F74">
        <v>8</v>
      </c>
      <c r="G74">
        <v>0</v>
      </c>
      <c r="H74">
        <v>0</v>
      </c>
      <c r="I74">
        <v>0</v>
      </c>
      <c r="J74" t="s">
        <v>99</v>
      </c>
      <c r="K74" t="s">
        <v>4</v>
      </c>
      <c r="L74">
        <f>Nutrition[[#This Row],[Calories]]/Nutrition[[#This Row],[Grams]]</f>
        <v>2</v>
      </c>
      <c r="M74">
        <f>Nutrition[[#This Row],[Protein]]/Nutrition[[#This Row],[Grams]]</f>
        <v>0.3</v>
      </c>
      <c r="N74">
        <f>Nutrition[[#This Row],[Fat]]/Nutrition[[#This Row],[Grams]]</f>
        <v>0.08</v>
      </c>
      <c r="O74">
        <f>Nutrition[[#This Row],[Sat.Fat]]/Nutrition[[#This Row],[Grams]]</f>
        <v>0</v>
      </c>
      <c r="P74">
        <f>Nutrition[[#This Row],[Fiber]]/Nutrition[[#This Row],[Grams]]</f>
        <v>0</v>
      </c>
      <c r="Q74">
        <f>Nutrition[[#This Row],[Carbs]]/Nutrition[[#This Row],[Grams]]</f>
        <v>0</v>
      </c>
    </row>
    <row r="75" spans="1:17" x14ac:dyDescent="0.2">
      <c r="A75" t="s">
        <v>104</v>
      </c>
      <c r="B75" t="s">
        <v>66</v>
      </c>
      <c r="C75">
        <v>85</v>
      </c>
      <c r="D75">
        <v>135</v>
      </c>
      <c r="E75">
        <v>16</v>
      </c>
      <c r="F75">
        <v>5</v>
      </c>
      <c r="G75">
        <v>4</v>
      </c>
      <c r="H75">
        <v>0</v>
      </c>
      <c r="I75">
        <v>6</v>
      </c>
      <c r="J75" t="s">
        <v>99</v>
      </c>
      <c r="K75" t="s">
        <v>4</v>
      </c>
      <c r="L75">
        <f>Nutrition[[#This Row],[Calories]]/Nutrition[[#This Row],[Grams]]</f>
        <v>1.588235294117647</v>
      </c>
      <c r="M75">
        <f>Nutrition[[#This Row],[Protein]]/Nutrition[[#This Row],[Grams]]</f>
        <v>0.18823529411764706</v>
      </c>
      <c r="N75">
        <f>Nutrition[[#This Row],[Fat]]/Nutrition[[#This Row],[Grams]]</f>
        <v>5.8823529411764705E-2</v>
      </c>
      <c r="O75">
        <f>Nutrition[[#This Row],[Sat.Fat]]/Nutrition[[#This Row],[Grams]]</f>
        <v>4.7058823529411764E-2</v>
      </c>
      <c r="P75">
        <f>Nutrition[[#This Row],[Fiber]]/Nutrition[[#This Row],[Grams]]</f>
        <v>0</v>
      </c>
      <c r="Q75">
        <f>Nutrition[[#This Row],[Carbs]]/Nutrition[[#This Row],[Grams]]</f>
        <v>7.0588235294117646E-2</v>
      </c>
    </row>
    <row r="76" spans="1:17" x14ac:dyDescent="0.2">
      <c r="A76" t="s">
        <v>105</v>
      </c>
      <c r="B76" t="s">
        <v>81</v>
      </c>
      <c r="C76">
        <v>100</v>
      </c>
      <c r="D76">
        <v>182</v>
      </c>
      <c r="E76">
        <v>26</v>
      </c>
      <c r="F76">
        <v>8</v>
      </c>
      <c r="G76">
        <v>0</v>
      </c>
      <c r="H76">
        <v>0</v>
      </c>
      <c r="I76">
        <v>0</v>
      </c>
      <c r="J76" t="s">
        <v>99</v>
      </c>
      <c r="K76" t="s">
        <v>4</v>
      </c>
      <c r="L76">
        <f>Nutrition[[#This Row],[Calories]]/Nutrition[[#This Row],[Grams]]</f>
        <v>1.82</v>
      </c>
      <c r="M76">
        <f>Nutrition[[#This Row],[Protein]]/Nutrition[[#This Row],[Grams]]</f>
        <v>0.26</v>
      </c>
      <c r="N76">
        <f>Nutrition[[#This Row],[Fat]]/Nutrition[[#This Row],[Grams]]</f>
        <v>0.08</v>
      </c>
      <c r="O76">
        <f>Nutrition[[#This Row],[Sat.Fat]]/Nutrition[[#This Row],[Grams]]</f>
        <v>0</v>
      </c>
      <c r="P76">
        <f>Nutrition[[#This Row],[Fiber]]/Nutrition[[#This Row],[Grams]]</f>
        <v>0</v>
      </c>
      <c r="Q76">
        <f>Nutrition[[#This Row],[Carbs]]/Nutrition[[#This Row],[Grams]]</f>
        <v>0</v>
      </c>
    </row>
    <row r="77" spans="1:17" x14ac:dyDescent="0.2">
      <c r="A77" t="s">
        <v>106</v>
      </c>
      <c r="B77" t="s">
        <v>107</v>
      </c>
      <c r="C77">
        <v>100</v>
      </c>
      <c r="D77">
        <v>211</v>
      </c>
      <c r="E77">
        <v>22</v>
      </c>
      <c r="F77">
        <v>13</v>
      </c>
      <c r="G77">
        <v>0</v>
      </c>
      <c r="H77">
        <v>0</v>
      </c>
      <c r="I77">
        <v>0</v>
      </c>
      <c r="J77" t="s">
        <v>99</v>
      </c>
      <c r="K77" t="s">
        <v>4</v>
      </c>
      <c r="L77">
        <f>Nutrition[[#This Row],[Calories]]/Nutrition[[#This Row],[Grams]]</f>
        <v>2.11</v>
      </c>
      <c r="M77">
        <f>Nutrition[[#This Row],[Protein]]/Nutrition[[#This Row],[Grams]]</f>
        <v>0.22</v>
      </c>
      <c r="N77">
        <f>Nutrition[[#This Row],[Fat]]/Nutrition[[#This Row],[Grams]]</f>
        <v>0.13</v>
      </c>
      <c r="O77">
        <f>Nutrition[[#This Row],[Sat.Fat]]/Nutrition[[#This Row],[Grams]]</f>
        <v>0</v>
      </c>
      <c r="P77">
        <f>Nutrition[[#This Row],[Fiber]]/Nutrition[[#This Row],[Grams]]</f>
        <v>0</v>
      </c>
      <c r="Q77">
        <f>Nutrition[[#This Row],[Carbs]]/Nutrition[[#This Row],[Grams]]</f>
        <v>0</v>
      </c>
    </row>
    <row r="78" spans="1:17" x14ac:dyDescent="0.2">
      <c r="A78" t="s">
        <v>108</v>
      </c>
      <c r="B78" t="s">
        <v>109</v>
      </c>
      <c r="C78">
        <v>100</v>
      </c>
      <c r="D78">
        <v>92</v>
      </c>
      <c r="E78">
        <v>18</v>
      </c>
      <c r="F78">
        <v>1</v>
      </c>
      <c r="G78">
        <v>0</v>
      </c>
      <c r="H78">
        <v>0</v>
      </c>
      <c r="I78">
        <v>0</v>
      </c>
      <c r="J78" t="s">
        <v>99</v>
      </c>
      <c r="K78" t="s">
        <v>4</v>
      </c>
      <c r="L78">
        <f>Nutrition[[#This Row],[Calories]]/Nutrition[[#This Row],[Grams]]</f>
        <v>0.92</v>
      </c>
      <c r="M78">
        <f>Nutrition[[#This Row],[Protein]]/Nutrition[[#This Row],[Grams]]</f>
        <v>0.18</v>
      </c>
      <c r="N78">
        <f>Nutrition[[#This Row],[Fat]]/Nutrition[[#This Row],[Grams]]</f>
        <v>0.01</v>
      </c>
      <c r="O78">
        <f>Nutrition[[#This Row],[Sat.Fat]]/Nutrition[[#This Row],[Grams]]</f>
        <v>0</v>
      </c>
      <c r="P78">
        <f>Nutrition[[#This Row],[Fiber]]/Nutrition[[#This Row],[Grams]]</f>
        <v>0</v>
      </c>
      <c r="Q78">
        <f>Nutrition[[#This Row],[Carbs]]/Nutrition[[#This Row],[Grams]]</f>
        <v>0</v>
      </c>
    </row>
    <row r="79" spans="1:17" x14ac:dyDescent="0.2">
      <c r="A79" t="s">
        <v>110</v>
      </c>
      <c r="B79" t="s">
        <v>66</v>
      </c>
      <c r="C79">
        <v>85</v>
      </c>
      <c r="D79">
        <v>155</v>
      </c>
      <c r="E79">
        <v>18</v>
      </c>
      <c r="F79">
        <v>9</v>
      </c>
      <c r="G79">
        <v>0</v>
      </c>
      <c r="H79" t="s">
        <v>111</v>
      </c>
      <c r="I79">
        <v>0</v>
      </c>
      <c r="J79" t="s">
        <v>99</v>
      </c>
      <c r="K79" t="s">
        <v>4</v>
      </c>
      <c r="L79">
        <f>Nutrition[[#This Row],[Calories]]/Nutrition[[#This Row],[Grams]]</f>
        <v>1.8235294117647058</v>
      </c>
      <c r="M79">
        <f>Nutrition[[#This Row],[Protein]]/Nutrition[[#This Row],[Grams]]</f>
        <v>0.21176470588235294</v>
      </c>
      <c r="N79">
        <f>Nutrition[[#This Row],[Fat]]/Nutrition[[#This Row],[Grams]]</f>
        <v>0.10588235294117647</v>
      </c>
      <c r="O79">
        <f>Nutrition[[#This Row],[Sat.Fat]]/Nutrition[[#This Row],[Grams]]</f>
        <v>0</v>
      </c>
      <c r="P79" t="e">
        <f>Nutrition[[#This Row],[Fiber]]/Nutrition[[#This Row],[Grams]]</f>
        <v>#VALUE!</v>
      </c>
      <c r="Q79">
        <f>Nutrition[[#This Row],[Carbs]]/Nutrition[[#This Row],[Grams]]</f>
        <v>0</v>
      </c>
    </row>
    <row r="80" spans="1:17" x14ac:dyDescent="0.2">
      <c r="A80" t="s">
        <v>112</v>
      </c>
      <c r="B80" t="s">
        <v>113</v>
      </c>
      <c r="C80">
        <v>230</v>
      </c>
      <c r="D80">
        <v>231</v>
      </c>
      <c r="E80">
        <v>232</v>
      </c>
      <c r="F80">
        <v>233</v>
      </c>
      <c r="G80">
        <v>234</v>
      </c>
      <c r="H80">
        <v>235</v>
      </c>
      <c r="I80">
        <v>236</v>
      </c>
      <c r="J80" t="s">
        <v>99</v>
      </c>
      <c r="K80" t="s">
        <v>4</v>
      </c>
      <c r="L80">
        <f>Nutrition[[#This Row],[Calories]]/Nutrition[[#This Row],[Grams]]</f>
        <v>1.0043478260869565</v>
      </c>
      <c r="M80">
        <f>Nutrition[[#This Row],[Protein]]/Nutrition[[#This Row],[Grams]]</f>
        <v>1.008695652173913</v>
      </c>
      <c r="N80">
        <f>Nutrition[[#This Row],[Fat]]/Nutrition[[#This Row],[Grams]]</f>
        <v>1.0130434782608695</v>
      </c>
      <c r="O80">
        <f>Nutrition[[#This Row],[Sat.Fat]]/Nutrition[[#This Row],[Grams]]</f>
        <v>1.017391304347826</v>
      </c>
      <c r="P80">
        <f>Nutrition[[#This Row],[Fiber]]/Nutrition[[#This Row],[Grams]]</f>
        <v>1.0217391304347827</v>
      </c>
      <c r="Q80">
        <f>Nutrition[[#This Row],[Carbs]]/Nutrition[[#This Row],[Grams]]</f>
        <v>1.0260869565217392</v>
      </c>
    </row>
    <row r="81" spans="1:17" x14ac:dyDescent="0.2">
      <c r="A81" t="s">
        <v>114</v>
      </c>
      <c r="B81" t="s">
        <v>15</v>
      </c>
      <c r="C81">
        <v>85</v>
      </c>
      <c r="D81">
        <v>125</v>
      </c>
      <c r="E81">
        <v>19</v>
      </c>
      <c r="F81">
        <v>6</v>
      </c>
      <c r="G81">
        <v>1</v>
      </c>
      <c r="H81">
        <v>0</v>
      </c>
      <c r="I81">
        <v>0</v>
      </c>
      <c r="J81" t="s">
        <v>99</v>
      </c>
      <c r="K81" t="s">
        <v>4</v>
      </c>
      <c r="L81">
        <f>Nutrition[[#This Row],[Calories]]/Nutrition[[#This Row],[Grams]]</f>
        <v>1.4705882352941178</v>
      </c>
      <c r="M81">
        <f>Nutrition[[#This Row],[Protein]]/Nutrition[[#This Row],[Grams]]</f>
        <v>0.22352941176470589</v>
      </c>
      <c r="N81">
        <f>Nutrition[[#This Row],[Fat]]/Nutrition[[#This Row],[Grams]]</f>
        <v>7.0588235294117646E-2</v>
      </c>
      <c r="O81">
        <f>Nutrition[[#This Row],[Sat.Fat]]/Nutrition[[#This Row],[Grams]]</f>
        <v>1.1764705882352941E-2</v>
      </c>
      <c r="P81">
        <f>Nutrition[[#This Row],[Fiber]]/Nutrition[[#This Row],[Grams]]</f>
        <v>0</v>
      </c>
      <c r="Q81">
        <f>Nutrition[[#This Row],[Carbs]]/Nutrition[[#This Row],[Grams]]</f>
        <v>0</v>
      </c>
    </row>
    <row r="82" spans="1:17" x14ac:dyDescent="0.2">
      <c r="A82" t="s">
        <v>115</v>
      </c>
      <c r="B82" t="s">
        <v>66</v>
      </c>
      <c r="C82">
        <v>85</v>
      </c>
      <c r="D82">
        <v>120</v>
      </c>
      <c r="E82">
        <v>17</v>
      </c>
      <c r="F82">
        <v>5</v>
      </c>
      <c r="G82">
        <v>1</v>
      </c>
      <c r="H82">
        <v>0</v>
      </c>
      <c r="I82">
        <v>0</v>
      </c>
      <c r="J82" t="s">
        <v>99</v>
      </c>
      <c r="K82" t="s">
        <v>4</v>
      </c>
      <c r="L82">
        <f>Nutrition[[#This Row],[Calories]]/Nutrition[[#This Row],[Grams]]</f>
        <v>1.411764705882353</v>
      </c>
      <c r="M82">
        <f>Nutrition[[#This Row],[Protein]]/Nutrition[[#This Row],[Grams]]</f>
        <v>0.2</v>
      </c>
      <c r="N82">
        <f>Nutrition[[#This Row],[Fat]]/Nutrition[[#This Row],[Grams]]</f>
        <v>5.8823529411764705E-2</v>
      </c>
      <c r="O82">
        <f>Nutrition[[#This Row],[Sat.Fat]]/Nutrition[[#This Row],[Grams]]</f>
        <v>1.1764705882352941E-2</v>
      </c>
      <c r="P82">
        <f>Nutrition[[#This Row],[Fiber]]/Nutrition[[#This Row],[Grams]]</f>
        <v>0</v>
      </c>
      <c r="Q82">
        <f>Nutrition[[#This Row],[Carbs]]/Nutrition[[#This Row],[Grams]]</f>
        <v>0</v>
      </c>
    </row>
    <row r="83" spans="1:17" x14ac:dyDescent="0.2">
      <c r="A83" t="s">
        <v>116</v>
      </c>
      <c r="B83" t="s">
        <v>66</v>
      </c>
      <c r="C83">
        <v>85</v>
      </c>
      <c r="D83">
        <v>180</v>
      </c>
      <c r="E83">
        <v>22</v>
      </c>
      <c r="F83">
        <v>9</v>
      </c>
      <c r="G83">
        <v>4</v>
      </c>
      <c r="H83">
        <v>0</v>
      </c>
      <c r="I83">
        <v>0</v>
      </c>
      <c r="J83" t="s">
        <v>99</v>
      </c>
      <c r="K83" t="s">
        <v>4</v>
      </c>
      <c r="L83">
        <f>Nutrition[[#This Row],[Calories]]/Nutrition[[#This Row],[Grams]]</f>
        <v>2.1176470588235294</v>
      </c>
      <c r="M83">
        <f>Nutrition[[#This Row],[Protein]]/Nutrition[[#This Row],[Grams]]</f>
        <v>0.25882352941176473</v>
      </c>
      <c r="N83">
        <f>Nutrition[[#This Row],[Fat]]/Nutrition[[#This Row],[Grams]]</f>
        <v>0.10588235294117647</v>
      </c>
      <c r="O83">
        <f>Nutrition[[#This Row],[Sat.Fat]]/Nutrition[[#This Row],[Grams]]</f>
        <v>4.7058823529411764E-2</v>
      </c>
      <c r="P83">
        <f>Nutrition[[#This Row],[Fiber]]/Nutrition[[#This Row],[Grams]]</f>
        <v>0</v>
      </c>
      <c r="Q83">
        <f>Nutrition[[#This Row],[Carbs]]/Nutrition[[#This Row],[Grams]]</f>
        <v>0</v>
      </c>
    </row>
    <row r="84" spans="1:17" x14ac:dyDescent="0.2">
      <c r="A84" t="s">
        <v>117</v>
      </c>
      <c r="B84" t="s">
        <v>81</v>
      </c>
      <c r="C84">
        <v>100</v>
      </c>
      <c r="D84">
        <v>104</v>
      </c>
      <c r="E84">
        <v>18</v>
      </c>
      <c r="F84">
        <v>8</v>
      </c>
      <c r="G84">
        <v>0</v>
      </c>
      <c r="H84">
        <v>0</v>
      </c>
      <c r="I84">
        <v>10</v>
      </c>
      <c r="J84" t="s">
        <v>99</v>
      </c>
      <c r="K84" t="s">
        <v>4</v>
      </c>
      <c r="L84">
        <f>Nutrition[[#This Row],[Calories]]/Nutrition[[#This Row],[Grams]]</f>
        <v>1.04</v>
      </c>
      <c r="M84">
        <f>Nutrition[[#This Row],[Protein]]/Nutrition[[#This Row],[Grams]]</f>
        <v>0.18</v>
      </c>
      <c r="N84">
        <f>Nutrition[[#This Row],[Fat]]/Nutrition[[#This Row],[Grams]]</f>
        <v>0.08</v>
      </c>
      <c r="O84">
        <f>Nutrition[[#This Row],[Sat.Fat]]/Nutrition[[#This Row],[Grams]]</f>
        <v>0</v>
      </c>
      <c r="P84">
        <f>Nutrition[[#This Row],[Fiber]]/Nutrition[[#This Row],[Grams]]</f>
        <v>0</v>
      </c>
      <c r="Q84">
        <f>Nutrition[[#This Row],[Carbs]]/Nutrition[[#This Row],[Grams]]</f>
        <v>0.1</v>
      </c>
    </row>
    <row r="85" spans="1:17" x14ac:dyDescent="0.2">
      <c r="A85" t="s">
        <v>118</v>
      </c>
      <c r="B85" t="s">
        <v>66</v>
      </c>
      <c r="C85">
        <v>85</v>
      </c>
      <c r="D85">
        <v>170</v>
      </c>
      <c r="E85">
        <v>20</v>
      </c>
      <c r="F85">
        <v>10</v>
      </c>
      <c r="G85">
        <v>0</v>
      </c>
      <c r="H85">
        <v>0</v>
      </c>
      <c r="I85">
        <v>0</v>
      </c>
      <c r="J85" t="s">
        <v>99</v>
      </c>
      <c r="K85" t="s">
        <v>4</v>
      </c>
      <c r="L85">
        <f>Nutrition[[#This Row],[Calories]]/Nutrition[[#This Row],[Grams]]</f>
        <v>2</v>
      </c>
      <c r="M85">
        <f>Nutrition[[#This Row],[Protein]]/Nutrition[[#This Row],[Grams]]</f>
        <v>0.23529411764705882</v>
      </c>
      <c r="N85">
        <f>Nutrition[[#This Row],[Fat]]/Nutrition[[#This Row],[Grams]]</f>
        <v>0.11764705882352941</v>
      </c>
      <c r="O85">
        <f>Nutrition[[#This Row],[Sat.Fat]]/Nutrition[[#This Row],[Grams]]</f>
        <v>0</v>
      </c>
      <c r="P85">
        <f>Nutrition[[#This Row],[Fiber]]/Nutrition[[#This Row],[Grams]]</f>
        <v>0</v>
      </c>
      <c r="Q85">
        <f>Nutrition[[#This Row],[Carbs]]/Nutrition[[#This Row],[Grams]]</f>
        <v>0</v>
      </c>
    </row>
    <row r="86" spans="1:17" x14ac:dyDescent="0.2">
      <c r="A86" t="s">
        <v>119</v>
      </c>
      <c r="B86" t="s">
        <v>66</v>
      </c>
      <c r="C86">
        <v>85</v>
      </c>
      <c r="D86">
        <v>110</v>
      </c>
      <c r="E86">
        <v>23</v>
      </c>
      <c r="F86">
        <v>1</v>
      </c>
      <c r="G86">
        <v>0</v>
      </c>
      <c r="H86">
        <v>0</v>
      </c>
      <c r="I86">
        <v>0</v>
      </c>
      <c r="J86" t="s">
        <v>99</v>
      </c>
      <c r="K86" t="s">
        <v>4</v>
      </c>
      <c r="L86">
        <f>Nutrition[[#This Row],[Calories]]/Nutrition[[#This Row],[Grams]]</f>
        <v>1.2941176470588236</v>
      </c>
      <c r="M86">
        <f>Nutrition[[#This Row],[Protein]]/Nutrition[[#This Row],[Grams]]</f>
        <v>0.27058823529411763</v>
      </c>
      <c r="N86">
        <f>Nutrition[[#This Row],[Fat]]/Nutrition[[#This Row],[Grams]]</f>
        <v>1.1764705882352941E-2</v>
      </c>
      <c r="O86">
        <f>Nutrition[[#This Row],[Sat.Fat]]/Nutrition[[#This Row],[Grams]]</f>
        <v>0</v>
      </c>
      <c r="P86">
        <f>Nutrition[[#This Row],[Fiber]]/Nutrition[[#This Row],[Grams]]</f>
        <v>0</v>
      </c>
      <c r="Q86">
        <f>Nutrition[[#This Row],[Carbs]]/Nutrition[[#This Row],[Grams]]</f>
        <v>0</v>
      </c>
    </row>
    <row r="87" spans="1:17" x14ac:dyDescent="0.2">
      <c r="A87" t="s">
        <v>120</v>
      </c>
      <c r="B87" t="s">
        <v>121</v>
      </c>
      <c r="C87">
        <v>100</v>
      </c>
      <c r="D87">
        <v>180</v>
      </c>
      <c r="E87">
        <v>27</v>
      </c>
      <c r="F87">
        <v>6</v>
      </c>
      <c r="G87">
        <v>0</v>
      </c>
      <c r="H87">
        <v>0</v>
      </c>
      <c r="I87">
        <v>0</v>
      </c>
      <c r="J87" t="s">
        <v>99</v>
      </c>
      <c r="K87" t="s">
        <v>4</v>
      </c>
      <c r="L87">
        <f>Nutrition[[#This Row],[Calories]]/Nutrition[[#This Row],[Grams]]</f>
        <v>1.8</v>
      </c>
      <c r="M87">
        <f>Nutrition[[#This Row],[Protein]]/Nutrition[[#This Row],[Grams]]</f>
        <v>0.27</v>
      </c>
      <c r="N87">
        <f>Nutrition[[#This Row],[Fat]]/Nutrition[[#This Row],[Grams]]</f>
        <v>0.06</v>
      </c>
      <c r="O87">
        <f>Nutrition[[#This Row],[Sat.Fat]]/Nutrition[[#This Row],[Grams]]</f>
        <v>0</v>
      </c>
      <c r="P87">
        <f>Nutrition[[#This Row],[Fiber]]/Nutrition[[#This Row],[Grams]]</f>
        <v>0</v>
      </c>
      <c r="Q87">
        <f>Nutrition[[#This Row],[Carbs]]/Nutrition[[#This Row],[Grams]]</f>
        <v>0</v>
      </c>
    </row>
    <row r="88" spans="1:17" x14ac:dyDescent="0.2">
      <c r="A88" t="s">
        <v>122</v>
      </c>
      <c r="B88" t="s">
        <v>66</v>
      </c>
      <c r="C88">
        <v>85</v>
      </c>
      <c r="D88">
        <v>170</v>
      </c>
      <c r="E88">
        <v>25</v>
      </c>
      <c r="F88">
        <v>7</v>
      </c>
      <c r="G88">
        <v>3</v>
      </c>
      <c r="H88">
        <v>0</v>
      </c>
      <c r="I88">
        <v>0</v>
      </c>
      <c r="J88" t="s">
        <v>99</v>
      </c>
      <c r="K88" t="s">
        <v>4</v>
      </c>
      <c r="L88">
        <f>Nutrition[[#This Row],[Calories]]/Nutrition[[#This Row],[Grams]]</f>
        <v>2</v>
      </c>
      <c r="M88">
        <f>Nutrition[[#This Row],[Protein]]/Nutrition[[#This Row],[Grams]]</f>
        <v>0.29411764705882354</v>
      </c>
      <c r="N88">
        <f>Nutrition[[#This Row],[Fat]]/Nutrition[[#This Row],[Grams]]</f>
        <v>8.2352941176470587E-2</v>
      </c>
      <c r="O88">
        <f>Nutrition[[#This Row],[Sat.Fat]]/Nutrition[[#This Row],[Grams]]</f>
        <v>3.5294117647058823E-2</v>
      </c>
      <c r="P88">
        <f>Nutrition[[#This Row],[Fiber]]/Nutrition[[#This Row],[Grams]]</f>
        <v>0</v>
      </c>
      <c r="Q88">
        <f>Nutrition[[#This Row],[Carbs]]/Nutrition[[#This Row],[Grams]]</f>
        <v>0</v>
      </c>
    </row>
    <row r="89" spans="1:17" x14ac:dyDescent="0.2">
      <c r="A89" t="s">
        <v>123</v>
      </c>
      <c r="B89" t="s">
        <v>124</v>
      </c>
      <c r="C89">
        <v>100</v>
      </c>
      <c r="D89" t="s">
        <v>125</v>
      </c>
      <c r="E89">
        <v>2</v>
      </c>
      <c r="F89">
        <v>0</v>
      </c>
      <c r="G89">
        <v>0</v>
      </c>
      <c r="H89">
        <v>2</v>
      </c>
      <c r="I89">
        <v>10</v>
      </c>
      <c r="J89" t="s">
        <v>126</v>
      </c>
      <c r="K89" t="s">
        <v>413</v>
      </c>
      <c r="L89" t="e">
        <f>Nutrition[[#This Row],[Calories]]/Nutrition[[#This Row],[Grams]]</f>
        <v>#VALUE!</v>
      </c>
      <c r="M89">
        <f>Nutrition[[#This Row],[Protein]]/Nutrition[[#This Row],[Grams]]</f>
        <v>0.02</v>
      </c>
      <c r="N89">
        <f>Nutrition[[#This Row],[Fat]]/Nutrition[[#This Row],[Grams]]</f>
        <v>0</v>
      </c>
      <c r="O89">
        <f>Nutrition[[#This Row],[Sat.Fat]]/Nutrition[[#This Row],[Grams]]</f>
        <v>0</v>
      </c>
      <c r="P89">
        <f>Nutrition[[#This Row],[Fiber]]/Nutrition[[#This Row],[Grams]]</f>
        <v>0.02</v>
      </c>
      <c r="Q89">
        <f>Nutrition[[#This Row],[Carbs]]/Nutrition[[#This Row],[Grams]]</f>
        <v>0.1</v>
      </c>
    </row>
    <row r="90" spans="1:17" x14ac:dyDescent="0.2">
      <c r="A90" t="s">
        <v>127</v>
      </c>
      <c r="B90" t="s">
        <v>128</v>
      </c>
      <c r="C90">
        <v>96</v>
      </c>
      <c r="D90">
        <v>18</v>
      </c>
      <c r="E90">
        <v>1</v>
      </c>
      <c r="F90">
        <v>0</v>
      </c>
      <c r="G90">
        <v>0</v>
      </c>
      <c r="H90">
        <v>0.5</v>
      </c>
      <c r="I90">
        <v>3</v>
      </c>
      <c r="J90" t="s">
        <v>126</v>
      </c>
      <c r="K90" t="s">
        <v>413</v>
      </c>
      <c r="L90">
        <f>Nutrition[[#This Row],[Calories]]/Nutrition[[#This Row],[Grams]]</f>
        <v>0.1875</v>
      </c>
      <c r="M90">
        <f>Nutrition[[#This Row],[Protein]]/Nutrition[[#This Row],[Grams]]</f>
        <v>1.0416666666666666E-2</v>
      </c>
      <c r="N90">
        <f>Nutrition[[#This Row],[Fat]]/Nutrition[[#This Row],[Grams]]</f>
        <v>0</v>
      </c>
      <c r="O90">
        <f>Nutrition[[#This Row],[Sat.Fat]]/Nutrition[[#This Row],[Grams]]</f>
        <v>0</v>
      </c>
      <c r="P90">
        <f>Nutrition[[#This Row],[Fiber]]/Nutrition[[#This Row],[Grams]]</f>
        <v>5.208333333333333E-3</v>
      </c>
      <c r="Q90">
        <f>Nutrition[[#This Row],[Carbs]]/Nutrition[[#This Row],[Grams]]</f>
        <v>3.125E-2</v>
      </c>
    </row>
    <row r="91" spans="1:17" x14ac:dyDescent="0.2">
      <c r="A91" t="s">
        <v>129</v>
      </c>
      <c r="B91" t="s">
        <v>15</v>
      </c>
      <c r="C91">
        <v>125</v>
      </c>
      <c r="D91">
        <v>25</v>
      </c>
      <c r="E91">
        <v>1</v>
      </c>
      <c r="F91">
        <v>0</v>
      </c>
      <c r="G91">
        <v>0</v>
      </c>
      <c r="H91">
        <v>0.8</v>
      </c>
      <c r="I91">
        <v>6</v>
      </c>
      <c r="J91" t="s">
        <v>126</v>
      </c>
      <c r="K91" t="s">
        <v>413</v>
      </c>
      <c r="L91">
        <f>Nutrition[[#This Row],[Calories]]/Nutrition[[#This Row],[Grams]]</f>
        <v>0.2</v>
      </c>
      <c r="M91">
        <f>Nutrition[[#This Row],[Protein]]/Nutrition[[#This Row],[Grams]]</f>
        <v>8.0000000000000002E-3</v>
      </c>
      <c r="N91">
        <f>Nutrition[[#This Row],[Fat]]/Nutrition[[#This Row],[Grams]]</f>
        <v>0</v>
      </c>
      <c r="O91">
        <f>Nutrition[[#This Row],[Sat.Fat]]/Nutrition[[#This Row],[Grams]]</f>
        <v>0</v>
      </c>
      <c r="P91">
        <f>Nutrition[[#This Row],[Fiber]]/Nutrition[[#This Row],[Grams]]</f>
        <v>6.4000000000000003E-3</v>
      </c>
      <c r="Q91">
        <f>Nutrition[[#This Row],[Carbs]]/Nutrition[[#This Row],[Grams]]</f>
        <v>4.8000000000000001E-2</v>
      </c>
    </row>
    <row r="92" spans="1:17" x14ac:dyDescent="0.2">
      <c r="A92" t="s">
        <v>130</v>
      </c>
      <c r="B92" t="s">
        <v>15</v>
      </c>
      <c r="C92">
        <v>160</v>
      </c>
      <c r="D92">
        <v>140</v>
      </c>
      <c r="E92">
        <v>8</v>
      </c>
      <c r="F92">
        <v>0</v>
      </c>
      <c r="G92">
        <v>0</v>
      </c>
      <c r="H92">
        <v>3</v>
      </c>
      <c r="I92">
        <v>24</v>
      </c>
      <c r="J92" t="s">
        <v>126</v>
      </c>
      <c r="K92" t="s">
        <v>413</v>
      </c>
      <c r="L92">
        <f>Nutrition[[#This Row],[Calories]]/Nutrition[[#This Row],[Grams]]</f>
        <v>0.875</v>
      </c>
      <c r="M92">
        <f>Nutrition[[#This Row],[Protein]]/Nutrition[[#This Row],[Grams]]</f>
        <v>0.05</v>
      </c>
      <c r="N92">
        <f>Nutrition[[#This Row],[Fat]]/Nutrition[[#This Row],[Grams]]</f>
        <v>0</v>
      </c>
      <c r="O92">
        <f>Nutrition[[#This Row],[Sat.Fat]]/Nutrition[[#This Row],[Grams]]</f>
        <v>0</v>
      </c>
      <c r="P92">
        <f>Nutrition[[#This Row],[Fiber]]/Nutrition[[#This Row],[Grams]]</f>
        <v>1.8749999999999999E-2</v>
      </c>
      <c r="Q92">
        <f>Nutrition[[#This Row],[Carbs]]/Nutrition[[#This Row],[Grams]]</f>
        <v>0.15</v>
      </c>
    </row>
    <row r="93" spans="1:17" x14ac:dyDescent="0.2">
      <c r="A93" t="s">
        <v>131</v>
      </c>
      <c r="B93" t="s">
        <v>15</v>
      </c>
      <c r="C93">
        <v>192</v>
      </c>
      <c r="D93">
        <v>260</v>
      </c>
      <c r="E93">
        <v>16</v>
      </c>
      <c r="F93">
        <v>0</v>
      </c>
      <c r="G93">
        <v>0</v>
      </c>
      <c r="H93">
        <v>2</v>
      </c>
      <c r="I93">
        <v>48</v>
      </c>
      <c r="J93" t="s">
        <v>126</v>
      </c>
      <c r="K93" t="s">
        <v>413</v>
      </c>
      <c r="L93">
        <f>Nutrition[[#This Row],[Calories]]/Nutrition[[#This Row],[Grams]]</f>
        <v>1.3541666666666667</v>
      </c>
      <c r="M93">
        <f>Nutrition[[#This Row],[Protein]]/Nutrition[[#This Row],[Grams]]</f>
        <v>8.3333333333333329E-2</v>
      </c>
      <c r="N93">
        <f>Nutrition[[#This Row],[Fat]]/Nutrition[[#This Row],[Grams]]</f>
        <v>0</v>
      </c>
      <c r="O93">
        <f>Nutrition[[#This Row],[Sat.Fat]]/Nutrition[[#This Row],[Grams]]</f>
        <v>0</v>
      </c>
      <c r="P93">
        <f>Nutrition[[#This Row],[Fiber]]/Nutrition[[#This Row],[Grams]]</f>
        <v>1.0416666666666666E-2</v>
      </c>
      <c r="Q93">
        <f>Nutrition[[#This Row],[Carbs]]/Nutrition[[#This Row],[Grams]]</f>
        <v>0.25</v>
      </c>
    </row>
    <row r="94" spans="1:17" x14ac:dyDescent="0.2">
      <c r="A94" t="s">
        <v>132</v>
      </c>
      <c r="B94" t="s">
        <v>133</v>
      </c>
      <c r="C94">
        <v>200</v>
      </c>
      <c r="D94">
        <v>250</v>
      </c>
      <c r="E94">
        <v>11</v>
      </c>
      <c r="F94">
        <v>6</v>
      </c>
      <c r="G94">
        <v>6</v>
      </c>
      <c r="H94">
        <v>2</v>
      </c>
      <c r="I94">
        <v>37</v>
      </c>
      <c r="J94" t="s">
        <v>126</v>
      </c>
      <c r="K94" t="s">
        <v>413</v>
      </c>
      <c r="L94">
        <f>Nutrition[[#This Row],[Calories]]/Nutrition[[#This Row],[Grams]]</f>
        <v>1.25</v>
      </c>
      <c r="M94">
        <f>Nutrition[[#This Row],[Protein]]/Nutrition[[#This Row],[Grams]]</f>
        <v>5.5E-2</v>
      </c>
      <c r="N94">
        <f>Nutrition[[#This Row],[Fat]]/Nutrition[[#This Row],[Grams]]</f>
        <v>0.03</v>
      </c>
      <c r="O94">
        <f>Nutrition[[#This Row],[Sat.Fat]]/Nutrition[[#This Row],[Grams]]</f>
        <v>0.03</v>
      </c>
      <c r="P94">
        <f>Nutrition[[#This Row],[Fiber]]/Nutrition[[#This Row],[Grams]]</f>
        <v>0.01</v>
      </c>
      <c r="Q94">
        <f>Nutrition[[#This Row],[Carbs]]/Nutrition[[#This Row],[Grams]]</f>
        <v>0.185</v>
      </c>
    </row>
    <row r="95" spans="1:17" x14ac:dyDescent="0.2">
      <c r="A95" t="s">
        <v>134</v>
      </c>
      <c r="B95" t="s">
        <v>15</v>
      </c>
      <c r="C95">
        <v>260</v>
      </c>
      <c r="D95">
        <v>230</v>
      </c>
      <c r="E95">
        <v>15</v>
      </c>
      <c r="F95">
        <v>1</v>
      </c>
      <c r="G95">
        <v>0</v>
      </c>
      <c r="H95">
        <v>2.5</v>
      </c>
      <c r="I95">
        <v>42</v>
      </c>
      <c r="J95" t="s">
        <v>126</v>
      </c>
      <c r="K95" t="s">
        <v>413</v>
      </c>
      <c r="L95">
        <f>Nutrition[[#This Row],[Calories]]/Nutrition[[#This Row],[Grams]]</f>
        <v>0.88461538461538458</v>
      </c>
      <c r="M95">
        <f>Nutrition[[#This Row],[Protein]]/Nutrition[[#This Row],[Grams]]</f>
        <v>5.7692307692307696E-2</v>
      </c>
      <c r="N95">
        <f>Nutrition[[#This Row],[Fat]]/Nutrition[[#This Row],[Grams]]</f>
        <v>3.8461538461538464E-3</v>
      </c>
      <c r="O95">
        <f>Nutrition[[#This Row],[Sat.Fat]]/Nutrition[[#This Row],[Grams]]</f>
        <v>0</v>
      </c>
      <c r="P95">
        <f>Nutrition[[#This Row],[Fiber]]/Nutrition[[#This Row],[Grams]]</f>
        <v>9.6153846153846159E-3</v>
      </c>
      <c r="Q95">
        <f>Nutrition[[#This Row],[Carbs]]/Nutrition[[#This Row],[Grams]]</f>
        <v>0.16153846153846155</v>
      </c>
    </row>
    <row r="96" spans="1:17" x14ac:dyDescent="0.2">
      <c r="A96" t="s">
        <v>135</v>
      </c>
      <c r="B96" t="s">
        <v>15</v>
      </c>
      <c r="C96">
        <v>50</v>
      </c>
      <c r="D96">
        <v>17</v>
      </c>
      <c r="E96">
        <v>1</v>
      </c>
      <c r="F96">
        <v>0</v>
      </c>
      <c r="G96">
        <v>0</v>
      </c>
      <c r="H96">
        <v>0.3</v>
      </c>
      <c r="I96">
        <v>3</v>
      </c>
      <c r="J96" t="s">
        <v>126</v>
      </c>
      <c r="K96" t="s">
        <v>413</v>
      </c>
      <c r="L96">
        <f>Nutrition[[#This Row],[Calories]]/Nutrition[[#This Row],[Grams]]</f>
        <v>0.34</v>
      </c>
      <c r="M96">
        <f>Nutrition[[#This Row],[Protein]]/Nutrition[[#This Row],[Grams]]</f>
        <v>0.02</v>
      </c>
      <c r="N96">
        <f>Nutrition[[#This Row],[Fat]]/Nutrition[[#This Row],[Grams]]</f>
        <v>0</v>
      </c>
      <c r="O96">
        <f>Nutrition[[#This Row],[Sat.Fat]]/Nutrition[[#This Row],[Grams]]</f>
        <v>0</v>
      </c>
      <c r="P96">
        <f>Nutrition[[#This Row],[Fiber]]/Nutrition[[#This Row],[Grams]]</f>
        <v>6.0000000000000001E-3</v>
      </c>
      <c r="Q96">
        <f>Nutrition[[#This Row],[Carbs]]/Nutrition[[#This Row],[Grams]]</f>
        <v>0.06</v>
      </c>
    </row>
    <row r="97" spans="1:17" x14ac:dyDescent="0.2">
      <c r="A97" t="s">
        <v>136</v>
      </c>
      <c r="B97" t="s">
        <v>15</v>
      </c>
      <c r="C97">
        <v>100</v>
      </c>
      <c r="D97">
        <v>27</v>
      </c>
      <c r="E97">
        <v>2</v>
      </c>
      <c r="F97">
        <v>0</v>
      </c>
      <c r="G97">
        <v>0</v>
      </c>
      <c r="H97">
        <v>1.4</v>
      </c>
      <c r="I97">
        <v>6</v>
      </c>
      <c r="J97" t="s">
        <v>126</v>
      </c>
      <c r="K97" t="s">
        <v>413</v>
      </c>
      <c r="L97">
        <f>Nutrition[[#This Row],[Calories]]/Nutrition[[#This Row],[Grams]]</f>
        <v>0.27</v>
      </c>
      <c r="M97">
        <f>Nutrition[[#This Row],[Protein]]/Nutrition[[#This Row],[Grams]]</f>
        <v>0.02</v>
      </c>
      <c r="N97">
        <f>Nutrition[[#This Row],[Fat]]/Nutrition[[#This Row],[Grams]]</f>
        <v>0</v>
      </c>
      <c r="O97">
        <f>Nutrition[[#This Row],[Sat.Fat]]/Nutrition[[#This Row],[Grams]]</f>
        <v>0</v>
      </c>
      <c r="P97">
        <f>Nutrition[[#This Row],[Fiber]]/Nutrition[[#This Row],[Grams]]</f>
        <v>1.3999999999999999E-2</v>
      </c>
      <c r="Q97">
        <f>Nutrition[[#This Row],[Carbs]]/Nutrition[[#This Row],[Grams]]</f>
        <v>0.06</v>
      </c>
    </row>
    <row r="98" spans="1:17" x14ac:dyDescent="0.2">
      <c r="A98" t="s">
        <v>137</v>
      </c>
      <c r="B98" t="s">
        <v>15</v>
      </c>
      <c r="C98">
        <v>165</v>
      </c>
      <c r="D98">
        <v>1</v>
      </c>
      <c r="E98">
        <v>12</v>
      </c>
      <c r="F98">
        <v>0</v>
      </c>
      <c r="H98">
        <v>0</v>
      </c>
      <c r="I98">
        <v>0.8</v>
      </c>
      <c r="J98" t="s">
        <v>126</v>
      </c>
      <c r="K98" t="s">
        <v>413</v>
      </c>
      <c r="L98">
        <f>Nutrition[[#This Row],[Calories]]/Nutrition[[#This Row],[Grams]]</f>
        <v>6.0606060606060606E-3</v>
      </c>
      <c r="M98">
        <f>Nutrition[[#This Row],[Protein]]/Nutrition[[#This Row],[Grams]]</f>
        <v>7.2727272727272724E-2</v>
      </c>
      <c r="N98">
        <f>Nutrition[[#This Row],[Fat]]/Nutrition[[#This Row],[Grams]]</f>
        <v>0</v>
      </c>
      <c r="O98">
        <f>Nutrition[[#This Row],[Sat.Fat]]/Nutrition[[#This Row],[Grams]]</f>
        <v>0</v>
      </c>
      <c r="P98">
        <f>Nutrition[[#This Row],[Fiber]]/Nutrition[[#This Row],[Grams]]</f>
        <v>0</v>
      </c>
      <c r="Q98">
        <f>Nutrition[[#This Row],[Carbs]]/Nutrition[[#This Row],[Grams]]</f>
        <v>4.8484848484848485E-3</v>
      </c>
    </row>
    <row r="99" spans="1:17" x14ac:dyDescent="0.2">
      <c r="A99" t="s">
        <v>138</v>
      </c>
      <c r="B99" t="s">
        <v>15</v>
      </c>
      <c r="C99">
        <v>150</v>
      </c>
      <c r="D99">
        <v>45</v>
      </c>
      <c r="E99">
        <v>5</v>
      </c>
      <c r="F99">
        <v>0</v>
      </c>
      <c r="G99">
        <v>0</v>
      </c>
      <c r="H99">
        <v>1.9</v>
      </c>
      <c r="I99">
        <v>8</v>
      </c>
      <c r="J99" t="s">
        <v>126</v>
      </c>
      <c r="K99" t="s">
        <v>413</v>
      </c>
      <c r="L99">
        <f>Nutrition[[#This Row],[Calories]]/Nutrition[[#This Row],[Grams]]</f>
        <v>0.3</v>
      </c>
      <c r="M99">
        <f>Nutrition[[#This Row],[Protein]]/Nutrition[[#This Row],[Grams]]</f>
        <v>3.3333333333333333E-2</v>
      </c>
      <c r="N99">
        <f>Nutrition[[#This Row],[Fat]]/Nutrition[[#This Row],[Grams]]</f>
        <v>0</v>
      </c>
      <c r="O99">
        <f>Nutrition[[#This Row],[Sat.Fat]]/Nutrition[[#This Row],[Grams]]</f>
        <v>0</v>
      </c>
      <c r="P99">
        <f>Nutrition[[#This Row],[Fiber]]/Nutrition[[#This Row],[Grams]]</f>
        <v>1.2666666666666666E-2</v>
      </c>
      <c r="Q99">
        <f>Nutrition[[#This Row],[Carbs]]/Nutrition[[#This Row],[Grams]]</f>
        <v>5.3333333333333337E-2</v>
      </c>
    </row>
    <row r="100" spans="1:17" x14ac:dyDescent="0.2">
      <c r="A100" t="s">
        <v>139</v>
      </c>
      <c r="B100" t="s">
        <v>15</v>
      </c>
      <c r="C100">
        <v>130</v>
      </c>
      <c r="D100">
        <v>60</v>
      </c>
      <c r="E100">
        <v>6</v>
      </c>
      <c r="F100">
        <v>0</v>
      </c>
      <c r="G100">
        <v>0</v>
      </c>
      <c r="H100">
        <v>1.7</v>
      </c>
      <c r="I100">
        <v>12</v>
      </c>
      <c r="J100" t="s">
        <v>126</v>
      </c>
      <c r="K100" t="s">
        <v>413</v>
      </c>
      <c r="L100">
        <f>Nutrition[[#This Row],[Calories]]/Nutrition[[#This Row],[Grams]]</f>
        <v>0.46153846153846156</v>
      </c>
      <c r="M100">
        <f>Nutrition[[#This Row],[Protein]]/Nutrition[[#This Row],[Grams]]</f>
        <v>4.6153846153846156E-2</v>
      </c>
      <c r="N100">
        <f>Nutrition[[#This Row],[Fat]]/Nutrition[[#This Row],[Grams]]</f>
        <v>0</v>
      </c>
      <c r="O100">
        <f>Nutrition[[#This Row],[Sat.Fat]]/Nutrition[[#This Row],[Grams]]</f>
        <v>0</v>
      </c>
      <c r="P100">
        <f>Nutrition[[#This Row],[Fiber]]/Nutrition[[#This Row],[Grams]]</f>
        <v>1.3076923076923076E-2</v>
      </c>
      <c r="Q100">
        <f>Nutrition[[#This Row],[Carbs]]/Nutrition[[#This Row],[Grams]]</f>
        <v>9.2307692307692313E-2</v>
      </c>
    </row>
    <row r="101" spans="1:17" x14ac:dyDescent="0.2">
      <c r="A101" t="s">
        <v>140</v>
      </c>
      <c r="B101" t="s">
        <v>15</v>
      </c>
      <c r="C101">
        <v>150</v>
      </c>
      <c r="D101">
        <v>32</v>
      </c>
      <c r="E101">
        <v>1</v>
      </c>
      <c r="F101">
        <v>0</v>
      </c>
      <c r="G101">
        <v>0</v>
      </c>
      <c r="H101">
        <v>1.2</v>
      </c>
      <c r="I101">
        <v>7</v>
      </c>
      <c r="J101" t="s">
        <v>126</v>
      </c>
      <c r="K101" t="s">
        <v>413</v>
      </c>
      <c r="L101">
        <f>Nutrition[[#This Row],[Calories]]/Nutrition[[#This Row],[Grams]]</f>
        <v>0.21333333333333335</v>
      </c>
      <c r="M101">
        <f>Nutrition[[#This Row],[Protein]]/Nutrition[[#This Row],[Grams]]</f>
        <v>6.6666666666666671E-3</v>
      </c>
      <c r="N101">
        <f>Nutrition[[#This Row],[Fat]]/Nutrition[[#This Row],[Grams]]</f>
        <v>0</v>
      </c>
      <c r="O101">
        <f>Nutrition[[#This Row],[Sat.Fat]]/Nutrition[[#This Row],[Grams]]</f>
        <v>0</v>
      </c>
      <c r="P101">
        <f>Nutrition[[#This Row],[Fiber]]/Nutrition[[#This Row],[Grams]]</f>
        <v>8.0000000000000002E-3</v>
      </c>
      <c r="Q101">
        <f>Nutrition[[#This Row],[Carbs]]/Nutrition[[#This Row],[Grams]]</f>
        <v>4.6666666666666669E-2</v>
      </c>
    </row>
    <row r="102" spans="1:17" x14ac:dyDescent="0.2">
      <c r="A102" t="s">
        <v>141</v>
      </c>
      <c r="B102" t="s">
        <v>15</v>
      </c>
      <c r="C102">
        <v>170</v>
      </c>
      <c r="D102">
        <v>40</v>
      </c>
      <c r="E102">
        <v>2</v>
      </c>
      <c r="F102">
        <v>0</v>
      </c>
      <c r="G102">
        <v>0</v>
      </c>
      <c r="H102">
        <v>1.3</v>
      </c>
      <c r="I102">
        <v>9</v>
      </c>
      <c r="J102" t="s">
        <v>126</v>
      </c>
      <c r="K102" t="s">
        <v>413</v>
      </c>
      <c r="L102">
        <f>Nutrition[[#This Row],[Calories]]/Nutrition[[#This Row],[Grams]]</f>
        <v>0.23529411764705882</v>
      </c>
      <c r="M102">
        <f>Nutrition[[#This Row],[Protein]]/Nutrition[[#This Row],[Grams]]</f>
        <v>1.1764705882352941E-2</v>
      </c>
      <c r="N102">
        <f>Nutrition[[#This Row],[Fat]]/Nutrition[[#This Row],[Grams]]</f>
        <v>0</v>
      </c>
      <c r="O102">
        <f>Nutrition[[#This Row],[Sat.Fat]]/Nutrition[[#This Row],[Grams]]</f>
        <v>0</v>
      </c>
      <c r="P102">
        <f>Nutrition[[#This Row],[Fiber]]/Nutrition[[#This Row],[Grams]]</f>
        <v>7.6470588235294122E-3</v>
      </c>
      <c r="Q102">
        <f>Nutrition[[#This Row],[Carbs]]/Nutrition[[#This Row],[Grams]]</f>
        <v>5.2941176470588235E-2</v>
      </c>
    </row>
    <row r="103" spans="1:17" x14ac:dyDescent="0.2">
      <c r="A103" t="s">
        <v>142</v>
      </c>
      <c r="B103" t="s">
        <v>15</v>
      </c>
      <c r="C103">
        <v>150</v>
      </c>
      <c r="D103">
        <v>45</v>
      </c>
      <c r="E103">
        <v>1</v>
      </c>
      <c r="F103">
        <v>0</v>
      </c>
      <c r="G103">
        <v>0</v>
      </c>
      <c r="H103">
        <v>0.9</v>
      </c>
      <c r="I103">
        <v>10</v>
      </c>
      <c r="J103" t="s">
        <v>126</v>
      </c>
      <c r="K103" t="s">
        <v>413</v>
      </c>
      <c r="L103">
        <f>Nutrition[[#This Row],[Calories]]/Nutrition[[#This Row],[Grams]]</f>
        <v>0.3</v>
      </c>
      <c r="M103">
        <f>Nutrition[[#This Row],[Protein]]/Nutrition[[#This Row],[Grams]]</f>
        <v>6.6666666666666671E-3</v>
      </c>
      <c r="N103">
        <f>Nutrition[[#This Row],[Fat]]/Nutrition[[#This Row],[Grams]]</f>
        <v>0</v>
      </c>
      <c r="O103">
        <f>Nutrition[[#This Row],[Sat.Fat]]/Nutrition[[#This Row],[Grams]]</f>
        <v>0</v>
      </c>
      <c r="P103">
        <f>Nutrition[[#This Row],[Fiber]]/Nutrition[[#This Row],[Grams]]</f>
        <v>6.0000000000000001E-3</v>
      </c>
      <c r="Q103">
        <f>Nutrition[[#This Row],[Carbs]]/Nutrition[[#This Row],[Grams]]</f>
        <v>6.6666666666666666E-2</v>
      </c>
    </row>
    <row r="104" spans="1:17" x14ac:dyDescent="0.2">
      <c r="A104" t="s">
        <v>143</v>
      </c>
      <c r="B104" t="s">
        <v>15</v>
      </c>
      <c r="C104">
        <v>110</v>
      </c>
      <c r="D104">
        <v>45</v>
      </c>
      <c r="E104">
        <v>1</v>
      </c>
      <c r="F104">
        <v>0</v>
      </c>
      <c r="G104">
        <v>0</v>
      </c>
      <c r="H104">
        <v>1.2</v>
      </c>
      <c r="I104">
        <v>10</v>
      </c>
      <c r="J104" t="s">
        <v>126</v>
      </c>
      <c r="K104" t="s">
        <v>413</v>
      </c>
      <c r="L104">
        <f>Nutrition[[#This Row],[Calories]]/Nutrition[[#This Row],[Grams]]</f>
        <v>0.40909090909090912</v>
      </c>
      <c r="M104">
        <f>Nutrition[[#This Row],[Protein]]/Nutrition[[#This Row],[Grams]]</f>
        <v>9.0909090909090905E-3</v>
      </c>
      <c r="N104">
        <f>Nutrition[[#This Row],[Fat]]/Nutrition[[#This Row],[Grams]]</f>
        <v>0</v>
      </c>
      <c r="O104">
        <f>Nutrition[[#This Row],[Sat.Fat]]/Nutrition[[#This Row],[Grams]]</f>
        <v>0</v>
      </c>
      <c r="P104">
        <f>Nutrition[[#This Row],[Fiber]]/Nutrition[[#This Row],[Grams]]</f>
        <v>1.0909090909090908E-2</v>
      </c>
      <c r="Q104">
        <f>Nutrition[[#This Row],[Carbs]]/Nutrition[[#This Row],[Grams]]</f>
        <v>9.0909090909090912E-2</v>
      </c>
    </row>
    <row r="105" spans="1:17" x14ac:dyDescent="0.2">
      <c r="A105" t="s">
        <v>144</v>
      </c>
      <c r="B105" t="s">
        <v>145</v>
      </c>
      <c r="C105">
        <v>50</v>
      </c>
      <c r="D105">
        <v>20</v>
      </c>
      <c r="E105">
        <v>0</v>
      </c>
      <c r="F105">
        <v>0</v>
      </c>
      <c r="G105">
        <v>0</v>
      </c>
      <c r="H105">
        <v>0.5</v>
      </c>
      <c r="I105">
        <v>5</v>
      </c>
      <c r="J105" t="s">
        <v>126</v>
      </c>
      <c r="K105" t="s">
        <v>413</v>
      </c>
      <c r="L105">
        <f>Nutrition[[#This Row],[Calories]]/Nutrition[[#This Row],[Grams]]</f>
        <v>0.4</v>
      </c>
      <c r="M105">
        <f>Nutrition[[#This Row],[Protein]]/Nutrition[[#This Row],[Grams]]</f>
        <v>0</v>
      </c>
      <c r="N105">
        <f>Nutrition[[#This Row],[Fat]]/Nutrition[[#This Row],[Grams]]</f>
        <v>0</v>
      </c>
      <c r="O105">
        <f>Nutrition[[#This Row],[Sat.Fat]]/Nutrition[[#This Row],[Grams]]</f>
        <v>0</v>
      </c>
      <c r="P105">
        <f>Nutrition[[#This Row],[Fiber]]/Nutrition[[#This Row],[Grams]]</f>
        <v>0.01</v>
      </c>
      <c r="Q105">
        <f>Nutrition[[#This Row],[Carbs]]/Nutrition[[#This Row],[Grams]]</f>
        <v>0.1</v>
      </c>
    </row>
    <row r="106" spans="1:17" x14ac:dyDescent="0.2">
      <c r="A106" t="s">
        <v>146</v>
      </c>
      <c r="B106" t="s">
        <v>15</v>
      </c>
      <c r="C106">
        <v>120</v>
      </c>
      <c r="D106">
        <v>30</v>
      </c>
      <c r="E106">
        <v>3</v>
      </c>
      <c r="F106">
        <v>0</v>
      </c>
      <c r="G106">
        <v>0</v>
      </c>
      <c r="H106">
        <v>1</v>
      </c>
      <c r="I106">
        <v>6</v>
      </c>
      <c r="J106" t="s">
        <v>126</v>
      </c>
      <c r="K106" t="s">
        <v>413</v>
      </c>
      <c r="L106">
        <f>Nutrition[[#This Row],[Calories]]/Nutrition[[#This Row],[Grams]]</f>
        <v>0.25</v>
      </c>
      <c r="M106">
        <f>Nutrition[[#This Row],[Protein]]/Nutrition[[#This Row],[Grams]]</f>
        <v>2.5000000000000001E-2</v>
      </c>
      <c r="N106">
        <f>Nutrition[[#This Row],[Fat]]/Nutrition[[#This Row],[Grams]]</f>
        <v>0</v>
      </c>
      <c r="O106">
        <f>Nutrition[[#This Row],[Sat.Fat]]/Nutrition[[#This Row],[Grams]]</f>
        <v>0</v>
      </c>
      <c r="P106">
        <f>Nutrition[[#This Row],[Fiber]]/Nutrition[[#This Row],[Grams]]</f>
        <v>8.3333333333333332E-3</v>
      </c>
      <c r="Q106">
        <f>Nutrition[[#This Row],[Carbs]]/Nutrition[[#This Row],[Grams]]</f>
        <v>0.05</v>
      </c>
    </row>
    <row r="107" spans="1:17" x14ac:dyDescent="0.2">
      <c r="A107" t="s">
        <v>147</v>
      </c>
      <c r="B107" t="s">
        <v>15</v>
      </c>
      <c r="C107">
        <v>100</v>
      </c>
      <c r="D107">
        <v>20</v>
      </c>
      <c r="E107">
        <v>1</v>
      </c>
      <c r="F107">
        <v>0</v>
      </c>
      <c r="G107">
        <v>0</v>
      </c>
      <c r="H107">
        <v>1</v>
      </c>
      <c r="I107">
        <v>4</v>
      </c>
      <c r="J107" t="s">
        <v>126</v>
      </c>
      <c r="K107" t="s">
        <v>413</v>
      </c>
      <c r="L107">
        <f>Nutrition[[#This Row],[Calories]]/Nutrition[[#This Row],[Grams]]</f>
        <v>0.2</v>
      </c>
      <c r="M107">
        <f>Nutrition[[#This Row],[Protein]]/Nutrition[[#This Row],[Grams]]</f>
        <v>0.01</v>
      </c>
      <c r="N107">
        <f>Nutrition[[#This Row],[Fat]]/Nutrition[[#This Row],[Grams]]</f>
        <v>0</v>
      </c>
      <c r="O107">
        <f>Nutrition[[#This Row],[Sat.Fat]]/Nutrition[[#This Row],[Grams]]</f>
        <v>0</v>
      </c>
      <c r="P107">
        <f>Nutrition[[#This Row],[Fiber]]/Nutrition[[#This Row],[Grams]]</f>
        <v>0.01</v>
      </c>
      <c r="Q107">
        <f>Nutrition[[#This Row],[Carbs]]/Nutrition[[#This Row],[Grams]]</f>
        <v>0.04</v>
      </c>
    </row>
    <row r="108" spans="1:17" x14ac:dyDescent="0.2">
      <c r="A108" t="s">
        <v>148</v>
      </c>
      <c r="B108" t="s">
        <v>124</v>
      </c>
      <c r="C108">
        <v>40</v>
      </c>
      <c r="D108">
        <v>5</v>
      </c>
      <c r="E108">
        <v>1</v>
      </c>
      <c r="F108">
        <v>0</v>
      </c>
      <c r="G108">
        <v>0</v>
      </c>
      <c r="H108">
        <v>0.3</v>
      </c>
      <c r="I108">
        <v>1</v>
      </c>
      <c r="J108" t="s">
        <v>126</v>
      </c>
      <c r="K108" t="s">
        <v>413</v>
      </c>
      <c r="L108">
        <f>Nutrition[[#This Row],[Calories]]/Nutrition[[#This Row],[Grams]]</f>
        <v>0.125</v>
      </c>
      <c r="M108">
        <f>Nutrition[[#This Row],[Protein]]/Nutrition[[#This Row],[Grams]]</f>
        <v>2.5000000000000001E-2</v>
      </c>
      <c r="N108">
        <f>Nutrition[[#This Row],[Fat]]/Nutrition[[#This Row],[Grams]]</f>
        <v>0</v>
      </c>
      <c r="O108">
        <f>Nutrition[[#This Row],[Sat.Fat]]/Nutrition[[#This Row],[Grams]]</f>
        <v>0</v>
      </c>
      <c r="P108">
        <f>Nutrition[[#This Row],[Fiber]]/Nutrition[[#This Row],[Grams]]</f>
        <v>7.4999999999999997E-3</v>
      </c>
      <c r="Q108">
        <f>Nutrition[[#This Row],[Carbs]]/Nutrition[[#This Row],[Grams]]</f>
        <v>2.5000000000000001E-2</v>
      </c>
    </row>
    <row r="109" spans="1:17" x14ac:dyDescent="0.2">
      <c r="A109" t="s">
        <v>149</v>
      </c>
      <c r="B109" t="s">
        <v>15</v>
      </c>
      <c r="C109">
        <v>150</v>
      </c>
      <c r="D109">
        <v>30</v>
      </c>
      <c r="E109">
        <v>2</v>
      </c>
      <c r="F109">
        <v>0</v>
      </c>
      <c r="G109">
        <v>0</v>
      </c>
      <c r="H109">
        <v>1.4</v>
      </c>
      <c r="I109">
        <v>7</v>
      </c>
      <c r="J109" t="s">
        <v>126</v>
      </c>
      <c r="K109" t="s">
        <v>413</v>
      </c>
      <c r="L109">
        <f>Nutrition[[#This Row],[Calories]]/Nutrition[[#This Row],[Grams]]</f>
        <v>0.2</v>
      </c>
      <c r="M109">
        <f>Nutrition[[#This Row],[Protein]]/Nutrition[[#This Row],[Grams]]</f>
        <v>1.3333333333333334E-2</v>
      </c>
      <c r="N109">
        <f>Nutrition[[#This Row],[Fat]]/Nutrition[[#This Row],[Grams]]</f>
        <v>0</v>
      </c>
      <c r="O109">
        <f>Nutrition[[#This Row],[Sat.Fat]]/Nutrition[[#This Row],[Grams]]</f>
        <v>0</v>
      </c>
      <c r="P109">
        <f>Nutrition[[#This Row],[Fiber]]/Nutrition[[#This Row],[Grams]]</f>
        <v>9.3333333333333324E-3</v>
      </c>
      <c r="Q109">
        <f>Nutrition[[#This Row],[Carbs]]/Nutrition[[#This Row],[Grams]]</f>
        <v>4.6666666666666669E-2</v>
      </c>
    </row>
    <row r="110" spans="1:17" x14ac:dyDescent="0.2">
      <c r="A110" t="s">
        <v>150</v>
      </c>
      <c r="B110" t="s">
        <v>15</v>
      </c>
      <c r="C110">
        <v>150</v>
      </c>
      <c r="D110">
        <v>51</v>
      </c>
      <c r="E110">
        <v>5</v>
      </c>
      <c r="F110">
        <v>0</v>
      </c>
      <c r="G110">
        <v>0</v>
      </c>
      <c r="H110">
        <v>2</v>
      </c>
      <c r="I110">
        <v>8</v>
      </c>
      <c r="J110" t="s">
        <v>126</v>
      </c>
      <c r="K110" t="s">
        <v>413</v>
      </c>
      <c r="L110">
        <f>Nutrition[[#This Row],[Calories]]/Nutrition[[#This Row],[Grams]]</f>
        <v>0.34</v>
      </c>
      <c r="M110">
        <f>Nutrition[[#This Row],[Protein]]/Nutrition[[#This Row],[Grams]]</f>
        <v>3.3333333333333333E-2</v>
      </c>
      <c r="N110">
        <f>Nutrition[[#This Row],[Fat]]/Nutrition[[#This Row],[Grams]]</f>
        <v>0</v>
      </c>
      <c r="O110">
        <f>Nutrition[[#This Row],[Sat.Fat]]/Nutrition[[#This Row],[Grams]]</f>
        <v>0</v>
      </c>
      <c r="P110">
        <f>Nutrition[[#This Row],[Fiber]]/Nutrition[[#This Row],[Grams]]</f>
        <v>1.3333333333333334E-2</v>
      </c>
      <c r="Q110">
        <f>Nutrition[[#This Row],[Carbs]]/Nutrition[[#This Row],[Grams]]</f>
        <v>5.3333333333333337E-2</v>
      </c>
    </row>
    <row r="111" spans="1:17" x14ac:dyDescent="0.2">
      <c r="A111" t="s">
        <v>151</v>
      </c>
      <c r="B111" t="s">
        <v>152</v>
      </c>
      <c r="C111">
        <v>100</v>
      </c>
      <c r="D111">
        <v>92</v>
      </c>
      <c r="E111">
        <v>3</v>
      </c>
      <c r="F111">
        <v>1</v>
      </c>
      <c r="G111">
        <v>0</v>
      </c>
      <c r="H111">
        <v>0.8</v>
      </c>
      <c r="I111">
        <v>21</v>
      </c>
      <c r="J111" t="s">
        <v>126</v>
      </c>
      <c r="K111" t="s">
        <v>413</v>
      </c>
      <c r="L111">
        <f>Nutrition[[#This Row],[Calories]]/Nutrition[[#This Row],[Grams]]</f>
        <v>0.92</v>
      </c>
      <c r="M111">
        <f>Nutrition[[#This Row],[Protein]]/Nutrition[[#This Row],[Grams]]</f>
        <v>0.03</v>
      </c>
      <c r="N111">
        <f>Nutrition[[#This Row],[Fat]]/Nutrition[[#This Row],[Grams]]</f>
        <v>0.01</v>
      </c>
      <c r="O111">
        <f>Nutrition[[#This Row],[Sat.Fat]]/Nutrition[[#This Row],[Grams]]</f>
        <v>0</v>
      </c>
      <c r="P111">
        <f>Nutrition[[#This Row],[Fiber]]/Nutrition[[#This Row],[Grams]]</f>
        <v>8.0000000000000002E-3</v>
      </c>
      <c r="Q111">
        <f>Nutrition[[#This Row],[Carbs]]/Nutrition[[#This Row],[Grams]]</f>
        <v>0.21</v>
      </c>
    </row>
    <row r="112" spans="1:17" x14ac:dyDescent="0.2">
      <c r="A112" t="s">
        <v>153</v>
      </c>
      <c r="B112" t="s">
        <v>15</v>
      </c>
      <c r="C112">
        <v>200</v>
      </c>
      <c r="D112">
        <v>170</v>
      </c>
      <c r="E112">
        <v>5</v>
      </c>
      <c r="F112">
        <v>0</v>
      </c>
      <c r="G112">
        <v>0</v>
      </c>
      <c r="H112">
        <v>1.6</v>
      </c>
      <c r="I112">
        <v>41</v>
      </c>
      <c r="J112" t="s">
        <v>126</v>
      </c>
      <c r="K112" t="s">
        <v>413</v>
      </c>
      <c r="L112">
        <f>Nutrition[[#This Row],[Calories]]/Nutrition[[#This Row],[Grams]]</f>
        <v>0.85</v>
      </c>
      <c r="M112">
        <f>Nutrition[[#This Row],[Protein]]/Nutrition[[#This Row],[Grams]]</f>
        <v>2.5000000000000001E-2</v>
      </c>
      <c r="N112">
        <f>Nutrition[[#This Row],[Fat]]/Nutrition[[#This Row],[Grams]]</f>
        <v>0</v>
      </c>
      <c r="O112">
        <f>Nutrition[[#This Row],[Sat.Fat]]/Nutrition[[#This Row],[Grams]]</f>
        <v>0</v>
      </c>
      <c r="P112">
        <f>Nutrition[[#This Row],[Fiber]]/Nutrition[[#This Row],[Grams]]</f>
        <v>8.0000000000000002E-3</v>
      </c>
      <c r="Q112">
        <f>Nutrition[[#This Row],[Carbs]]/Nutrition[[#This Row],[Grams]]</f>
        <v>0.20499999999999999</v>
      </c>
    </row>
    <row r="113" spans="1:17" x14ac:dyDescent="0.2">
      <c r="A113" t="s">
        <v>154</v>
      </c>
      <c r="B113">
        <v>8</v>
      </c>
      <c r="C113">
        <v>50</v>
      </c>
      <c r="D113">
        <v>6</v>
      </c>
      <c r="E113">
        <v>0</v>
      </c>
      <c r="F113">
        <v>0</v>
      </c>
      <c r="G113">
        <v>0</v>
      </c>
      <c r="H113">
        <v>0.2</v>
      </c>
      <c r="I113">
        <v>1</v>
      </c>
      <c r="J113" t="s">
        <v>126</v>
      </c>
      <c r="K113" t="s">
        <v>413</v>
      </c>
      <c r="L113">
        <f>Nutrition[[#This Row],[Calories]]/Nutrition[[#This Row],[Grams]]</f>
        <v>0.12</v>
      </c>
      <c r="M113">
        <f>Nutrition[[#This Row],[Protein]]/Nutrition[[#This Row],[Grams]]</f>
        <v>0</v>
      </c>
      <c r="N113">
        <f>Nutrition[[#This Row],[Fat]]/Nutrition[[#This Row],[Grams]]</f>
        <v>0</v>
      </c>
      <c r="O113">
        <f>Nutrition[[#This Row],[Sat.Fat]]/Nutrition[[#This Row],[Grams]]</f>
        <v>0</v>
      </c>
      <c r="P113">
        <f>Nutrition[[#This Row],[Fiber]]/Nutrition[[#This Row],[Grams]]</f>
        <v>4.0000000000000001E-3</v>
      </c>
      <c r="Q113">
        <f>Nutrition[[#This Row],[Carbs]]/Nutrition[[#This Row],[Grams]]</f>
        <v>0.02</v>
      </c>
    </row>
    <row r="114" spans="1:17" x14ac:dyDescent="0.2">
      <c r="A114" t="s">
        <v>155</v>
      </c>
      <c r="B114" t="s">
        <v>15</v>
      </c>
      <c r="C114">
        <v>180</v>
      </c>
      <c r="D114">
        <v>80</v>
      </c>
      <c r="E114">
        <v>5</v>
      </c>
      <c r="F114">
        <v>1</v>
      </c>
      <c r="G114">
        <v>0</v>
      </c>
      <c r="H114">
        <v>3.2</v>
      </c>
      <c r="I114">
        <v>16</v>
      </c>
      <c r="J114" t="s">
        <v>126</v>
      </c>
      <c r="K114" t="s">
        <v>413</v>
      </c>
      <c r="L114">
        <f>Nutrition[[#This Row],[Calories]]/Nutrition[[#This Row],[Grams]]</f>
        <v>0.44444444444444442</v>
      </c>
      <c r="M114">
        <f>Nutrition[[#This Row],[Protein]]/Nutrition[[#This Row],[Grams]]</f>
        <v>2.7777777777777776E-2</v>
      </c>
      <c r="N114">
        <f>Nutrition[[#This Row],[Fat]]/Nutrition[[#This Row],[Grams]]</f>
        <v>5.5555555555555558E-3</v>
      </c>
      <c r="O114">
        <f>Nutrition[[#This Row],[Sat.Fat]]/Nutrition[[#This Row],[Grams]]</f>
        <v>0</v>
      </c>
      <c r="P114">
        <f>Nutrition[[#This Row],[Fiber]]/Nutrition[[#This Row],[Grams]]</f>
        <v>1.7777777777777778E-2</v>
      </c>
      <c r="Q114">
        <f>Nutrition[[#This Row],[Carbs]]/Nutrition[[#This Row],[Grams]]</f>
        <v>8.8888888888888892E-2</v>
      </c>
    </row>
    <row r="115" spans="1:17" x14ac:dyDescent="0.2">
      <c r="A115" t="s">
        <v>156</v>
      </c>
      <c r="B115" t="s">
        <v>15</v>
      </c>
      <c r="C115">
        <v>180</v>
      </c>
      <c r="D115">
        <v>30</v>
      </c>
      <c r="E115">
        <v>2</v>
      </c>
      <c r="F115">
        <v>0</v>
      </c>
      <c r="G115">
        <v>0</v>
      </c>
      <c r="H115">
        <v>1</v>
      </c>
      <c r="I115">
        <v>9</v>
      </c>
      <c r="J115" t="s">
        <v>126</v>
      </c>
      <c r="K115" t="s">
        <v>413</v>
      </c>
      <c r="L115">
        <f>Nutrition[[#This Row],[Calories]]/Nutrition[[#This Row],[Grams]]</f>
        <v>0.16666666666666666</v>
      </c>
      <c r="M115">
        <f>Nutrition[[#This Row],[Protein]]/Nutrition[[#This Row],[Grams]]</f>
        <v>1.1111111111111112E-2</v>
      </c>
      <c r="N115">
        <f>Nutrition[[#This Row],[Fat]]/Nutrition[[#This Row],[Grams]]</f>
        <v>0</v>
      </c>
      <c r="O115">
        <f>Nutrition[[#This Row],[Sat.Fat]]/Nutrition[[#This Row],[Grams]]</f>
        <v>0</v>
      </c>
      <c r="P115">
        <f>Nutrition[[#This Row],[Fiber]]/Nutrition[[#This Row],[Grams]]</f>
        <v>5.5555555555555558E-3</v>
      </c>
      <c r="Q115">
        <f>Nutrition[[#This Row],[Carbs]]/Nutrition[[#This Row],[Grams]]</f>
        <v>0.05</v>
      </c>
    </row>
    <row r="116" spans="1:17" x14ac:dyDescent="0.2">
      <c r="A116" t="s">
        <v>157</v>
      </c>
      <c r="B116" t="s">
        <v>61</v>
      </c>
      <c r="C116">
        <v>57</v>
      </c>
      <c r="D116">
        <v>10</v>
      </c>
      <c r="E116">
        <v>1</v>
      </c>
      <c r="F116">
        <v>0</v>
      </c>
      <c r="G116">
        <v>0</v>
      </c>
      <c r="H116">
        <v>0.6</v>
      </c>
      <c r="I116">
        <v>2</v>
      </c>
      <c r="J116" t="s">
        <v>126</v>
      </c>
      <c r="K116" t="s">
        <v>413</v>
      </c>
      <c r="L116">
        <f>Nutrition[[#This Row],[Calories]]/Nutrition[[#This Row],[Grams]]</f>
        <v>0.17543859649122806</v>
      </c>
      <c r="M116">
        <f>Nutrition[[#This Row],[Protein]]/Nutrition[[#This Row],[Grams]]</f>
        <v>1.7543859649122806E-2</v>
      </c>
      <c r="N116">
        <f>Nutrition[[#This Row],[Fat]]/Nutrition[[#This Row],[Grams]]</f>
        <v>0</v>
      </c>
      <c r="O116">
        <f>Nutrition[[#This Row],[Sat.Fat]]/Nutrition[[#This Row],[Grams]]</f>
        <v>0</v>
      </c>
      <c r="P116">
        <f>Nutrition[[#This Row],[Fiber]]/Nutrition[[#This Row],[Grams]]</f>
        <v>1.0526315789473684E-2</v>
      </c>
      <c r="Q116">
        <f>Nutrition[[#This Row],[Carbs]]/Nutrition[[#This Row],[Grams]]</f>
        <v>3.5087719298245612E-2</v>
      </c>
    </row>
    <row r="117" spans="1:17" x14ac:dyDescent="0.2">
      <c r="A117" t="s">
        <v>158</v>
      </c>
      <c r="B117" t="s">
        <v>15</v>
      </c>
      <c r="C117">
        <v>110</v>
      </c>
      <c r="D117">
        <v>45</v>
      </c>
      <c r="E117">
        <v>4</v>
      </c>
      <c r="F117">
        <v>1</v>
      </c>
      <c r="G117">
        <v>0</v>
      </c>
      <c r="H117">
        <v>0.9</v>
      </c>
      <c r="I117">
        <v>8</v>
      </c>
      <c r="J117" t="s">
        <v>159</v>
      </c>
      <c r="K117" t="s">
        <v>413</v>
      </c>
      <c r="L117">
        <f>Nutrition[[#This Row],[Calories]]/Nutrition[[#This Row],[Grams]]</f>
        <v>0.40909090909090912</v>
      </c>
      <c r="M117">
        <f>Nutrition[[#This Row],[Protein]]/Nutrition[[#This Row],[Grams]]</f>
        <v>3.6363636363636362E-2</v>
      </c>
      <c r="N117">
        <f>Nutrition[[#This Row],[Fat]]/Nutrition[[#This Row],[Grams]]</f>
        <v>9.0909090909090905E-3</v>
      </c>
      <c r="O117">
        <f>Nutrition[[#This Row],[Sat.Fat]]/Nutrition[[#This Row],[Grams]]</f>
        <v>0</v>
      </c>
      <c r="P117">
        <f>Nutrition[[#This Row],[Fiber]]/Nutrition[[#This Row],[Grams]]</f>
        <v>8.1818181818181825E-3</v>
      </c>
      <c r="Q117">
        <f>Nutrition[[#This Row],[Carbs]]/Nutrition[[#This Row],[Grams]]</f>
        <v>7.2727272727272724E-2</v>
      </c>
    </row>
    <row r="118" spans="1:17" x14ac:dyDescent="0.2">
      <c r="A118" t="s">
        <v>160</v>
      </c>
      <c r="B118" t="s">
        <v>15</v>
      </c>
      <c r="C118">
        <v>140</v>
      </c>
      <c r="D118">
        <v>40</v>
      </c>
      <c r="E118">
        <v>2</v>
      </c>
      <c r="F118">
        <v>0</v>
      </c>
      <c r="G118">
        <v>0</v>
      </c>
      <c r="H118">
        <v>1.5</v>
      </c>
      <c r="I118">
        <v>9</v>
      </c>
      <c r="J118" t="s">
        <v>159</v>
      </c>
      <c r="K118" t="s">
        <v>413</v>
      </c>
      <c r="L118">
        <f>Nutrition[[#This Row],[Calories]]/Nutrition[[#This Row],[Grams]]</f>
        <v>0.2857142857142857</v>
      </c>
      <c r="M118">
        <f>Nutrition[[#This Row],[Protein]]/Nutrition[[#This Row],[Grams]]</f>
        <v>1.4285714285714285E-2</v>
      </c>
      <c r="N118">
        <f>Nutrition[[#This Row],[Fat]]/Nutrition[[#This Row],[Grams]]</f>
        <v>0</v>
      </c>
      <c r="O118">
        <f>Nutrition[[#This Row],[Sat.Fat]]/Nutrition[[#This Row],[Grams]]</f>
        <v>0</v>
      </c>
      <c r="P118">
        <f>Nutrition[[#This Row],[Fiber]]/Nutrition[[#This Row],[Grams]]</f>
        <v>1.0714285714285714E-2</v>
      </c>
      <c r="Q118">
        <f>Nutrition[[#This Row],[Carbs]]/Nutrition[[#This Row],[Grams]]</f>
        <v>6.4285714285714279E-2</v>
      </c>
    </row>
    <row r="119" spans="1:17" x14ac:dyDescent="0.2">
      <c r="A119" t="s">
        <v>161</v>
      </c>
      <c r="B119" t="s">
        <v>15</v>
      </c>
      <c r="C119">
        <v>150</v>
      </c>
      <c r="D119">
        <v>48</v>
      </c>
      <c r="E119">
        <v>5</v>
      </c>
      <c r="F119">
        <v>0</v>
      </c>
      <c r="G119">
        <v>0</v>
      </c>
      <c r="H119">
        <v>3.2</v>
      </c>
      <c r="I119">
        <v>7</v>
      </c>
      <c r="J119" t="s">
        <v>159</v>
      </c>
      <c r="K119" t="s">
        <v>413</v>
      </c>
      <c r="L119">
        <f>Nutrition[[#This Row],[Calories]]/Nutrition[[#This Row],[Grams]]</f>
        <v>0.32</v>
      </c>
      <c r="M119">
        <f>Nutrition[[#This Row],[Protein]]/Nutrition[[#This Row],[Grams]]</f>
        <v>3.3333333333333333E-2</v>
      </c>
      <c r="N119">
        <f>Nutrition[[#This Row],[Fat]]/Nutrition[[#This Row],[Grams]]</f>
        <v>0</v>
      </c>
      <c r="O119">
        <f>Nutrition[[#This Row],[Sat.Fat]]/Nutrition[[#This Row],[Grams]]</f>
        <v>0</v>
      </c>
      <c r="P119">
        <f>Nutrition[[#This Row],[Fiber]]/Nutrition[[#This Row],[Grams]]</f>
        <v>2.1333333333333336E-2</v>
      </c>
      <c r="Q119">
        <f>Nutrition[[#This Row],[Carbs]]/Nutrition[[#This Row],[Grams]]</f>
        <v>4.6666666666666669E-2</v>
      </c>
    </row>
    <row r="120" spans="1:17" x14ac:dyDescent="0.2">
      <c r="A120" t="s">
        <v>162</v>
      </c>
      <c r="B120" t="s">
        <v>15</v>
      </c>
      <c r="C120">
        <v>200</v>
      </c>
      <c r="D120">
        <v>212</v>
      </c>
      <c r="E120">
        <v>15</v>
      </c>
      <c r="F120">
        <v>0</v>
      </c>
      <c r="G120">
        <v>0</v>
      </c>
      <c r="H120">
        <v>2.4</v>
      </c>
      <c r="I120">
        <v>38</v>
      </c>
      <c r="J120" t="s">
        <v>159</v>
      </c>
      <c r="K120" t="s">
        <v>413</v>
      </c>
      <c r="L120">
        <f>Nutrition[[#This Row],[Calories]]/Nutrition[[#This Row],[Grams]]</f>
        <v>1.06</v>
      </c>
      <c r="M120">
        <f>Nutrition[[#This Row],[Protein]]/Nutrition[[#This Row],[Grams]]</f>
        <v>7.4999999999999997E-2</v>
      </c>
      <c r="N120">
        <f>Nutrition[[#This Row],[Fat]]/Nutrition[[#This Row],[Grams]]</f>
        <v>0</v>
      </c>
      <c r="O120">
        <f>Nutrition[[#This Row],[Sat.Fat]]/Nutrition[[#This Row],[Grams]]</f>
        <v>0</v>
      </c>
      <c r="P120">
        <f>Nutrition[[#This Row],[Fiber]]/Nutrition[[#This Row],[Grams]]</f>
        <v>1.2E-2</v>
      </c>
      <c r="Q120">
        <f>Nutrition[[#This Row],[Carbs]]/Nutrition[[#This Row],[Grams]]</f>
        <v>0.19</v>
      </c>
    </row>
    <row r="121" spans="1:17" x14ac:dyDescent="0.2">
      <c r="A121" t="s">
        <v>163</v>
      </c>
      <c r="B121" t="s">
        <v>164</v>
      </c>
      <c r="C121">
        <v>100</v>
      </c>
      <c r="D121">
        <v>14</v>
      </c>
      <c r="E121">
        <v>1</v>
      </c>
      <c r="F121">
        <v>0</v>
      </c>
      <c r="G121">
        <v>0</v>
      </c>
      <c r="H121">
        <v>0.5</v>
      </c>
      <c r="I121">
        <v>2</v>
      </c>
      <c r="J121" t="s">
        <v>159</v>
      </c>
      <c r="K121" t="s">
        <v>413</v>
      </c>
      <c r="L121">
        <f>Nutrition[[#This Row],[Calories]]/Nutrition[[#This Row],[Grams]]</f>
        <v>0.14000000000000001</v>
      </c>
      <c r="M121">
        <f>Nutrition[[#This Row],[Protein]]/Nutrition[[#This Row],[Grams]]</f>
        <v>0.01</v>
      </c>
      <c r="N121">
        <f>Nutrition[[#This Row],[Fat]]/Nutrition[[#This Row],[Grams]]</f>
        <v>0</v>
      </c>
      <c r="O121">
        <f>Nutrition[[#This Row],[Sat.Fat]]/Nutrition[[#This Row],[Grams]]</f>
        <v>0</v>
      </c>
      <c r="P121">
        <f>Nutrition[[#This Row],[Fiber]]/Nutrition[[#This Row],[Grams]]</f>
        <v>5.0000000000000001E-3</v>
      </c>
      <c r="Q121">
        <f>Nutrition[[#This Row],[Carbs]]/Nutrition[[#This Row],[Grams]]</f>
        <v>0.02</v>
      </c>
    </row>
    <row r="122" spans="1:17" x14ac:dyDescent="0.2">
      <c r="A122" t="s">
        <v>165</v>
      </c>
      <c r="B122" t="s">
        <v>164</v>
      </c>
      <c r="C122">
        <v>100</v>
      </c>
      <c r="D122">
        <v>13</v>
      </c>
      <c r="E122">
        <v>0</v>
      </c>
      <c r="F122">
        <v>0</v>
      </c>
      <c r="G122">
        <v>0</v>
      </c>
      <c r="H122">
        <v>0.5</v>
      </c>
      <c r="I122">
        <v>3</v>
      </c>
      <c r="J122" t="s">
        <v>159</v>
      </c>
      <c r="K122" t="s">
        <v>413</v>
      </c>
      <c r="L122">
        <f>Nutrition[[#This Row],[Calories]]/Nutrition[[#This Row],[Grams]]</f>
        <v>0.13</v>
      </c>
      <c r="M122">
        <f>Nutrition[[#This Row],[Protein]]/Nutrition[[#This Row],[Grams]]</f>
        <v>0</v>
      </c>
      <c r="N122">
        <f>Nutrition[[#This Row],[Fat]]/Nutrition[[#This Row],[Grams]]</f>
        <v>0</v>
      </c>
      <c r="O122">
        <f>Nutrition[[#This Row],[Sat.Fat]]/Nutrition[[#This Row],[Grams]]</f>
        <v>0</v>
      </c>
      <c r="P122">
        <f>Nutrition[[#This Row],[Fiber]]/Nutrition[[#This Row],[Grams]]</f>
        <v>5.0000000000000001E-3</v>
      </c>
      <c r="Q122">
        <f>Nutrition[[#This Row],[Carbs]]/Nutrition[[#This Row],[Grams]]</f>
        <v>0.03</v>
      </c>
    </row>
    <row r="123" spans="1:17" x14ac:dyDescent="0.2">
      <c r="A123" t="s">
        <v>166</v>
      </c>
      <c r="B123">
        <v>4</v>
      </c>
      <c r="C123">
        <v>120</v>
      </c>
      <c r="D123">
        <v>12</v>
      </c>
      <c r="E123">
        <v>2</v>
      </c>
      <c r="F123">
        <v>0</v>
      </c>
      <c r="G123">
        <v>0</v>
      </c>
      <c r="H123">
        <v>0</v>
      </c>
      <c r="I123">
        <v>4</v>
      </c>
      <c r="J123" t="s">
        <v>159</v>
      </c>
      <c r="K123" t="s">
        <v>413</v>
      </c>
      <c r="L123">
        <f>Nutrition[[#This Row],[Calories]]/Nutrition[[#This Row],[Grams]]</f>
        <v>0.1</v>
      </c>
      <c r="M123">
        <f>Nutrition[[#This Row],[Protein]]/Nutrition[[#This Row],[Grams]]</f>
        <v>1.6666666666666666E-2</v>
      </c>
      <c r="N123">
        <f>Nutrition[[#This Row],[Fat]]/Nutrition[[#This Row],[Grams]]</f>
        <v>0</v>
      </c>
      <c r="O123">
        <f>Nutrition[[#This Row],[Sat.Fat]]/Nutrition[[#This Row],[Grams]]</f>
        <v>0</v>
      </c>
      <c r="P123">
        <f>Nutrition[[#This Row],[Fiber]]/Nutrition[[#This Row],[Grams]]</f>
        <v>0</v>
      </c>
      <c r="Q123">
        <f>Nutrition[[#This Row],[Carbs]]/Nutrition[[#This Row],[Grams]]</f>
        <v>3.3333333333333333E-2</v>
      </c>
    </row>
    <row r="124" spans="1:17" x14ac:dyDescent="0.2">
      <c r="A124" t="s">
        <v>167</v>
      </c>
      <c r="B124">
        <v>1</v>
      </c>
      <c r="C124">
        <v>140</v>
      </c>
      <c r="D124">
        <v>30</v>
      </c>
      <c r="E124">
        <v>3</v>
      </c>
      <c r="F124">
        <v>0</v>
      </c>
      <c r="G124">
        <v>0</v>
      </c>
      <c r="H124">
        <v>1.2</v>
      </c>
      <c r="I124">
        <v>6</v>
      </c>
      <c r="J124" t="s">
        <v>159</v>
      </c>
      <c r="K124" t="s">
        <v>413</v>
      </c>
      <c r="L124">
        <f>Nutrition[[#This Row],[Calories]]/Nutrition[[#This Row],[Grams]]</f>
        <v>0.21428571428571427</v>
      </c>
      <c r="M124">
        <f>Nutrition[[#This Row],[Protein]]/Nutrition[[#This Row],[Grams]]</f>
        <v>2.1428571428571429E-2</v>
      </c>
      <c r="N124">
        <f>Nutrition[[#This Row],[Fat]]/Nutrition[[#This Row],[Grams]]</f>
        <v>0</v>
      </c>
      <c r="O124">
        <f>Nutrition[[#This Row],[Sat.Fat]]/Nutrition[[#This Row],[Grams]]</f>
        <v>0</v>
      </c>
      <c r="P124">
        <f>Nutrition[[#This Row],[Fiber]]/Nutrition[[#This Row],[Grams]]</f>
        <v>8.5714285714285719E-3</v>
      </c>
      <c r="Q124">
        <f>Nutrition[[#This Row],[Carbs]]/Nutrition[[#This Row],[Grams]]</f>
        <v>4.2857142857142858E-2</v>
      </c>
    </row>
    <row r="125" spans="1:17" x14ac:dyDescent="0.2">
      <c r="A125" t="s">
        <v>168</v>
      </c>
      <c r="B125" t="s">
        <v>21</v>
      </c>
      <c r="C125">
        <v>100</v>
      </c>
      <c r="D125">
        <v>32</v>
      </c>
      <c r="E125">
        <v>1</v>
      </c>
      <c r="F125">
        <v>0</v>
      </c>
      <c r="G125">
        <v>0</v>
      </c>
      <c r="H125">
        <v>1</v>
      </c>
      <c r="I125">
        <v>7</v>
      </c>
      <c r="J125" t="s">
        <v>159</v>
      </c>
      <c r="K125" t="s">
        <v>413</v>
      </c>
      <c r="L125">
        <f>Nutrition[[#This Row],[Calories]]/Nutrition[[#This Row],[Grams]]</f>
        <v>0.32</v>
      </c>
      <c r="M125">
        <f>Nutrition[[#This Row],[Protein]]/Nutrition[[#This Row],[Grams]]</f>
        <v>0.01</v>
      </c>
      <c r="N125">
        <f>Nutrition[[#This Row],[Fat]]/Nutrition[[#This Row],[Grams]]</f>
        <v>0</v>
      </c>
      <c r="O125">
        <f>Nutrition[[#This Row],[Sat.Fat]]/Nutrition[[#This Row],[Grams]]</f>
        <v>0</v>
      </c>
      <c r="P125">
        <f>Nutrition[[#This Row],[Fiber]]/Nutrition[[#This Row],[Grams]]</f>
        <v>0.01</v>
      </c>
      <c r="Q125">
        <f>Nutrition[[#This Row],[Carbs]]/Nutrition[[#This Row],[Grams]]</f>
        <v>7.0000000000000007E-2</v>
      </c>
    </row>
    <row r="126" spans="1:17" x14ac:dyDescent="0.2">
      <c r="A126" t="s">
        <v>169</v>
      </c>
      <c r="B126">
        <v>1</v>
      </c>
      <c r="C126">
        <v>210</v>
      </c>
      <c r="D126">
        <v>80</v>
      </c>
      <c r="E126">
        <v>2</v>
      </c>
      <c r="F126">
        <v>0</v>
      </c>
      <c r="G126">
        <v>0</v>
      </c>
      <c r="H126">
        <v>1.6</v>
      </c>
      <c r="I126">
        <v>18</v>
      </c>
      <c r="J126" t="s">
        <v>159</v>
      </c>
      <c r="K126" t="s">
        <v>413</v>
      </c>
      <c r="L126">
        <f>Nutrition[[#This Row],[Calories]]/Nutrition[[#This Row],[Grams]]</f>
        <v>0.38095238095238093</v>
      </c>
      <c r="M126">
        <f>Nutrition[[#This Row],[Protein]]/Nutrition[[#This Row],[Grams]]</f>
        <v>9.5238095238095247E-3</v>
      </c>
      <c r="N126">
        <f>Nutrition[[#This Row],[Fat]]/Nutrition[[#This Row],[Grams]]</f>
        <v>0</v>
      </c>
      <c r="O126">
        <f>Nutrition[[#This Row],[Sat.Fat]]/Nutrition[[#This Row],[Grams]]</f>
        <v>0</v>
      </c>
      <c r="P126">
        <f>Nutrition[[#This Row],[Fiber]]/Nutrition[[#This Row],[Grams]]</f>
        <v>7.619047619047619E-3</v>
      </c>
      <c r="Q126">
        <f>Nutrition[[#This Row],[Carbs]]/Nutrition[[#This Row],[Grams]]</f>
        <v>8.5714285714285715E-2</v>
      </c>
    </row>
    <row r="127" spans="1:17" x14ac:dyDescent="0.2">
      <c r="A127" t="s">
        <v>170</v>
      </c>
      <c r="B127" t="s">
        <v>171</v>
      </c>
      <c r="C127">
        <v>50</v>
      </c>
      <c r="D127">
        <v>22</v>
      </c>
      <c r="E127">
        <v>0</v>
      </c>
      <c r="F127">
        <v>0</v>
      </c>
      <c r="G127">
        <v>0</v>
      </c>
      <c r="H127">
        <v>1</v>
      </c>
      <c r="I127">
        <v>5</v>
      </c>
      <c r="J127" t="s">
        <v>159</v>
      </c>
      <c r="K127" t="s">
        <v>413</v>
      </c>
      <c r="L127">
        <f>Nutrition[[#This Row],[Calories]]/Nutrition[[#This Row],[Grams]]</f>
        <v>0.44</v>
      </c>
      <c r="M127">
        <f>Nutrition[[#This Row],[Protein]]/Nutrition[[#This Row],[Grams]]</f>
        <v>0</v>
      </c>
      <c r="N127">
        <f>Nutrition[[#This Row],[Fat]]/Nutrition[[#This Row],[Grams]]</f>
        <v>0</v>
      </c>
      <c r="O127">
        <f>Nutrition[[#This Row],[Sat.Fat]]/Nutrition[[#This Row],[Grams]]</f>
        <v>0</v>
      </c>
      <c r="P127">
        <f>Nutrition[[#This Row],[Fiber]]/Nutrition[[#This Row],[Grams]]</f>
        <v>0.02</v>
      </c>
      <c r="Q127">
        <f>Nutrition[[#This Row],[Carbs]]/Nutrition[[#This Row],[Grams]]</f>
        <v>0.1</v>
      </c>
    </row>
    <row r="128" spans="1:17" x14ac:dyDescent="0.2">
      <c r="A128" t="s">
        <v>172</v>
      </c>
      <c r="B128" t="s">
        <v>173</v>
      </c>
      <c r="C128">
        <v>50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159</v>
      </c>
      <c r="K128" t="s">
        <v>413</v>
      </c>
      <c r="L128">
        <f>Nutrition[[#This Row],[Calories]]/Nutrition[[#This Row],[Grams]]</f>
        <v>0.04</v>
      </c>
      <c r="M128">
        <f>Nutrition[[#This Row],[Protein]]/Nutrition[[#This Row],[Grams]]</f>
        <v>0</v>
      </c>
      <c r="N128">
        <f>Nutrition[[#This Row],[Fat]]/Nutrition[[#This Row],[Grams]]</f>
        <v>0</v>
      </c>
      <c r="O128">
        <f>Nutrition[[#This Row],[Sat.Fat]]/Nutrition[[#This Row],[Grams]]</f>
        <v>0</v>
      </c>
      <c r="P128">
        <f>Nutrition[[#This Row],[Fiber]]/Nutrition[[#This Row],[Grams]]</f>
        <v>0</v>
      </c>
      <c r="Q128">
        <f>Nutrition[[#This Row],[Carbs]]/Nutrition[[#This Row],[Grams]]</f>
        <v>0</v>
      </c>
    </row>
    <row r="129" spans="1:17" x14ac:dyDescent="0.2">
      <c r="A129" t="s">
        <v>174</v>
      </c>
      <c r="B129" t="s">
        <v>15</v>
      </c>
      <c r="C129">
        <v>155</v>
      </c>
      <c r="D129">
        <v>95</v>
      </c>
      <c r="E129">
        <v>2</v>
      </c>
      <c r="F129">
        <v>1</v>
      </c>
      <c r="G129">
        <v>0</v>
      </c>
      <c r="H129">
        <v>3</v>
      </c>
      <c r="I129">
        <v>22</v>
      </c>
      <c r="J129" t="s">
        <v>159</v>
      </c>
      <c r="K129" t="s">
        <v>413</v>
      </c>
      <c r="L129">
        <f>Nutrition[[#This Row],[Calories]]/Nutrition[[#This Row],[Grams]]</f>
        <v>0.61290322580645162</v>
      </c>
      <c r="M129">
        <f>Nutrition[[#This Row],[Protein]]/Nutrition[[#This Row],[Grams]]</f>
        <v>1.2903225806451613E-2</v>
      </c>
      <c r="N129">
        <f>Nutrition[[#This Row],[Fat]]/Nutrition[[#This Row],[Grams]]</f>
        <v>6.4516129032258064E-3</v>
      </c>
      <c r="O129">
        <f>Nutrition[[#This Row],[Sat.Fat]]/Nutrition[[#This Row],[Grams]]</f>
        <v>0</v>
      </c>
      <c r="P129">
        <f>Nutrition[[#This Row],[Fiber]]/Nutrition[[#This Row],[Grams]]</f>
        <v>1.935483870967742E-2</v>
      </c>
      <c r="Q129">
        <f>Nutrition[[#This Row],[Carbs]]/Nutrition[[#This Row],[Grams]]</f>
        <v>0.14193548387096774</v>
      </c>
    </row>
    <row r="130" spans="1:17" x14ac:dyDescent="0.2">
      <c r="A130" t="s">
        <v>175</v>
      </c>
      <c r="B130" t="s">
        <v>15</v>
      </c>
      <c r="C130">
        <v>100</v>
      </c>
      <c r="D130">
        <v>66</v>
      </c>
      <c r="E130">
        <v>3</v>
      </c>
      <c r="F130">
        <v>0</v>
      </c>
      <c r="G130">
        <v>0</v>
      </c>
      <c r="H130">
        <v>0.1</v>
      </c>
      <c r="I130">
        <v>13</v>
      </c>
      <c r="J130" t="s">
        <v>159</v>
      </c>
      <c r="K130" t="s">
        <v>413</v>
      </c>
      <c r="L130">
        <f>Nutrition[[#This Row],[Calories]]/Nutrition[[#This Row],[Grams]]</f>
        <v>0.66</v>
      </c>
      <c r="M130">
        <f>Nutrition[[#This Row],[Protein]]/Nutrition[[#This Row],[Grams]]</f>
        <v>0.03</v>
      </c>
      <c r="N130">
        <f>Nutrition[[#This Row],[Fat]]/Nutrition[[#This Row],[Grams]]</f>
        <v>0</v>
      </c>
      <c r="O130">
        <f>Nutrition[[#This Row],[Sat.Fat]]/Nutrition[[#This Row],[Grams]]</f>
        <v>0</v>
      </c>
      <c r="P130">
        <f>Nutrition[[#This Row],[Fiber]]/Nutrition[[#This Row],[Grams]]</f>
        <v>1E-3</v>
      </c>
      <c r="Q130">
        <f>Nutrition[[#This Row],[Carbs]]/Nutrition[[#This Row],[Grams]]</f>
        <v>0.13</v>
      </c>
    </row>
    <row r="131" spans="1:17" x14ac:dyDescent="0.2">
      <c r="A131" t="s">
        <v>176</v>
      </c>
      <c r="B131" t="s">
        <v>15</v>
      </c>
      <c r="C131">
        <v>100</v>
      </c>
      <c r="D131">
        <v>70</v>
      </c>
      <c r="E131">
        <v>5</v>
      </c>
      <c r="F131">
        <v>0</v>
      </c>
      <c r="G131">
        <v>0</v>
      </c>
      <c r="H131">
        <v>2.2000000000000002</v>
      </c>
      <c r="I131">
        <v>12</v>
      </c>
      <c r="J131" t="s">
        <v>177</v>
      </c>
      <c r="K131" t="s">
        <v>413</v>
      </c>
      <c r="L131">
        <f>Nutrition[[#This Row],[Calories]]/Nutrition[[#This Row],[Grams]]</f>
        <v>0.7</v>
      </c>
      <c r="M131">
        <f>Nutrition[[#This Row],[Protein]]/Nutrition[[#This Row],[Grams]]</f>
        <v>0.05</v>
      </c>
      <c r="N131">
        <f>Nutrition[[#This Row],[Fat]]/Nutrition[[#This Row],[Grams]]</f>
        <v>0</v>
      </c>
      <c r="O131">
        <f>Nutrition[[#This Row],[Sat.Fat]]/Nutrition[[#This Row],[Grams]]</f>
        <v>0</v>
      </c>
      <c r="P131">
        <f>Nutrition[[#This Row],[Fiber]]/Nutrition[[#This Row],[Grams]]</f>
        <v>2.2000000000000002E-2</v>
      </c>
      <c r="Q131">
        <f>Nutrition[[#This Row],[Carbs]]/Nutrition[[#This Row],[Grams]]</f>
        <v>0.12</v>
      </c>
    </row>
    <row r="132" spans="1:17" x14ac:dyDescent="0.2">
      <c r="A132" t="s">
        <v>178</v>
      </c>
      <c r="B132" t="s">
        <v>15</v>
      </c>
      <c r="C132">
        <v>100</v>
      </c>
      <c r="E132">
        <v>5</v>
      </c>
      <c r="F132">
        <v>0</v>
      </c>
      <c r="G132">
        <v>0</v>
      </c>
      <c r="H132">
        <v>1.8</v>
      </c>
      <c r="I132">
        <v>12</v>
      </c>
      <c r="J132" t="s">
        <v>177</v>
      </c>
      <c r="K132" t="s">
        <v>413</v>
      </c>
      <c r="L132">
        <f>Nutrition[[#This Row],[Calories]]/Nutrition[[#This Row],[Grams]]</f>
        <v>0</v>
      </c>
      <c r="M132">
        <f>Nutrition[[#This Row],[Protein]]/Nutrition[[#This Row],[Grams]]</f>
        <v>0.05</v>
      </c>
      <c r="N132">
        <f>Nutrition[[#This Row],[Fat]]/Nutrition[[#This Row],[Grams]]</f>
        <v>0</v>
      </c>
      <c r="O132">
        <f>Nutrition[[#This Row],[Sat.Fat]]/Nutrition[[#This Row],[Grams]]</f>
        <v>0</v>
      </c>
      <c r="P132">
        <f>Nutrition[[#This Row],[Fiber]]/Nutrition[[#This Row],[Grams]]</f>
        <v>1.8000000000000002E-2</v>
      </c>
      <c r="Q132">
        <f>Nutrition[[#This Row],[Carbs]]/Nutrition[[#This Row],[Grams]]</f>
        <v>0.12</v>
      </c>
    </row>
    <row r="133" spans="1:17" x14ac:dyDescent="0.2">
      <c r="A133" t="s">
        <v>179</v>
      </c>
      <c r="B133" t="s">
        <v>180</v>
      </c>
      <c r="C133">
        <v>100</v>
      </c>
      <c r="D133">
        <v>115</v>
      </c>
      <c r="E133">
        <v>8</v>
      </c>
      <c r="F133">
        <v>0</v>
      </c>
      <c r="G133">
        <v>0</v>
      </c>
      <c r="H133">
        <v>0.4</v>
      </c>
      <c r="I133">
        <v>21</v>
      </c>
      <c r="J133" t="s">
        <v>177</v>
      </c>
      <c r="K133" t="s">
        <v>413</v>
      </c>
      <c r="L133">
        <f>Nutrition[[#This Row],[Calories]]/Nutrition[[#This Row],[Grams]]</f>
        <v>1.1499999999999999</v>
      </c>
      <c r="M133">
        <f>Nutrition[[#This Row],[Protein]]/Nutrition[[#This Row],[Grams]]</f>
        <v>0.08</v>
      </c>
      <c r="N133">
        <f>Nutrition[[#This Row],[Fat]]/Nutrition[[#This Row],[Grams]]</f>
        <v>0</v>
      </c>
      <c r="O133">
        <f>Nutrition[[#This Row],[Sat.Fat]]/Nutrition[[#This Row],[Grams]]</f>
        <v>0</v>
      </c>
      <c r="P133">
        <f>Nutrition[[#This Row],[Fiber]]/Nutrition[[#This Row],[Grams]]</f>
        <v>4.0000000000000001E-3</v>
      </c>
      <c r="Q133">
        <f>Nutrition[[#This Row],[Carbs]]/Nutrition[[#This Row],[Grams]]</f>
        <v>0.21</v>
      </c>
    </row>
    <row r="134" spans="1:17" x14ac:dyDescent="0.2">
      <c r="A134" t="s">
        <v>181</v>
      </c>
      <c r="B134" t="s">
        <v>15</v>
      </c>
      <c r="C134">
        <v>100</v>
      </c>
      <c r="D134">
        <v>53</v>
      </c>
      <c r="E134">
        <v>3</v>
      </c>
      <c r="F134">
        <v>0</v>
      </c>
      <c r="G134">
        <v>0</v>
      </c>
      <c r="H134">
        <v>1</v>
      </c>
      <c r="I134">
        <v>10</v>
      </c>
      <c r="J134" t="s">
        <v>177</v>
      </c>
      <c r="K134" t="s">
        <v>413</v>
      </c>
      <c r="L134">
        <f>Nutrition[[#This Row],[Calories]]/Nutrition[[#This Row],[Grams]]</f>
        <v>0.53</v>
      </c>
      <c r="M134">
        <f>Nutrition[[#This Row],[Protein]]/Nutrition[[#This Row],[Grams]]</f>
        <v>0.03</v>
      </c>
      <c r="N134">
        <f>Nutrition[[#This Row],[Fat]]/Nutrition[[#This Row],[Grams]]</f>
        <v>0</v>
      </c>
      <c r="O134">
        <f>Nutrition[[#This Row],[Sat.Fat]]/Nutrition[[#This Row],[Grams]]</f>
        <v>0</v>
      </c>
      <c r="P134">
        <f>Nutrition[[#This Row],[Fiber]]/Nutrition[[#This Row],[Grams]]</f>
        <v>0.01</v>
      </c>
      <c r="Q134">
        <f>Nutrition[[#This Row],[Carbs]]/Nutrition[[#This Row],[Grams]]</f>
        <v>0.1</v>
      </c>
    </row>
    <row r="135" spans="1:17" x14ac:dyDescent="0.2">
      <c r="A135" t="s">
        <v>182</v>
      </c>
      <c r="B135" t="s">
        <v>183</v>
      </c>
      <c r="C135">
        <v>38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2</v>
      </c>
      <c r="J135" t="s">
        <v>177</v>
      </c>
      <c r="K135" t="s">
        <v>413</v>
      </c>
      <c r="L135">
        <f>Nutrition[[#This Row],[Calories]]/Nutrition[[#This Row],[Grams]]</f>
        <v>0.26315789473684209</v>
      </c>
      <c r="M135">
        <f>Nutrition[[#This Row],[Protein]]/Nutrition[[#This Row],[Grams]]</f>
        <v>0</v>
      </c>
      <c r="N135">
        <f>Nutrition[[#This Row],[Fat]]/Nutrition[[#This Row],[Grams]]</f>
        <v>0</v>
      </c>
      <c r="O135">
        <f>Nutrition[[#This Row],[Sat.Fat]]/Nutrition[[#This Row],[Grams]]</f>
        <v>0</v>
      </c>
      <c r="P135">
        <f>Nutrition[[#This Row],[Fiber]]/Nutrition[[#This Row],[Grams]]</f>
        <v>0</v>
      </c>
      <c r="Q135">
        <f>Nutrition[[#This Row],[Carbs]]/Nutrition[[#This Row],[Grams]]</f>
        <v>5.2631578947368418E-2</v>
      </c>
    </row>
    <row r="136" spans="1:17" x14ac:dyDescent="0.2">
      <c r="A136" t="s">
        <v>184</v>
      </c>
      <c r="B136" t="s">
        <v>124</v>
      </c>
      <c r="C136">
        <v>100</v>
      </c>
      <c r="D136">
        <v>25</v>
      </c>
      <c r="E136">
        <v>1</v>
      </c>
      <c r="F136">
        <v>0</v>
      </c>
      <c r="G136">
        <v>0</v>
      </c>
      <c r="H136">
        <v>1.4</v>
      </c>
      <c r="I136">
        <v>6</v>
      </c>
      <c r="J136" t="s">
        <v>177</v>
      </c>
      <c r="K136" t="s">
        <v>413</v>
      </c>
      <c r="L136">
        <f>Nutrition[[#This Row],[Calories]]/Nutrition[[#This Row],[Grams]]</f>
        <v>0.25</v>
      </c>
      <c r="M136">
        <f>Nutrition[[#This Row],[Protein]]/Nutrition[[#This Row],[Grams]]</f>
        <v>0.01</v>
      </c>
      <c r="N136">
        <f>Nutrition[[#This Row],[Fat]]/Nutrition[[#This Row],[Grams]]</f>
        <v>0</v>
      </c>
      <c r="O136">
        <f>Nutrition[[#This Row],[Sat.Fat]]/Nutrition[[#This Row],[Grams]]</f>
        <v>0</v>
      </c>
      <c r="P136">
        <f>Nutrition[[#This Row],[Fiber]]/Nutrition[[#This Row],[Grams]]</f>
        <v>1.3999999999999999E-2</v>
      </c>
      <c r="Q136">
        <f>Nutrition[[#This Row],[Carbs]]/Nutrition[[#This Row],[Grams]]</f>
        <v>0.06</v>
      </c>
    </row>
    <row r="137" spans="1:17" x14ac:dyDescent="0.2">
      <c r="A137" t="s">
        <v>185</v>
      </c>
      <c r="B137" t="s">
        <v>186</v>
      </c>
      <c r="C137">
        <v>150</v>
      </c>
      <c r="D137">
        <v>255</v>
      </c>
      <c r="E137">
        <v>19</v>
      </c>
      <c r="F137">
        <v>9</v>
      </c>
      <c r="G137">
        <v>8</v>
      </c>
      <c r="H137">
        <v>1</v>
      </c>
      <c r="I137">
        <v>24</v>
      </c>
      <c r="J137" t="s">
        <v>177</v>
      </c>
      <c r="K137" t="s">
        <v>413</v>
      </c>
      <c r="L137">
        <f>Nutrition[[#This Row],[Calories]]/Nutrition[[#This Row],[Grams]]</f>
        <v>1.7</v>
      </c>
      <c r="M137">
        <f>Nutrition[[#This Row],[Protein]]/Nutrition[[#This Row],[Grams]]</f>
        <v>0.12666666666666668</v>
      </c>
      <c r="N137">
        <f>Nutrition[[#This Row],[Fat]]/Nutrition[[#This Row],[Grams]]</f>
        <v>0.06</v>
      </c>
      <c r="O137">
        <f>Nutrition[[#This Row],[Sat.Fat]]/Nutrition[[#This Row],[Grams]]</f>
        <v>5.3333333333333337E-2</v>
      </c>
      <c r="P137">
        <f>Nutrition[[#This Row],[Fiber]]/Nutrition[[#This Row],[Grams]]</f>
        <v>6.6666666666666671E-3</v>
      </c>
      <c r="Q137">
        <f>Nutrition[[#This Row],[Carbs]]/Nutrition[[#This Row],[Grams]]</f>
        <v>0.16</v>
      </c>
    </row>
    <row r="138" spans="1:17" x14ac:dyDescent="0.2">
      <c r="A138" t="s">
        <v>187</v>
      </c>
      <c r="B138" t="s">
        <v>186</v>
      </c>
      <c r="C138">
        <v>100</v>
      </c>
      <c r="D138">
        <v>100</v>
      </c>
      <c r="E138">
        <v>2</v>
      </c>
      <c r="F138">
        <v>0</v>
      </c>
      <c r="G138">
        <v>0</v>
      </c>
      <c r="H138">
        <v>0.5</v>
      </c>
      <c r="I138">
        <v>22</v>
      </c>
      <c r="J138" t="s">
        <v>177</v>
      </c>
      <c r="K138" t="s">
        <v>413</v>
      </c>
      <c r="L138">
        <f>Nutrition[[#This Row],[Calories]]/Nutrition[[#This Row],[Grams]]</f>
        <v>1</v>
      </c>
      <c r="M138">
        <f>Nutrition[[#This Row],[Protein]]/Nutrition[[#This Row],[Grams]]</f>
        <v>0.02</v>
      </c>
      <c r="N138">
        <f>Nutrition[[#This Row],[Fat]]/Nutrition[[#This Row],[Grams]]</f>
        <v>0</v>
      </c>
      <c r="O138">
        <f>Nutrition[[#This Row],[Sat.Fat]]/Nutrition[[#This Row],[Grams]]</f>
        <v>0</v>
      </c>
      <c r="P138">
        <f>Nutrition[[#This Row],[Fiber]]/Nutrition[[#This Row],[Grams]]</f>
        <v>5.0000000000000001E-3</v>
      </c>
      <c r="Q138">
        <f>Nutrition[[#This Row],[Carbs]]/Nutrition[[#This Row],[Grams]]</f>
        <v>0.22</v>
      </c>
    </row>
    <row r="139" spans="1:17" x14ac:dyDescent="0.2">
      <c r="A139" t="s">
        <v>188</v>
      </c>
      <c r="B139" t="s">
        <v>189</v>
      </c>
      <c r="C139">
        <v>60</v>
      </c>
      <c r="D139">
        <v>155</v>
      </c>
      <c r="E139">
        <v>-1</v>
      </c>
      <c r="F139">
        <v>7</v>
      </c>
      <c r="G139">
        <v>3</v>
      </c>
      <c r="H139">
        <v>0.4</v>
      </c>
      <c r="I139">
        <v>20</v>
      </c>
      <c r="J139" t="s">
        <v>177</v>
      </c>
      <c r="K139" t="s">
        <v>413</v>
      </c>
      <c r="L139">
        <f>Nutrition[[#This Row],[Calories]]/Nutrition[[#This Row],[Grams]]</f>
        <v>2.5833333333333335</v>
      </c>
      <c r="M139">
        <f>Nutrition[[#This Row],[Protein]]/Nutrition[[#This Row],[Grams]]</f>
        <v>-1.6666666666666666E-2</v>
      </c>
      <c r="N139">
        <f>Nutrition[[#This Row],[Fat]]/Nutrition[[#This Row],[Grams]]</f>
        <v>0.11666666666666667</v>
      </c>
      <c r="O139">
        <f>Nutrition[[#This Row],[Sat.Fat]]/Nutrition[[#This Row],[Grams]]</f>
        <v>0.05</v>
      </c>
      <c r="P139">
        <f>Nutrition[[#This Row],[Fiber]]/Nutrition[[#This Row],[Grams]]</f>
        <v>6.6666666666666671E-3</v>
      </c>
      <c r="Q139">
        <f>Nutrition[[#This Row],[Carbs]]/Nutrition[[#This Row],[Grams]]</f>
        <v>0.33333333333333331</v>
      </c>
    </row>
    <row r="140" spans="1:17" x14ac:dyDescent="0.2">
      <c r="A140" t="s">
        <v>190</v>
      </c>
      <c r="B140" t="s">
        <v>15</v>
      </c>
      <c r="C140">
        <v>200</v>
      </c>
      <c r="D140">
        <v>230</v>
      </c>
      <c r="E140">
        <v>4</v>
      </c>
      <c r="F140">
        <v>12</v>
      </c>
      <c r="G140">
        <v>11</v>
      </c>
      <c r="H140">
        <v>0.7</v>
      </c>
      <c r="I140">
        <v>28</v>
      </c>
      <c r="J140" t="s">
        <v>177</v>
      </c>
      <c r="K140" t="s">
        <v>413</v>
      </c>
      <c r="L140">
        <f>Nutrition[[#This Row],[Calories]]/Nutrition[[#This Row],[Grams]]</f>
        <v>1.1499999999999999</v>
      </c>
      <c r="M140">
        <f>Nutrition[[#This Row],[Protein]]/Nutrition[[#This Row],[Grams]]</f>
        <v>0.02</v>
      </c>
      <c r="N140">
        <f>Nutrition[[#This Row],[Fat]]/Nutrition[[#This Row],[Grams]]</f>
        <v>0.06</v>
      </c>
      <c r="O140">
        <f>Nutrition[[#This Row],[Sat.Fat]]/Nutrition[[#This Row],[Grams]]</f>
        <v>5.5E-2</v>
      </c>
      <c r="P140">
        <f>Nutrition[[#This Row],[Fiber]]/Nutrition[[#This Row],[Grams]]</f>
        <v>3.4999999999999996E-3</v>
      </c>
      <c r="Q140">
        <f>Nutrition[[#This Row],[Carbs]]/Nutrition[[#This Row],[Grams]]</f>
        <v>0.14000000000000001</v>
      </c>
    </row>
    <row r="141" spans="1:17" x14ac:dyDescent="0.2">
      <c r="A141" t="s">
        <v>191</v>
      </c>
      <c r="B141" t="s">
        <v>133</v>
      </c>
      <c r="C141">
        <v>100</v>
      </c>
      <c r="D141">
        <v>268</v>
      </c>
      <c r="E141">
        <v>4</v>
      </c>
      <c r="F141">
        <v>14</v>
      </c>
      <c r="G141">
        <v>6</v>
      </c>
      <c r="H141">
        <v>0.4</v>
      </c>
      <c r="I141">
        <v>33</v>
      </c>
      <c r="J141" t="s">
        <v>177</v>
      </c>
      <c r="K141" t="s">
        <v>413</v>
      </c>
      <c r="L141">
        <f>Nutrition[[#This Row],[Calories]]/Nutrition[[#This Row],[Grams]]</f>
        <v>2.68</v>
      </c>
      <c r="M141">
        <f>Nutrition[[#This Row],[Protein]]/Nutrition[[#This Row],[Grams]]</f>
        <v>0.04</v>
      </c>
      <c r="N141">
        <f>Nutrition[[#This Row],[Fat]]/Nutrition[[#This Row],[Grams]]</f>
        <v>0.14000000000000001</v>
      </c>
      <c r="O141">
        <f>Nutrition[[#This Row],[Sat.Fat]]/Nutrition[[#This Row],[Grams]]</f>
        <v>0.06</v>
      </c>
      <c r="P141">
        <f>Nutrition[[#This Row],[Fiber]]/Nutrition[[#This Row],[Grams]]</f>
        <v>4.0000000000000001E-3</v>
      </c>
      <c r="Q141">
        <f>Nutrition[[#This Row],[Carbs]]/Nutrition[[#This Row],[Grams]]</f>
        <v>0.33</v>
      </c>
    </row>
    <row r="142" spans="1:17" x14ac:dyDescent="0.2">
      <c r="A142" t="s">
        <v>192</v>
      </c>
      <c r="B142" t="s">
        <v>133</v>
      </c>
      <c r="C142">
        <v>100</v>
      </c>
      <c r="D142">
        <v>145</v>
      </c>
      <c r="E142">
        <v>6</v>
      </c>
      <c r="F142">
        <v>8</v>
      </c>
      <c r="G142">
        <v>7</v>
      </c>
      <c r="H142">
        <v>0.4</v>
      </c>
      <c r="I142">
        <v>14</v>
      </c>
      <c r="J142" t="s">
        <v>177</v>
      </c>
      <c r="K142" t="s">
        <v>413</v>
      </c>
      <c r="L142">
        <f>Nutrition[[#This Row],[Calories]]/Nutrition[[#This Row],[Grams]]</f>
        <v>1.45</v>
      </c>
      <c r="M142">
        <f>Nutrition[[#This Row],[Protein]]/Nutrition[[#This Row],[Grams]]</f>
        <v>0.06</v>
      </c>
      <c r="N142">
        <f>Nutrition[[#This Row],[Fat]]/Nutrition[[#This Row],[Grams]]</f>
        <v>0.08</v>
      </c>
      <c r="O142">
        <f>Nutrition[[#This Row],[Sat.Fat]]/Nutrition[[#This Row],[Grams]]</f>
        <v>7.0000000000000007E-2</v>
      </c>
      <c r="P142">
        <f>Nutrition[[#This Row],[Fiber]]/Nutrition[[#This Row],[Grams]]</f>
        <v>4.0000000000000001E-3</v>
      </c>
      <c r="Q142">
        <f>Nutrition[[#This Row],[Carbs]]/Nutrition[[#This Row],[Grams]]</f>
        <v>0.14000000000000001</v>
      </c>
    </row>
    <row r="143" spans="1:17" x14ac:dyDescent="0.2">
      <c r="A143" t="s">
        <v>193</v>
      </c>
      <c r="B143" t="s">
        <v>186</v>
      </c>
      <c r="C143">
        <v>100</v>
      </c>
      <c r="D143">
        <v>80</v>
      </c>
      <c r="E143">
        <v>2</v>
      </c>
      <c r="F143">
        <v>0</v>
      </c>
      <c r="G143">
        <v>0</v>
      </c>
      <c r="H143">
        <v>0.4</v>
      </c>
      <c r="I143">
        <v>19</v>
      </c>
      <c r="J143" t="s">
        <v>177</v>
      </c>
      <c r="K143" t="s">
        <v>413</v>
      </c>
      <c r="L143">
        <f>Nutrition[[#This Row],[Calories]]/Nutrition[[#This Row],[Grams]]</f>
        <v>0.8</v>
      </c>
      <c r="M143">
        <f>Nutrition[[#This Row],[Protein]]/Nutrition[[#This Row],[Grams]]</f>
        <v>0.02</v>
      </c>
      <c r="N143">
        <f>Nutrition[[#This Row],[Fat]]/Nutrition[[#This Row],[Grams]]</f>
        <v>0</v>
      </c>
      <c r="O143">
        <f>Nutrition[[#This Row],[Sat.Fat]]/Nutrition[[#This Row],[Grams]]</f>
        <v>0</v>
      </c>
      <c r="P143">
        <f>Nutrition[[#This Row],[Fiber]]/Nutrition[[#This Row],[Grams]]</f>
        <v>4.0000000000000001E-3</v>
      </c>
      <c r="Q143">
        <f>Nutrition[[#This Row],[Carbs]]/Nutrition[[#This Row],[Grams]]</f>
        <v>0.19</v>
      </c>
    </row>
    <row r="144" spans="1:17" x14ac:dyDescent="0.2">
      <c r="A144" t="s">
        <v>194</v>
      </c>
      <c r="B144">
        <v>10</v>
      </c>
      <c r="C144">
        <v>20</v>
      </c>
      <c r="D144">
        <v>110</v>
      </c>
      <c r="E144">
        <v>1</v>
      </c>
      <c r="F144">
        <v>7</v>
      </c>
      <c r="G144">
        <v>4</v>
      </c>
      <c r="H144">
        <v>0</v>
      </c>
      <c r="I144">
        <v>10</v>
      </c>
      <c r="J144" t="s">
        <v>177</v>
      </c>
      <c r="K144" t="s">
        <v>413</v>
      </c>
      <c r="L144">
        <f>Nutrition[[#This Row],[Calories]]/Nutrition[[#This Row],[Grams]]</f>
        <v>5.5</v>
      </c>
      <c r="M144">
        <f>Nutrition[[#This Row],[Protein]]/Nutrition[[#This Row],[Grams]]</f>
        <v>0.05</v>
      </c>
      <c r="N144">
        <f>Nutrition[[#This Row],[Fat]]/Nutrition[[#This Row],[Grams]]</f>
        <v>0.35</v>
      </c>
      <c r="O144">
        <f>Nutrition[[#This Row],[Sat.Fat]]/Nutrition[[#This Row],[Grams]]</f>
        <v>0.2</v>
      </c>
      <c r="P144">
        <f>Nutrition[[#This Row],[Fiber]]/Nutrition[[#This Row],[Grams]]</f>
        <v>0</v>
      </c>
      <c r="Q144">
        <f>Nutrition[[#This Row],[Carbs]]/Nutrition[[#This Row],[Grams]]</f>
        <v>0.5</v>
      </c>
    </row>
    <row r="145" spans="1:17" x14ac:dyDescent="0.2">
      <c r="A145" t="s">
        <v>195</v>
      </c>
      <c r="B145" t="s">
        <v>196</v>
      </c>
      <c r="C145">
        <v>50</v>
      </c>
      <c r="D145">
        <v>10</v>
      </c>
      <c r="E145">
        <v>0</v>
      </c>
      <c r="F145">
        <v>0</v>
      </c>
      <c r="G145">
        <v>0</v>
      </c>
      <c r="H145">
        <v>0.3</v>
      </c>
      <c r="I145">
        <v>2</v>
      </c>
      <c r="J145" t="s">
        <v>177</v>
      </c>
      <c r="K145" t="s">
        <v>413</v>
      </c>
      <c r="L145">
        <f>Nutrition[[#This Row],[Calories]]/Nutrition[[#This Row],[Grams]]</f>
        <v>0.2</v>
      </c>
      <c r="M145">
        <f>Nutrition[[#This Row],[Protein]]/Nutrition[[#This Row],[Grams]]</f>
        <v>0</v>
      </c>
      <c r="N145">
        <f>Nutrition[[#This Row],[Fat]]/Nutrition[[#This Row],[Grams]]</f>
        <v>0</v>
      </c>
      <c r="O145">
        <f>Nutrition[[#This Row],[Sat.Fat]]/Nutrition[[#This Row],[Grams]]</f>
        <v>0</v>
      </c>
      <c r="P145">
        <f>Nutrition[[#This Row],[Fiber]]/Nutrition[[#This Row],[Grams]]</f>
        <v>6.0000000000000001E-3</v>
      </c>
      <c r="Q145">
        <f>Nutrition[[#This Row],[Carbs]]/Nutrition[[#This Row],[Grams]]</f>
        <v>0.04</v>
      </c>
    </row>
    <row r="146" spans="1:17" x14ac:dyDescent="0.2">
      <c r="A146" t="s">
        <v>197</v>
      </c>
      <c r="B146" t="s">
        <v>180</v>
      </c>
      <c r="C146">
        <v>100</v>
      </c>
      <c r="D146">
        <v>32</v>
      </c>
      <c r="E146">
        <v>0</v>
      </c>
      <c r="F146">
        <v>0</v>
      </c>
      <c r="G146">
        <v>0</v>
      </c>
      <c r="H146">
        <v>1.4</v>
      </c>
      <c r="I146">
        <v>8</v>
      </c>
      <c r="J146" t="s">
        <v>177</v>
      </c>
      <c r="K146" t="s">
        <v>413</v>
      </c>
      <c r="L146">
        <f>Nutrition[[#This Row],[Calories]]/Nutrition[[#This Row],[Grams]]</f>
        <v>0.32</v>
      </c>
      <c r="M146">
        <f>Nutrition[[#This Row],[Protein]]/Nutrition[[#This Row],[Grams]]</f>
        <v>0</v>
      </c>
      <c r="N146">
        <f>Nutrition[[#This Row],[Fat]]/Nutrition[[#This Row],[Grams]]</f>
        <v>0</v>
      </c>
      <c r="O146">
        <f>Nutrition[[#This Row],[Sat.Fat]]/Nutrition[[#This Row],[Grams]]</f>
        <v>0</v>
      </c>
      <c r="P146">
        <f>Nutrition[[#This Row],[Fiber]]/Nutrition[[#This Row],[Grams]]</f>
        <v>1.3999999999999999E-2</v>
      </c>
      <c r="Q146">
        <f>Nutrition[[#This Row],[Carbs]]/Nutrition[[#This Row],[Grams]]</f>
        <v>0.08</v>
      </c>
    </row>
    <row r="147" spans="1:17" x14ac:dyDescent="0.2">
      <c r="A147" t="s">
        <v>198</v>
      </c>
      <c r="B147" t="s">
        <v>15</v>
      </c>
      <c r="C147">
        <v>200</v>
      </c>
      <c r="D147">
        <v>260</v>
      </c>
      <c r="E147">
        <v>22</v>
      </c>
      <c r="F147">
        <v>11</v>
      </c>
      <c r="G147">
        <v>0</v>
      </c>
      <c r="H147">
        <v>3.2</v>
      </c>
      <c r="I147">
        <v>20</v>
      </c>
      <c r="J147" t="s">
        <v>177</v>
      </c>
      <c r="K147" t="s">
        <v>413</v>
      </c>
      <c r="L147">
        <f>Nutrition[[#This Row],[Calories]]/Nutrition[[#This Row],[Grams]]</f>
        <v>1.3</v>
      </c>
      <c r="M147">
        <f>Nutrition[[#This Row],[Protein]]/Nutrition[[#This Row],[Grams]]</f>
        <v>0.11</v>
      </c>
      <c r="N147">
        <f>Nutrition[[#This Row],[Fat]]/Nutrition[[#This Row],[Grams]]</f>
        <v>5.5E-2</v>
      </c>
      <c r="O147">
        <f>Nutrition[[#This Row],[Sat.Fat]]/Nutrition[[#This Row],[Grams]]</f>
        <v>0</v>
      </c>
      <c r="P147">
        <f>Nutrition[[#This Row],[Fiber]]/Nutrition[[#This Row],[Grams]]</f>
        <v>1.6E-2</v>
      </c>
      <c r="Q147">
        <f>Nutrition[[#This Row],[Carbs]]/Nutrition[[#This Row],[Grams]]</f>
        <v>0.1</v>
      </c>
    </row>
    <row r="148" spans="1:17" x14ac:dyDescent="0.2">
      <c r="A148" t="s">
        <v>199</v>
      </c>
      <c r="B148" t="s">
        <v>15</v>
      </c>
      <c r="C148">
        <v>100</v>
      </c>
      <c r="D148">
        <v>26</v>
      </c>
      <c r="E148">
        <v>3</v>
      </c>
      <c r="F148">
        <v>0</v>
      </c>
      <c r="G148">
        <v>0</v>
      </c>
      <c r="H148">
        <v>1</v>
      </c>
      <c r="I148">
        <v>3</v>
      </c>
      <c r="J148" t="s">
        <v>177</v>
      </c>
      <c r="K148" t="s">
        <v>413</v>
      </c>
      <c r="L148">
        <f>Nutrition[[#This Row],[Calories]]/Nutrition[[#This Row],[Grams]]</f>
        <v>0.26</v>
      </c>
      <c r="M148">
        <f>Nutrition[[#This Row],[Protein]]/Nutrition[[#This Row],[Grams]]</f>
        <v>0.03</v>
      </c>
      <c r="N148">
        <f>Nutrition[[#This Row],[Fat]]/Nutrition[[#This Row],[Grams]]</f>
        <v>0</v>
      </c>
      <c r="O148">
        <f>Nutrition[[#This Row],[Sat.Fat]]/Nutrition[[#This Row],[Grams]]</f>
        <v>0</v>
      </c>
      <c r="P148">
        <f>Nutrition[[#This Row],[Fiber]]/Nutrition[[#This Row],[Grams]]</f>
        <v>0.01</v>
      </c>
      <c r="Q148">
        <f>Nutrition[[#This Row],[Carbs]]/Nutrition[[#This Row],[Grams]]</f>
        <v>0.03</v>
      </c>
    </row>
    <row r="149" spans="1:17" x14ac:dyDescent="0.2">
      <c r="A149" t="s">
        <v>200</v>
      </c>
      <c r="B149" t="s">
        <v>15</v>
      </c>
      <c r="C149">
        <v>210</v>
      </c>
      <c r="D149">
        <v>35</v>
      </c>
      <c r="E149">
        <v>1</v>
      </c>
      <c r="F149">
        <v>0</v>
      </c>
      <c r="G149">
        <v>0</v>
      </c>
      <c r="H149">
        <v>0.6</v>
      </c>
      <c r="I149">
        <v>8</v>
      </c>
      <c r="J149" t="s">
        <v>177</v>
      </c>
      <c r="K149" t="s">
        <v>413</v>
      </c>
      <c r="L149">
        <f>Nutrition[[#This Row],[Calories]]/Nutrition[[#This Row],[Grams]]</f>
        <v>0.16666666666666666</v>
      </c>
      <c r="M149">
        <f>Nutrition[[#This Row],[Protein]]/Nutrition[[#This Row],[Grams]]</f>
        <v>4.7619047619047623E-3</v>
      </c>
      <c r="N149">
        <f>Nutrition[[#This Row],[Fat]]/Nutrition[[#This Row],[Grams]]</f>
        <v>0</v>
      </c>
      <c r="O149">
        <f>Nutrition[[#This Row],[Sat.Fat]]/Nutrition[[#This Row],[Grams]]</f>
        <v>0</v>
      </c>
      <c r="P149">
        <f>Nutrition[[#This Row],[Fiber]]/Nutrition[[#This Row],[Grams]]</f>
        <v>2.8571428571428571E-3</v>
      </c>
      <c r="Q149">
        <f>Nutrition[[#This Row],[Carbs]]/Nutrition[[#This Row],[Grams]]</f>
        <v>3.8095238095238099E-2</v>
      </c>
    </row>
    <row r="150" spans="1:17" x14ac:dyDescent="0.2">
      <c r="A150" t="s">
        <v>201</v>
      </c>
      <c r="B150" t="s">
        <v>15</v>
      </c>
      <c r="C150">
        <v>200</v>
      </c>
      <c r="D150">
        <v>95</v>
      </c>
      <c r="E150">
        <v>4</v>
      </c>
      <c r="F150">
        <v>0</v>
      </c>
      <c r="G150">
        <v>0</v>
      </c>
      <c r="H150">
        <v>2.6</v>
      </c>
      <c r="I150">
        <v>23</v>
      </c>
      <c r="J150" t="s">
        <v>177</v>
      </c>
      <c r="K150" t="s">
        <v>413</v>
      </c>
      <c r="L150">
        <f>Nutrition[[#This Row],[Calories]]/Nutrition[[#This Row],[Grams]]</f>
        <v>0.47499999999999998</v>
      </c>
      <c r="M150">
        <f>Nutrition[[#This Row],[Protein]]/Nutrition[[#This Row],[Grams]]</f>
        <v>0.02</v>
      </c>
      <c r="N150">
        <f>Nutrition[[#This Row],[Fat]]/Nutrition[[#This Row],[Grams]]</f>
        <v>0</v>
      </c>
      <c r="O150">
        <f>Nutrition[[#This Row],[Sat.Fat]]/Nutrition[[#This Row],[Grams]]</f>
        <v>0</v>
      </c>
      <c r="P150">
        <f>Nutrition[[#This Row],[Fiber]]/Nutrition[[#This Row],[Grams]]</f>
        <v>1.3000000000000001E-2</v>
      </c>
      <c r="Q150">
        <f>Nutrition[[#This Row],[Carbs]]/Nutrition[[#This Row],[Grams]]</f>
        <v>0.115</v>
      </c>
    </row>
    <row r="151" spans="1:17" x14ac:dyDescent="0.2">
      <c r="A151" t="s">
        <v>202</v>
      </c>
      <c r="B151" t="s">
        <v>186</v>
      </c>
      <c r="C151">
        <v>110</v>
      </c>
      <c r="D151">
        <v>155</v>
      </c>
      <c r="E151">
        <v>2</v>
      </c>
      <c r="F151">
        <v>1</v>
      </c>
      <c r="G151">
        <v>0</v>
      </c>
      <c r="H151">
        <v>1</v>
      </c>
      <c r="I151">
        <v>36</v>
      </c>
      <c r="J151" t="s">
        <v>177</v>
      </c>
      <c r="K151" t="s">
        <v>413</v>
      </c>
      <c r="L151">
        <f>Nutrition[[#This Row],[Calories]]/Nutrition[[#This Row],[Grams]]</f>
        <v>1.4090909090909092</v>
      </c>
      <c r="M151">
        <f>Nutrition[[#This Row],[Protein]]/Nutrition[[#This Row],[Grams]]</f>
        <v>1.8181818181818181E-2</v>
      </c>
      <c r="N151">
        <f>Nutrition[[#This Row],[Fat]]/Nutrition[[#This Row],[Grams]]</f>
        <v>9.0909090909090905E-3</v>
      </c>
      <c r="O151">
        <f>Nutrition[[#This Row],[Sat.Fat]]/Nutrition[[#This Row],[Grams]]</f>
        <v>0</v>
      </c>
      <c r="P151">
        <f>Nutrition[[#This Row],[Fiber]]/Nutrition[[#This Row],[Grams]]</f>
        <v>9.0909090909090905E-3</v>
      </c>
      <c r="Q151">
        <f>Nutrition[[#This Row],[Carbs]]/Nutrition[[#This Row],[Grams]]</f>
        <v>0.32727272727272727</v>
      </c>
    </row>
    <row r="152" spans="1:17" x14ac:dyDescent="0.2">
      <c r="A152" t="s">
        <v>203</v>
      </c>
      <c r="B152" t="s">
        <v>186</v>
      </c>
      <c r="C152">
        <v>175</v>
      </c>
      <c r="D152">
        <v>235</v>
      </c>
      <c r="E152">
        <v>2</v>
      </c>
      <c r="F152">
        <v>6</v>
      </c>
      <c r="G152">
        <v>5</v>
      </c>
      <c r="H152">
        <v>1.5</v>
      </c>
      <c r="I152">
        <v>80</v>
      </c>
      <c r="J152" t="s">
        <v>177</v>
      </c>
      <c r="K152" t="s">
        <v>413</v>
      </c>
      <c r="L152">
        <f>Nutrition[[#This Row],[Calories]]/Nutrition[[#This Row],[Grams]]</f>
        <v>1.3428571428571427</v>
      </c>
      <c r="M152">
        <f>Nutrition[[#This Row],[Protein]]/Nutrition[[#This Row],[Grams]]</f>
        <v>1.1428571428571429E-2</v>
      </c>
      <c r="N152">
        <f>Nutrition[[#This Row],[Fat]]/Nutrition[[#This Row],[Grams]]</f>
        <v>3.4285714285714287E-2</v>
      </c>
      <c r="O152">
        <f>Nutrition[[#This Row],[Sat.Fat]]/Nutrition[[#This Row],[Grams]]</f>
        <v>2.8571428571428571E-2</v>
      </c>
      <c r="P152">
        <f>Nutrition[[#This Row],[Fiber]]/Nutrition[[#This Row],[Grams]]</f>
        <v>8.5714285714285719E-3</v>
      </c>
      <c r="Q152">
        <f>Nutrition[[#This Row],[Carbs]]/Nutrition[[#This Row],[Grams]]</f>
        <v>0.45714285714285713</v>
      </c>
    </row>
    <row r="153" spans="1:17" x14ac:dyDescent="0.2">
      <c r="A153" t="s">
        <v>204</v>
      </c>
      <c r="B153" t="s">
        <v>15</v>
      </c>
      <c r="C153">
        <v>240</v>
      </c>
      <c r="D153">
        <v>50</v>
      </c>
      <c r="E153">
        <v>2</v>
      </c>
      <c r="F153">
        <v>0</v>
      </c>
      <c r="G153">
        <v>0</v>
      </c>
      <c r="H153">
        <v>1</v>
      </c>
      <c r="I153">
        <v>9</v>
      </c>
      <c r="J153" t="s">
        <v>177</v>
      </c>
      <c r="K153" t="s">
        <v>413</v>
      </c>
      <c r="L153">
        <f>Nutrition[[#This Row],[Calories]]/Nutrition[[#This Row],[Grams]]</f>
        <v>0.20833333333333334</v>
      </c>
      <c r="M153">
        <f>Nutrition[[#This Row],[Protein]]/Nutrition[[#This Row],[Grams]]</f>
        <v>8.3333333333333332E-3</v>
      </c>
      <c r="N153">
        <f>Nutrition[[#This Row],[Fat]]/Nutrition[[#This Row],[Grams]]</f>
        <v>0</v>
      </c>
      <c r="O153">
        <f>Nutrition[[#This Row],[Sat.Fat]]/Nutrition[[#This Row],[Grams]]</f>
        <v>0</v>
      </c>
      <c r="P153">
        <f>Nutrition[[#This Row],[Fiber]]/Nutrition[[#This Row],[Grams]]</f>
        <v>4.1666666666666666E-3</v>
      </c>
      <c r="Q153">
        <f>Nutrition[[#This Row],[Carbs]]/Nutrition[[#This Row],[Grams]]</f>
        <v>3.7499999999999999E-2</v>
      </c>
    </row>
    <row r="154" spans="1:17" x14ac:dyDescent="0.2">
      <c r="A154" t="s">
        <v>205</v>
      </c>
      <c r="B154" t="s">
        <v>186</v>
      </c>
      <c r="C154">
        <v>150</v>
      </c>
      <c r="D154">
        <v>30</v>
      </c>
      <c r="E154">
        <v>1</v>
      </c>
      <c r="F154">
        <v>0</v>
      </c>
      <c r="G154">
        <v>0</v>
      </c>
      <c r="H154">
        <v>0.6</v>
      </c>
      <c r="I154">
        <v>6</v>
      </c>
      <c r="J154" t="s">
        <v>177</v>
      </c>
      <c r="K154" t="s">
        <v>413</v>
      </c>
      <c r="L154">
        <f>Nutrition[[#This Row],[Calories]]/Nutrition[[#This Row],[Grams]]</f>
        <v>0.2</v>
      </c>
      <c r="M154">
        <f>Nutrition[[#This Row],[Protein]]/Nutrition[[#This Row],[Grams]]</f>
        <v>6.6666666666666671E-3</v>
      </c>
      <c r="N154">
        <f>Nutrition[[#This Row],[Fat]]/Nutrition[[#This Row],[Grams]]</f>
        <v>0</v>
      </c>
      <c r="O154">
        <f>Nutrition[[#This Row],[Sat.Fat]]/Nutrition[[#This Row],[Grams]]</f>
        <v>0</v>
      </c>
      <c r="P154">
        <f>Nutrition[[#This Row],[Fiber]]/Nutrition[[#This Row],[Grams]]</f>
        <v>4.0000000000000001E-3</v>
      </c>
      <c r="Q154">
        <f>Nutrition[[#This Row],[Carbs]]/Nutrition[[#This Row],[Grams]]</f>
        <v>0.04</v>
      </c>
    </row>
    <row r="155" spans="1:17" x14ac:dyDescent="0.2">
      <c r="A155" t="s">
        <v>206</v>
      </c>
      <c r="B155" t="s">
        <v>15</v>
      </c>
      <c r="C155">
        <v>240</v>
      </c>
      <c r="D155">
        <v>50</v>
      </c>
      <c r="E155">
        <v>2</v>
      </c>
      <c r="F155">
        <v>0</v>
      </c>
      <c r="G155">
        <v>0</v>
      </c>
      <c r="H155">
        <v>0.6</v>
      </c>
      <c r="I155">
        <v>10</v>
      </c>
      <c r="J155" t="s">
        <v>177</v>
      </c>
      <c r="K155" t="s">
        <v>413</v>
      </c>
      <c r="L155">
        <f>Nutrition[[#This Row],[Calories]]/Nutrition[[#This Row],[Grams]]</f>
        <v>0.20833333333333334</v>
      </c>
      <c r="M155">
        <f>Nutrition[[#This Row],[Protein]]/Nutrition[[#This Row],[Grams]]</f>
        <v>8.3333333333333332E-3</v>
      </c>
      <c r="N155">
        <f>Nutrition[[#This Row],[Fat]]/Nutrition[[#This Row],[Grams]]</f>
        <v>0</v>
      </c>
      <c r="O155">
        <f>Nutrition[[#This Row],[Sat.Fat]]/Nutrition[[#This Row],[Grams]]</f>
        <v>0</v>
      </c>
      <c r="P155">
        <f>Nutrition[[#This Row],[Fiber]]/Nutrition[[#This Row],[Grams]]</f>
        <v>2.5000000000000001E-3</v>
      </c>
      <c r="Q155">
        <f>Nutrition[[#This Row],[Carbs]]/Nutrition[[#This Row],[Grams]]</f>
        <v>4.1666666666666664E-2</v>
      </c>
    </row>
    <row r="156" spans="1:17" x14ac:dyDescent="0.2">
      <c r="A156" t="s">
        <v>207</v>
      </c>
      <c r="B156" t="s">
        <v>53</v>
      </c>
      <c r="C156">
        <v>17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4</v>
      </c>
      <c r="J156" t="s">
        <v>177</v>
      </c>
      <c r="K156" t="s">
        <v>413</v>
      </c>
      <c r="L156">
        <f>Nutrition[[#This Row],[Calories]]/Nutrition[[#This Row],[Grams]]</f>
        <v>0.88235294117647056</v>
      </c>
      <c r="M156">
        <f>Nutrition[[#This Row],[Protein]]/Nutrition[[#This Row],[Grams]]</f>
        <v>0</v>
      </c>
      <c r="N156">
        <f>Nutrition[[#This Row],[Fat]]/Nutrition[[#This Row],[Grams]]</f>
        <v>0</v>
      </c>
      <c r="O156">
        <f>Nutrition[[#This Row],[Sat.Fat]]/Nutrition[[#This Row],[Grams]]</f>
        <v>0</v>
      </c>
      <c r="P156">
        <f>Nutrition[[#This Row],[Fiber]]/Nutrition[[#This Row],[Grams]]</f>
        <v>0</v>
      </c>
      <c r="Q156">
        <f>Nutrition[[#This Row],[Carbs]]/Nutrition[[#This Row],[Grams]]</f>
        <v>0.23529411764705882</v>
      </c>
    </row>
    <row r="157" spans="1:17" x14ac:dyDescent="0.2">
      <c r="A157" t="s">
        <v>208</v>
      </c>
      <c r="B157" t="s">
        <v>15</v>
      </c>
      <c r="C157">
        <v>145</v>
      </c>
      <c r="D157">
        <v>45</v>
      </c>
      <c r="E157">
        <v>4</v>
      </c>
      <c r="F157">
        <v>1</v>
      </c>
      <c r="G157">
        <v>0</v>
      </c>
      <c r="H157">
        <v>1.8</v>
      </c>
      <c r="I157">
        <v>8</v>
      </c>
      <c r="J157" t="s">
        <v>177</v>
      </c>
      <c r="K157" t="s">
        <v>413</v>
      </c>
      <c r="L157">
        <f>Nutrition[[#This Row],[Calories]]/Nutrition[[#This Row],[Grams]]</f>
        <v>0.31034482758620691</v>
      </c>
      <c r="M157">
        <f>Nutrition[[#This Row],[Protein]]/Nutrition[[#This Row],[Grams]]</f>
        <v>2.7586206896551724E-2</v>
      </c>
      <c r="N157">
        <f>Nutrition[[#This Row],[Fat]]/Nutrition[[#This Row],[Grams]]</f>
        <v>6.8965517241379309E-3</v>
      </c>
      <c r="O157">
        <f>Nutrition[[#This Row],[Sat.Fat]]/Nutrition[[#This Row],[Grams]]</f>
        <v>0</v>
      </c>
      <c r="P157">
        <f>Nutrition[[#This Row],[Fiber]]/Nutrition[[#This Row],[Grams]]</f>
        <v>1.2413793103448275E-2</v>
      </c>
      <c r="Q157">
        <f>Nutrition[[#This Row],[Carbs]]/Nutrition[[#This Row],[Grams]]</f>
        <v>5.5172413793103448E-2</v>
      </c>
    </row>
    <row r="158" spans="1:17" x14ac:dyDescent="0.2">
      <c r="A158" t="s">
        <v>209</v>
      </c>
      <c r="B158" t="s">
        <v>15</v>
      </c>
      <c r="C158">
        <v>155</v>
      </c>
      <c r="D158">
        <v>40</v>
      </c>
      <c r="E158">
        <v>1</v>
      </c>
      <c r="F158">
        <v>0</v>
      </c>
      <c r="G158">
        <v>0</v>
      </c>
      <c r="H158">
        <v>1.8</v>
      </c>
      <c r="I158">
        <v>9</v>
      </c>
      <c r="J158" t="s">
        <v>177</v>
      </c>
      <c r="K158" t="s">
        <v>413</v>
      </c>
      <c r="L158">
        <f>Nutrition[[#This Row],[Calories]]/Nutrition[[#This Row],[Grams]]</f>
        <v>0.25806451612903225</v>
      </c>
      <c r="M158">
        <f>Nutrition[[#This Row],[Protein]]/Nutrition[[#This Row],[Grams]]</f>
        <v>6.4516129032258064E-3</v>
      </c>
      <c r="N158">
        <f>Nutrition[[#This Row],[Fat]]/Nutrition[[#This Row],[Grams]]</f>
        <v>0</v>
      </c>
      <c r="O158">
        <f>Nutrition[[#This Row],[Sat.Fat]]/Nutrition[[#This Row],[Grams]]</f>
        <v>0</v>
      </c>
      <c r="P158">
        <f>Nutrition[[#This Row],[Fiber]]/Nutrition[[#This Row],[Grams]]</f>
        <v>1.1612903225806452E-2</v>
      </c>
      <c r="Q158">
        <f>Nutrition[[#This Row],[Carbs]]/Nutrition[[#This Row],[Grams]]</f>
        <v>5.8064516129032261E-2</v>
      </c>
    </row>
    <row r="159" spans="1:17" x14ac:dyDescent="0.2">
      <c r="A159" t="s">
        <v>210</v>
      </c>
      <c r="B159" t="s">
        <v>15</v>
      </c>
      <c r="C159">
        <v>50</v>
      </c>
      <c r="D159">
        <v>9</v>
      </c>
      <c r="E159">
        <v>1</v>
      </c>
      <c r="F159">
        <v>0</v>
      </c>
      <c r="G159">
        <v>0</v>
      </c>
      <c r="H159">
        <v>0.3</v>
      </c>
      <c r="I159">
        <v>1</v>
      </c>
      <c r="J159" t="s">
        <v>211</v>
      </c>
      <c r="K159" t="s">
        <v>413</v>
      </c>
      <c r="L159">
        <f>Nutrition[[#This Row],[Calories]]/Nutrition[[#This Row],[Grams]]</f>
        <v>0.18</v>
      </c>
      <c r="M159">
        <f>Nutrition[[#This Row],[Protein]]/Nutrition[[#This Row],[Grams]]</f>
        <v>0.02</v>
      </c>
      <c r="N159">
        <f>Nutrition[[#This Row],[Fat]]/Nutrition[[#This Row],[Grams]]</f>
        <v>0</v>
      </c>
      <c r="O159">
        <f>Nutrition[[#This Row],[Sat.Fat]]/Nutrition[[#This Row],[Grams]]</f>
        <v>0</v>
      </c>
      <c r="P159">
        <f>Nutrition[[#This Row],[Fiber]]/Nutrition[[#This Row],[Grams]]</f>
        <v>6.0000000000000001E-3</v>
      </c>
      <c r="Q159">
        <f>Nutrition[[#This Row],[Carbs]]/Nutrition[[#This Row],[Grams]]</f>
        <v>0.02</v>
      </c>
    </row>
    <row r="160" spans="1:17" x14ac:dyDescent="0.2">
      <c r="A160" t="s">
        <v>212</v>
      </c>
      <c r="B160" t="s">
        <v>15</v>
      </c>
      <c r="C160">
        <v>250</v>
      </c>
      <c r="D160">
        <v>125</v>
      </c>
      <c r="E160">
        <v>0</v>
      </c>
      <c r="F160">
        <v>0</v>
      </c>
      <c r="G160">
        <v>0</v>
      </c>
      <c r="H160">
        <v>0</v>
      </c>
      <c r="I160">
        <v>34</v>
      </c>
      <c r="J160" t="s">
        <v>211</v>
      </c>
      <c r="K160" t="s">
        <v>413</v>
      </c>
      <c r="L160">
        <f>Nutrition[[#This Row],[Calories]]/Nutrition[[#This Row],[Grams]]</f>
        <v>0.5</v>
      </c>
      <c r="M160">
        <f>Nutrition[[#This Row],[Protein]]/Nutrition[[#This Row],[Grams]]</f>
        <v>0</v>
      </c>
      <c r="N160">
        <f>Nutrition[[#This Row],[Fat]]/Nutrition[[#This Row],[Grams]]</f>
        <v>0</v>
      </c>
      <c r="O160">
        <f>Nutrition[[#This Row],[Sat.Fat]]/Nutrition[[#This Row],[Grams]]</f>
        <v>0</v>
      </c>
      <c r="P160">
        <f>Nutrition[[#This Row],[Fiber]]/Nutrition[[#This Row],[Grams]]</f>
        <v>0</v>
      </c>
      <c r="Q160">
        <f>Nutrition[[#This Row],[Carbs]]/Nutrition[[#This Row],[Grams]]</f>
        <v>0.13600000000000001</v>
      </c>
    </row>
    <row r="161" spans="1:17" x14ac:dyDescent="0.2">
      <c r="A161" t="s">
        <v>213</v>
      </c>
      <c r="B161" t="s">
        <v>214</v>
      </c>
      <c r="C161">
        <v>100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3</v>
      </c>
      <c r="J161" t="s">
        <v>211</v>
      </c>
      <c r="K161" t="s">
        <v>413</v>
      </c>
      <c r="L161">
        <f>Nutrition[[#This Row],[Calories]]/Nutrition[[#This Row],[Grams]]</f>
        <v>0.14000000000000001</v>
      </c>
      <c r="M161">
        <f>Nutrition[[#This Row],[Protein]]/Nutrition[[#This Row],[Grams]]</f>
        <v>0</v>
      </c>
      <c r="N161">
        <f>Nutrition[[#This Row],[Fat]]/Nutrition[[#This Row],[Grams]]</f>
        <v>0</v>
      </c>
      <c r="O161">
        <f>Nutrition[[#This Row],[Sat.Fat]]/Nutrition[[#This Row],[Grams]]</f>
        <v>0</v>
      </c>
      <c r="P161">
        <f>Nutrition[[#This Row],[Fiber]]/Nutrition[[#This Row],[Grams]]</f>
        <v>0</v>
      </c>
      <c r="Q161">
        <f>Nutrition[[#This Row],[Carbs]]/Nutrition[[#This Row],[Grams]]</f>
        <v>0.03</v>
      </c>
    </row>
    <row r="162" spans="1:17" x14ac:dyDescent="0.2">
      <c r="A162" t="s">
        <v>215</v>
      </c>
      <c r="B162" t="s">
        <v>216</v>
      </c>
      <c r="C162">
        <v>130</v>
      </c>
      <c r="D162">
        <v>70</v>
      </c>
      <c r="E162">
        <v>0</v>
      </c>
      <c r="F162">
        <v>0</v>
      </c>
      <c r="G162">
        <v>0</v>
      </c>
      <c r="H162">
        <v>1</v>
      </c>
      <c r="I162">
        <v>18</v>
      </c>
      <c r="J162" t="s">
        <v>211</v>
      </c>
      <c r="K162" t="s">
        <v>413</v>
      </c>
      <c r="L162">
        <f>Nutrition[[#This Row],[Calories]]/Nutrition[[#This Row],[Grams]]</f>
        <v>0.53846153846153844</v>
      </c>
      <c r="M162">
        <f>Nutrition[[#This Row],[Protein]]/Nutrition[[#This Row],[Grams]]</f>
        <v>0</v>
      </c>
      <c r="N162">
        <f>Nutrition[[#This Row],[Fat]]/Nutrition[[#This Row],[Grams]]</f>
        <v>0</v>
      </c>
      <c r="O162">
        <f>Nutrition[[#This Row],[Sat.Fat]]/Nutrition[[#This Row],[Grams]]</f>
        <v>0</v>
      </c>
      <c r="P162">
        <f>Nutrition[[#This Row],[Fiber]]/Nutrition[[#This Row],[Grams]]</f>
        <v>7.6923076923076927E-3</v>
      </c>
      <c r="Q162">
        <f>Nutrition[[#This Row],[Carbs]]/Nutrition[[#This Row],[Grams]]</f>
        <v>0.13846153846153847</v>
      </c>
    </row>
    <row r="163" spans="1:17" x14ac:dyDescent="0.2">
      <c r="A163" t="s">
        <v>217</v>
      </c>
      <c r="B163" t="s">
        <v>15</v>
      </c>
      <c r="C163">
        <v>240</v>
      </c>
      <c r="D163">
        <v>100</v>
      </c>
      <c r="E163">
        <v>0</v>
      </c>
      <c r="F163">
        <v>0</v>
      </c>
      <c r="G163">
        <v>0</v>
      </c>
      <c r="H163">
        <v>2</v>
      </c>
      <c r="I163">
        <v>26</v>
      </c>
      <c r="J163" t="s">
        <v>211</v>
      </c>
      <c r="K163" t="s">
        <v>413</v>
      </c>
      <c r="L163">
        <f>Nutrition[[#This Row],[Calories]]/Nutrition[[#This Row],[Grams]]</f>
        <v>0.41666666666666669</v>
      </c>
      <c r="M163">
        <f>Nutrition[[#This Row],[Protein]]/Nutrition[[#This Row],[Grams]]</f>
        <v>0</v>
      </c>
      <c r="N163">
        <f>Nutrition[[#This Row],[Fat]]/Nutrition[[#This Row],[Grams]]</f>
        <v>0</v>
      </c>
      <c r="O163">
        <f>Nutrition[[#This Row],[Sat.Fat]]/Nutrition[[#This Row],[Grams]]</f>
        <v>0</v>
      </c>
      <c r="P163">
        <f>Nutrition[[#This Row],[Fiber]]/Nutrition[[#This Row],[Grams]]</f>
        <v>8.3333333333333332E-3</v>
      </c>
      <c r="Q163">
        <f>Nutrition[[#This Row],[Carbs]]/Nutrition[[#This Row],[Grams]]</f>
        <v>0.10833333333333334</v>
      </c>
    </row>
    <row r="164" spans="1:17" x14ac:dyDescent="0.2">
      <c r="A164" t="s">
        <v>218</v>
      </c>
      <c r="B164" t="s">
        <v>15</v>
      </c>
      <c r="C164">
        <v>250</v>
      </c>
      <c r="D164">
        <v>220</v>
      </c>
      <c r="E164">
        <v>2</v>
      </c>
      <c r="F164">
        <v>0</v>
      </c>
      <c r="G164">
        <v>0</v>
      </c>
      <c r="H164">
        <v>1</v>
      </c>
      <c r="I164">
        <v>57</v>
      </c>
      <c r="J164" t="s">
        <v>211</v>
      </c>
      <c r="K164" t="s">
        <v>413</v>
      </c>
      <c r="L164">
        <f>Nutrition[[#This Row],[Calories]]/Nutrition[[#This Row],[Grams]]</f>
        <v>0.88</v>
      </c>
      <c r="M164">
        <f>Nutrition[[#This Row],[Protein]]/Nutrition[[#This Row],[Grams]]</f>
        <v>8.0000000000000002E-3</v>
      </c>
      <c r="N164">
        <f>Nutrition[[#This Row],[Fat]]/Nutrition[[#This Row],[Grams]]</f>
        <v>0</v>
      </c>
      <c r="O164">
        <f>Nutrition[[#This Row],[Sat.Fat]]/Nutrition[[#This Row],[Grams]]</f>
        <v>0</v>
      </c>
      <c r="P164">
        <f>Nutrition[[#This Row],[Fiber]]/Nutrition[[#This Row],[Grams]]</f>
        <v>4.0000000000000001E-3</v>
      </c>
      <c r="Q164">
        <f>Nutrition[[#This Row],[Carbs]]/Nutrition[[#This Row],[Grams]]</f>
        <v>0.22800000000000001</v>
      </c>
    </row>
    <row r="165" spans="1:17" x14ac:dyDescent="0.2">
      <c r="A165" t="s">
        <v>219</v>
      </c>
      <c r="B165" t="s">
        <v>34</v>
      </c>
      <c r="C165">
        <v>75</v>
      </c>
      <c r="D165">
        <v>220</v>
      </c>
      <c r="E165">
        <v>4</v>
      </c>
      <c r="F165">
        <v>0</v>
      </c>
      <c r="G165">
        <v>0</v>
      </c>
      <c r="H165">
        <v>1</v>
      </c>
      <c r="I165">
        <v>50</v>
      </c>
      <c r="J165" t="s">
        <v>211</v>
      </c>
      <c r="K165" t="s">
        <v>413</v>
      </c>
      <c r="L165">
        <f>Nutrition[[#This Row],[Calories]]/Nutrition[[#This Row],[Grams]]</f>
        <v>2.9333333333333331</v>
      </c>
      <c r="M165">
        <f>Nutrition[[#This Row],[Protein]]/Nutrition[[#This Row],[Grams]]</f>
        <v>5.3333333333333337E-2</v>
      </c>
      <c r="N165">
        <f>Nutrition[[#This Row],[Fat]]/Nutrition[[#This Row],[Grams]]</f>
        <v>0</v>
      </c>
      <c r="O165">
        <f>Nutrition[[#This Row],[Sat.Fat]]/Nutrition[[#This Row],[Grams]]</f>
        <v>0</v>
      </c>
      <c r="P165">
        <f>Nutrition[[#This Row],[Fiber]]/Nutrition[[#This Row],[Grams]]</f>
        <v>1.3333333333333334E-2</v>
      </c>
      <c r="Q165">
        <f>Nutrition[[#This Row],[Carbs]]/Nutrition[[#This Row],[Grams]]</f>
        <v>0.66666666666666663</v>
      </c>
    </row>
    <row r="166" spans="1:17" x14ac:dyDescent="0.2">
      <c r="A166" t="s">
        <v>220</v>
      </c>
      <c r="B166" t="s">
        <v>83</v>
      </c>
      <c r="C166">
        <v>114</v>
      </c>
      <c r="D166">
        <v>55</v>
      </c>
      <c r="E166">
        <v>1</v>
      </c>
      <c r="F166">
        <v>0</v>
      </c>
      <c r="G166">
        <v>0</v>
      </c>
      <c r="H166">
        <v>0.7</v>
      </c>
      <c r="I166">
        <v>14</v>
      </c>
      <c r="J166" t="s">
        <v>211</v>
      </c>
      <c r="K166" t="s">
        <v>413</v>
      </c>
      <c r="L166">
        <f>Nutrition[[#This Row],[Calories]]/Nutrition[[#This Row],[Grams]]</f>
        <v>0.48245614035087719</v>
      </c>
      <c r="M166">
        <f>Nutrition[[#This Row],[Protein]]/Nutrition[[#This Row],[Grams]]</f>
        <v>8.771929824561403E-3</v>
      </c>
      <c r="N166">
        <f>Nutrition[[#This Row],[Fat]]/Nutrition[[#This Row],[Grams]]</f>
        <v>0</v>
      </c>
      <c r="O166">
        <f>Nutrition[[#This Row],[Sat.Fat]]/Nutrition[[#This Row],[Grams]]</f>
        <v>0</v>
      </c>
      <c r="P166">
        <f>Nutrition[[#This Row],[Fiber]]/Nutrition[[#This Row],[Grams]]</f>
        <v>6.1403508771929825E-3</v>
      </c>
      <c r="Q166">
        <f>Nutrition[[#This Row],[Carbs]]/Nutrition[[#This Row],[Grams]]</f>
        <v>0.12280701754385964</v>
      </c>
    </row>
    <row r="167" spans="1:17" x14ac:dyDescent="0.2">
      <c r="A167" t="s">
        <v>221</v>
      </c>
      <c r="B167" t="s">
        <v>15</v>
      </c>
      <c r="C167">
        <v>250</v>
      </c>
      <c r="D167">
        <v>140</v>
      </c>
      <c r="E167">
        <v>1</v>
      </c>
      <c r="F167">
        <v>0</v>
      </c>
      <c r="G167">
        <v>0</v>
      </c>
      <c r="H167">
        <v>2</v>
      </c>
      <c r="I167">
        <v>36</v>
      </c>
      <c r="J167" t="s">
        <v>211</v>
      </c>
      <c r="K167" t="s">
        <v>413</v>
      </c>
      <c r="L167">
        <f>Nutrition[[#This Row],[Calories]]/Nutrition[[#This Row],[Grams]]</f>
        <v>0.56000000000000005</v>
      </c>
      <c r="M167">
        <f>Nutrition[[#This Row],[Protein]]/Nutrition[[#This Row],[Grams]]</f>
        <v>4.0000000000000001E-3</v>
      </c>
      <c r="N167">
        <f>Nutrition[[#This Row],[Fat]]/Nutrition[[#This Row],[Grams]]</f>
        <v>0</v>
      </c>
      <c r="O167">
        <f>Nutrition[[#This Row],[Sat.Fat]]/Nutrition[[#This Row],[Grams]]</f>
        <v>0</v>
      </c>
      <c r="P167">
        <f>Nutrition[[#This Row],[Fiber]]/Nutrition[[#This Row],[Grams]]</f>
        <v>8.0000000000000002E-3</v>
      </c>
      <c r="Q167">
        <f>Nutrition[[#This Row],[Carbs]]/Nutrition[[#This Row],[Grams]]</f>
        <v>0.14399999999999999</v>
      </c>
    </row>
    <row r="168" spans="1:17" x14ac:dyDescent="0.2">
      <c r="A168" t="s">
        <v>222</v>
      </c>
      <c r="B168" t="s">
        <v>223</v>
      </c>
      <c r="C168">
        <v>108</v>
      </c>
      <c r="D168">
        <v>185</v>
      </c>
      <c r="E168">
        <v>2</v>
      </c>
      <c r="F168">
        <v>18</v>
      </c>
      <c r="G168">
        <v>12</v>
      </c>
      <c r="H168">
        <v>1.8</v>
      </c>
      <c r="I168">
        <v>6</v>
      </c>
      <c r="J168" t="s">
        <v>211</v>
      </c>
      <c r="K168" t="s">
        <v>413</v>
      </c>
      <c r="L168">
        <f>Nutrition[[#This Row],[Calories]]/Nutrition[[#This Row],[Grams]]</f>
        <v>1.712962962962963</v>
      </c>
      <c r="M168">
        <f>Nutrition[[#This Row],[Protein]]/Nutrition[[#This Row],[Grams]]</f>
        <v>1.8518518518518517E-2</v>
      </c>
      <c r="N168">
        <f>Nutrition[[#This Row],[Fat]]/Nutrition[[#This Row],[Grams]]</f>
        <v>0.16666666666666666</v>
      </c>
      <c r="O168">
        <f>Nutrition[[#This Row],[Sat.Fat]]/Nutrition[[#This Row],[Grams]]</f>
        <v>0.1111111111111111</v>
      </c>
      <c r="P168">
        <f>Nutrition[[#This Row],[Fiber]]/Nutrition[[#This Row],[Grams]]</f>
        <v>1.6666666666666666E-2</v>
      </c>
      <c r="Q168">
        <f>Nutrition[[#This Row],[Carbs]]/Nutrition[[#This Row],[Grams]]</f>
        <v>5.5555555555555552E-2</v>
      </c>
    </row>
    <row r="169" spans="1:17" x14ac:dyDescent="0.2">
      <c r="A169" t="s">
        <v>224</v>
      </c>
      <c r="B169" t="s">
        <v>186</v>
      </c>
      <c r="C169">
        <v>150</v>
      </c>
      <c r="D169">
        <v>85</v>
      </c>
      <c r="E169">
        <v>1</v>
      </c>
      <c r="F169">
        <v>0</v>
      </c>
      <c r="G169">
        <v>0</v>
      </c>
      <c r="H169">
        <v>0.9</v>
      </c>
      <c r="I169">
        <v>23</v>
      </c>
      <c r="J169" t="s">
        <v>211</v>
      </c>
      <c r="K169" t="s">
        <v>413</v>
      </c>
      <c r="L169">
        <f>Nutrition[[#This Row],[Calories]]/Nutrition[[#This Row],[Grams]]</f>
        <v>0.56666666666666665</v>
      </c>
      <c r="M169">
        <f>Nutrition[[#This Row],[Protein]]/Nutrition[[#This Row],[Grams]]</f>
        <v>6.6666666666666671E-3</v>
      </c>
      <c r="N169">
        <f>Nutrition[[#This Row],[Fat]]/Nutrition[[#This Row],[Grams]]</f>
        <v>0</v>
      </c>
      <c r="O169">
        <f>Nutrition[[#This Row],[Sat.Fat]]/Nutrition[[#This Row],[Grams]]</f>
        <v>0</v>
      </c>
      <c r="P169">
        <f>Nutrition[[#This Row],[Fiber]]/Nutrition[[#This Row],[Grams]]</f>
        <v>6.0000000000000001E-3</v>
      </c>
      <c r="Q169">
        <f>Nutrition[[#This Row],[Carbs]]/Nutrition[[#This Row],[Grams]]</f>
        <v>0.15333333333333332</v>
      </c>
    </row>
    <row r="170" spans="1:17" x14ac:dyDescent="0.2">
      <c r="A170" t="s">
        <v>225</v>
      </c>
      <c r="B170" t="s">
        <v>15</v>
      </c>
      <c r="C170">
        <v>144</v>
      </c>
      <c r="D170">
        <v>85</v>
      </c>
      <c r="E170">
        <v>2</v>
      </c>
      <c r="F170">
        <v>1</v>
      </c>
      <c r="G170">
        <v>0</v>
      </c>
      <c r="H170">
        <v>6.6</v>
      </c>
      <c r="I170">
        <v>19</v>
      </c>
      <c r="J170" t="s">
        <v>211</v>
      </c>
      <c r="K170" t="s">
        <v>413</v>
      </c>
      <c r="L170">
        <f>Nutrition[[#This Row],[Calories]]/Nutrition[[#This Row],[Grams]]</f>
        <v>0.59027777777777779</v>
      </c>
      <c r="M170">
        <f>Nutrition[[#This Row],[Protein]]/Nutrition[[#This Row],[Grams]]</f>
        <v>1.3888888888888888E-2</v>
      </c>
      <c r="N170">
        <f>Nutrition[[#This Row],[Fat]]/Nutrition[[#This Row],[Grams]]</f>
        <v>6.9444444444444441E-3</v>
      </c>
      <c r="O170">
        <f>Nutrition[[#This Row],[Sat.Fat]]/Nutrition[[#This Row],[Grams]]</f>
        <v>0</v>
      </c>
      <c r="P170">
        <f>Nutrition[[#This Row],[Fiber]]/Nutrition[[#This Row],[Grams]]</f>
        <v>4.583333333333333E-2</v>
      </c>
      <c r="Q170">
        <f>Nutrition[[#This Row],[Carbs]]/Nutrition[[#This Row],[Grams]]</f>
        <v>0.13194444444444445</v>
      </c>
    </row>
    <row r="171" spans="1:17" x14ac:dyDescent="0.2">
      <c r="A171" t="s">
        <v>226</v>
      </c>
      <c r="B171" t="s">
        <v>15</v>
      </c>
      <c r="C171">
        <v>250</v>
      </c>
      <c r="D171">
        <v>245</v>
      </c>
      <c r="E171">
        <v>1</v>
      </c>
      <c r="F171">
        <v>0</v>
      </c>
      <c r="G171">
        <v>0</v>
      </c>
      <c r="H171">
        <v>2</v>
      </c>
      <c r="I171">
        <v>65</v>
      </c>
      <c r="J171" t="s">
        <v>211</v>
      </c>
      <c r="K171" t="s">
        <v>413</v>
      </c>
      <c r="L171">
        <f>Nutrition[[#This Row],[Calories]]/Nutrition[[#This Row],[Grams]]</f>
        <v>0.98</v>
      </c>
      <c r="M171">
        <f>Nutrition[[#This Row],[Protein]]/Nutrition[[#This Row],[Grams]]</f>
        <v>4.0000000000000001E-3</v>
      </c>
      <c r="N171">
        <f>Nutrition[[#This Row],[Fat]]/Nutrition[[#This Row],[Grams]]</f>
        <v>0</v>
      </c>
      <c r="O171">
        <f>Nutrition[[#This Row],[Sat.Fat]]/Nutrition[[#This Row],[Grams]]</f>
        <v>0</v>
      </c>
      <c r="P171">
        <f>Nutrition[[#This Row],[Fiber]]/Nutrition[[#This Row],[Grams]]</f>
        <v>8.0000000000000002E-3</v>
      </c>
      <c r="Q171">
        <f>Nutrition[[#This Row],[Carbs]]/Nutrition[[#This Row],[Grams]]</f>
        <v>0.26</v>
      </c>
    </row>
    <row r="172" spans="1:17" x14ac:dyDescent="0.2">
      <c r="A172" t="s">
        <v>227</v>
      </c>
      <c r="B172" t="s">
        <v>228</v>
      </c>
      <c r="C172">
        <v>380</v>
      </c>
      <c r="D172">
        <v>40</v>
      </c>
      <c r="E172">
        <v>1</v>
      </c>
      <c r="F172">
        <v>0</v>
      </c>
      <c r="G172">
        <v>0</v>
      </c>
      <c r="H172">
        <v>2.2000000000000002</v>
      </c>
      <c r="I172">
        <v>9</v>
      </c>
      <c r="J172" t="s">
        <v>211</v>
      </c>
      <c r="K172" t="s">
        <v>413</v>
      </c>
      <c r="L172">
        <f>Nutrition[[#This Row],[Calories]]/Nutrition[[#This Row],[Grams]]</f>
        <v>0.10526315789473684</v>
      </c>
      <c r="M172">
        <f>Nutrition[[#This Row],[Protein]]/Nutrition[[#This Row],[Grams]]</f>
        <v>2.631578947368421E-3</v>
      </c>
      <c r="N172">
        <f>Nutrition[[#This Row],[Fat]]/Nutrition[[#This Row],[Grams]]</f>
        <v>0</v>
      </c>
      <c r="O172">
        <f>Nutrition[[#This Row],[Sat.Fat]]/Nutrition[[#This Row],[Grams]]</f>
        <v>0</v>
      </c>
      <c r="P172">
        <f>Nutrition[[#This Row],[Fiber]]/Nutrition[[#This Row],[Grams]]</f>
        <v>5.7894736842105266E-3</v>
      </c>
      <c r="Q172">
        <f>Nutrition[[#This Row],[Carbs]]/Nutrition[[#This Row],[Grams]]</f>
        <v>2.368421052631579E-2</v>
      </c>
    </row>
    <row r="173" spans="1:17" x14ac:dyDescent="0.2">
      <c r="A173" t="s">
        <v>229</v>
      </c>
      <c r="B173" t="s">
        <v>15</v>
      </c>
      <c r="C173">
        <v>257</v>
      </c>
      <c r="D173">
        <v>100</v>
      </c>
      <c r="E173">
        <v>2</v>
      </c>
      <c r="F173">
        <v>1</v>
      </c>
      <c r="G173">
        <v>0</v>
      </c>
      <c r="H173">
        <v>2</v>
      </c>
      <c r="I173">
        <v>26</v>
      </c>
      <c r="J173" t="s">
        <v>211</v>
      </c>
      <c r="K173" t="s">
        <v>413</v>
      </c>
      <c r="L173">
        <f>Nutrition[[#This Row],[Calories]]/Nutrition[[#This Row],[Grams]]</f>
        <v>0.38910505836575876</v>
      </c>
      <c r="M173">
        <f>Nutrition[[#This Row],[Protein]]/Nutrition[[#This Row],[Grams]]</f>
        <v>7.7821011673151752E-3</v>
      </c>
      <c r="N173">
        <f>Nutrition[[#This Row],[Fat]]/Nutrition[[#This Row],[Grams]]</f>
        <v>3.8910505836575876E-3</v>
      </c>
      <c r="O173">
        <f>Nutrition[[#This Row],[Sat.Fat]]/Nutrition[[#This Row],[Grams]]</f>
        <v>0</v>
      </c>
      <c r="P173">
        <f>Nutrition[[#This Row],[Fiber]]/Nutrition[[#This Row],[Grams]]</f>
        <v>7.7821011673151752E-3</v>
      </c>
      <c r="Q173">
        <f>Nutrition[[#This Row],[Carbs]]/Nutrition[[#This Row],[Grams]]</f>
        <v>0.10116731517509728</v>
      </c>
    </row>
    <row r="174" spans="1:17" x14ac:dyDescent="0.2">
      <c r="A174" t="s">
        <v>230</v>
      </c>
      <c r="B174" t="s">
        <v>15</v>
      </c>
      <c r="C174">
        <v>114</v>
      </c>
      <c r="D174">
        <v>65</v>
      </c>
      <c r="E174">
        <v>1</v>
      </c>
      <c r="F174">
        <v>0</v>
      </c>
      <c r="G174">
        <v>0</v>
      </c>
      <c r="H174">
        <v>0.8</v>
      </c>
      <c r="I174">
        <v>15</v>
      </c>
      <c r="J174" t="s">
        <v>211</v>
      </c>
      <c r="K174" t="s">
        <v>413</v>
      </c>
      <c r="L174">
        <f>Nutrition[[#This Row],[Calories]]/Nutrition[[#This Row],[Grams]]</f>
        <v>0.57017543859649122</v>
      </c>
      <c r="M174">
        <f>Nutrition[[#This Row],[Protein]]/Nutrition[[#This Row],[Grams]]</f>
        <v>8.771929824561403E-3</v>
      </c>
      <c r="N174">
        <f>Nutrition[[#This Row],[Fat]]/Nutrition[[#This Row],[Grams]]</f>
        <v>0</v>
      </c>
      <c r="O174">
        <f>Nutrition[[#This Row],[Sat.Fat]]/Nutrition[[#This Row],[Grams]]</f>
        <v>0</v>
      </c>
      <c r="P174">
        <f>Nutrition[[#This Row],[Fiber]]/Nutrition[[#This Row],[Grams]]</f>
        <v>7.0175438596491229E-3</v>
      </c>
      <c r="Q174">
        <f>Nutrition[[#This Row],[Carbs]]/Nutrition[[#This Row],[Grams]]</f>
        <v>0.13157894736842105</v>
      </c>
    </row>
    <row r="175" spans="1:17" x14ac:dyDescent="0.2">
      <c r="A175" t="s">
        <v>231</v>
      </c>
      <c r="B175" t="s">
        <v>15</v>
      </c>
      <c r="C175">
        <v>277</v>
      </c>
      <c r="D175">
        <v>530</v>
      </c>
      <c r="E175">
        <v>0</v>
      </c>
      <c r="F175">
        <v>0</v>
      </c>
      <c r="G175">
        <v>0</v>
      </c>
      <c r="H175">
        <v>1.2</v>
      </c>
      <c r="I175">
        <v>142</v>
      </c>
      <c r="J175" t="s">
        <v>211</v>
      </c>
      <c r="K175" t="s">
        <v>413</v>
      </c>
      <c r="L175">
        <f>Nutrition[[#This Row],[Calories]]/Nutrition[[#This Row],[Grams]]</f>
        <v>1.9133574007220218</v>
      </c>
      <c r="M175">
        <f>Nutrition[[#This Row],[Protein]]/Nutrition[[#This Row],[Grams]]</f>
        <v>0</v>
      </c>
      <c r="N175">
        <f>Nutrition[[#This Row],[Fat]]/Nutrition[[#This Row],[Grams]]</f>
        <v>0</v>
      </c>
      <c r="O175">
        <f>Nutrition[[#This Row],[Sat.Fat]]/Nutrition[[#This Row],[Grams]]</f>
        <v>0</v>
      </c>
      <c r="P175">
        <f>Nutrition[[#This Row],[Fiber]]/Nutrition[[#This Row],[Grams]]</f>
        <v>4.3321299638989169E-3</v>
      </c>
      <c r="Q175">
        <f>Nutrition[[#This Row],[Carbs]]/Nutrition[[#This Row],[Grams]]</f>
        <v>0.5126353790613718</v>
      </c>
    </row>
    <row r="176" spans="1:17" x14ac:dyDescent="0.2">
      <c r="A176" t="s">
        <v>232</v>
      </c>
      <c r="B176" t="s">
        <v>15</v>
      </c>
      <c r="C176">
        <v>178</v>
      </c>
      <c r="D176">
        <v>505</v>
      </c>
      <c r="E176">
        <v>4</v>
      </c>
      <c r="F176">
        <v>0</v>
      </c>
      <c r="G176">
        <v>0</v>
      </c>
      <c r="H176">
        <v>3.6</v>
      </c>
      <c r="I176">
        <v>134</v>
      </c>
      <c r="J176" t="s">
        <v>211</v>
      </c>
      <c r="K176" t="s">
        <v>413</v>
      </c>
      <c r="L176">
        <f>Nutrition[[#This Row],[Calories]]/Nutrition[[#This Row],[Grams]]</f>
        <v>2.8370786516853932</v>
      </c>
      <c r="M176">
        <f>Nutrition[[#This Row],[Protein]]/Nutrition[[#This Row],[Grams]]</f>
        <v>2.247191011235955E-2</v>
      </c>
      <c r="N176">
        <f>Nutrition[[#This Row],[Fat]]/Nutrition[[#This Row],[Grams]]</f>
        <v>0</v>
      </c>
      <c r="O176">
        <f>Nutrition[[#This Row],[Sat.Fat]]/Nutrition[[#This Row],[Grams]]</f>
        <v>0</v>
      </c>
      <c r="P176">
        <f>Nutrition[[#This Row],[Fiber]]/Nutrition[[#This Row],[Grams]]</f>
        <v>2.0224719101123598E-2</v>
      </c>
      <c r="Q176">
        <f>Nutrition[[#This Row],[Carbs]]/Nutrition[[#This Row],[Grams]]</f>
        <v>0.7528089887640449</v>
      </c>
    </row>
    <row r="177" spans="1:17" x14ac:dyDescent="0.2">
      <c r="A177" t="s">
        <v>233</v>
      </c>
      <c r="B177">
        <v>2</v>
      </c>
      <c r="C177">
        <v>42</v>
      </c>
      <c r="D177">
        <v>120</v>
      </c>
      <c r="E177">
        <v>2</v>
      </c>
      <c r="F177">
        <v>0</v>
      </c>
      <c r="G177">
        <v>0</v>
      </c>
      <c r="H177">
        <v>1.9</v>
      </c>
      <c r="I177">
        <v>30</v>
      </c>
      <c r="J177" t="s">
        <v>211</v>
      </c>
      <c r="K177" t="s">
        <v>413</v>
      </c>
      <c r="L177">
        <f>Nutrition[[#This Row],[Calories]]/Nutrition[[#This Row],[Grams]]</f>
        <v>2.8571428571428572</v>
      </c>
      <c r="M177">
        <f>Nutrition[[#This Row],[Protein]]/Nutrition[[#This Row],[Grams]]</f>
        <v>4.7619047619047616E-2</v>
      </c>
      <c r="N177">
        <f>Nutrition[[#This Row],[Fat]]/Nutrition[[#This Row],[Grams]]</f>
        <v>0</v>
      </c>
      <c r="O177">
        <f>Nutrition[[#This Row],[Sat.Fat]]/Nutrition[[#This Row],[Grams]]</f>
        <v>0</v>
      </c>
      <c r="P177">
        <f>Nutrition[[#This Row],[Fiber]]/Nutrition[[#This Row],[Grams]]</f>
        <v>4.5238095238095237E-2</v>
      </c>
      <c r="Q177">
        <f>Nutrition[[#This Row],[Carbs]]/Nutrition[[#This Row],[Grams]]</f>
        <v>0.7142857142857143</v>
      </c>
    </row>
    <row r="178" spans="1:17" x14ac:dyDescent="0.2">
      <c r="A178" t="s">
        <v>234</v>
      </c>
      <c r="B178" t="s">
        <v>83</v>
      </c>
      <c r="C178">
        <v>114</v>
      </c>
      <c r="D178">
        <v>90</v>
      </c>
      <c r="E178">
        <v>2</v>
      </c>
      <c r="F178">
        <v>0</v>
      </c>
      <c r="G178">
        <v>0</v>
      </c>
      <c r="H178">
        <v>1</v>
      </c>
      <c r="I178">
        <v>22</v>
      </c>
      <c r="J178" t="s">
        <v>211</v>
      </c>
      <c r="K178" t="s">
        <v>413</v>
      </c>
      <c r="L178">
        <f>Nutrition[[#This Row],[Calories]]/Nutrition[[#This Row],[Grams]]</f>
        <v>0.78947368421052633</v>
      </c>
      <c r="M178">
        <f>Nutrition[[#This Row],[Protein]]/Nutrition[[#This Row],[Grams]]</f>
        <v>1.7543859649122806E-2</v>
      </c>
      <c r="N178">
        <f>Nutrition[[#This Row],[Fat]]/Nutrition[[#This Row],[Grams]]</f>
        <v>0</v>
      </c>
      <c r="O178">
        <f>Nutrition[[#This Row],[Sat.Fat]]/Nutrition[[#This Row],[Grams]]</f>
        <v>0</v>
      </c>
      <c r="P178">
        <f>Nutrition[[#This Row],[Fiber]]/Nutrition[[#This Row],[Grams]]</f>
        <v>8.771929824561403E-3</v>
      </c>
      <c r="Q178">
        <f>Nutrition[[#This Row],[Carbs]]/Nutrition[[#This Row],[Grams]]</f>
        <v>0.19298245614035087</v>
      </c>
    </row>
    <row r="179" spans="1:17" x14ac:dyDescent="0.2">
      <c r="A179" t="s">
        <v>235</v>
      </c>
      <c r="B179">
        <v>3</v>
      </c>
      <c r="C179">
        <v>115</v>
      </c>
      <c r="D179">
        <v>130</v>
      </c>
      <c r="E179">
        <v>1</v>
      </c>
      <c r="F179">
        <v>0</v>
      </c>
      <c r="G179">
        <v>0</v>
      </c>
      <c r="H179">
        <v>1</v>
      </c>
      <c r="I179">
        <v>32</v>
      </c>
      <c r="J179" t="s">
        <v>211</v>
      </c>
      <c r="K179" t="s">
        <v>413</v>
      </c>
      <c r="L179">
        <f>Nutrition[[#This Row],[Calories]]/Nutrition[[#This Row],[Grams]]</f>
        <v>1.1304347826086956</v>
      </c>
      <c r="M179">
        <f>Nutrition[[#This Row],[Protein]]/Nutrition[[#This Row],[Grams]]</f>
        <v>8.6956521739130436E-3</v>
      </c>
      <c r="N179">
        <f>Nutrition[[#This Row],[Fat]]/Nutrition[[#This Row],[Grams]]</f>
        <v>0</v>
      </c>
      <c r="O179">
        <f>Nutrition[[#This Row],[Sat.Fat]]/Nutrition[[#This Row],[Grams]]</f>
        <v>0</v>
      </c>
      <c r="P179">
        <f>Nutrition[[#This Row],[Fiber]]/Nutrition[[#This Row],[Grams]]</f>
        <v>8.6956521739130436E-3</v>
      </c>
      <c r="Q179">
        <f>Nutrition[[#This Row],[Carbs]]/Nutrition[[#This Row],[Grams]]</f>
        <v>0.27826086956521739</v>
      </c>
    </row>
    <row r="180" spans="1:17" x14ac:dyDescent="0.2">
      <c r="A180" t="s">
        <v>236</v>
      </c>
      <c r="B180" t="s">
        <v>15</v>
      </c>
      <c r="C180">
        <v>256</v>
      </c>
      <c r="D180">
        <v>195</v>
      </c>
      <c r="E180">
        <v>1</v>
      </c>
      <c r="F180">
        <v>0</v>
      </c>
      <c r="G180">
        <v>0</v>
      </c>
      <c r="H180">
        <v>0.5</v>
      </c>
      <c r="I180">
        <v>50</v>
      </c>
      <c r="J180" t="s">
        <v>211</v>
      </c>
      <c r="K180" t="s">
        <v>413</v>
      </c>
      <c r="L180">
        <f>Nutrition[[#This Row],[Calories]]/Nutrition[[#This Row],[Grams]]</f>
        <v>0.76171875</v>
      </c>
      <c r="M180">
        <f>Nutrition[[#This Row],[Protein]]/Nutrition[[#This Row],[Grams]]</f>
        <v>3.90625E-3</v>
      </c>
      <c r="N180">
        <f>Nutrition[[#This Row],[Fat]]/Nutrition[[#This Row],[Grams]]</f>
        <v>0</v>
      </c>
      <c r="O180">
        <f>Nutrition[[#This Row],[Sat.Fat]]/Nutrition[[#This Row],[Grams]]</f>
        <v>0</v>
      </c>
      <c r="P180">
        <f>Nutrition[[#This Row],[Fiber]]/Nutrition[[#This Row],[Grams]]</f>
        <v>1.953125E-3</v>
      </c>
      <c r="Q180">
        <f>Nutrition[[#This Row],[Carbs]]/Nutrition[[#This Row],[Grams]]</f>
        <v>0.1953125</v>
      </c>
    </row>
    <row r="181" spans="1:17" x14ac:dyDescent="0.2">
      <c r="A181" t="s">
        <v>237</v>
      </c>
      <c r="B181" t="s">
        <v>15</v>
      </c>
      <c r="C181">
        <v>250</v>
      </c>
      <c r="D181">
        <v>170</v>
      </c>
      <c r="E181">
        <v>1</v>
      </c>
      <c r="F181">
        <v>0</v>
      </c>
      <c r="G181">
        <v>0</v>
      </c>
      <c r="H181">
        <v>0.5</v>
      </c>
      <c r="I181">
        <v>44</v>
      </c>
      <c r="J181" t="s">
        <v>238</v>
      </c>
      <c r="K181" t="s">
        <v>413</v>
      </c>
      <c r="L181">
        <f>Nutrition[[#This Row],[Calories]]/Nutrition[[#This Row],[Grams]]</f>
        <v>0.68</v>
      </c>
      <c r="M181">
        <f>Nutrition[[#This Row],[Protein]]/Nutrition[[#This Row],[Grams]]</f>
        <v>4.0000000000000001E-3</v>
      </c>
      <c r="N181">
        <f>Nutrition[[#This Row],[Fat]]/Nutrition[[#This Row],[Grams]]</f>
        <v>0</v>
      </c>
      <c r="O181">
        <f>Nutrition[[#This Row],[Sat.Fat]]/Nutrition[[#This Row],[Grams]]</f>
        <v>0</v>
      </c>
      <c r="P181">
        <f>Nutrition[[#This Row],[Fiber]]/Nutrition[[#This Row],[Grams]]</f>
        <v>2E-3</v>
      </c>
      <c r="Q181">
        <f>Nutrition[[#This Row],[Carbs]]/Nutrition[[#This Row],[Grams]]</f>
        <v>0.17599999999999999</v>
      </c>
    </row>
    <row r="182" spans="1:17" x14ac:dyDescent="0.2">
      <c r="A182" t="s">
        <v>239</v>
      </c>
      <c r="B182" s="2">
        <v>44928</v>
      </c>
      <c r="C182">
        <v>285</v>
      </c>
      <c r="D182">
        <v>50</v>
      </c>
      <c r="E182">
        <v>1</v>
      </c>
      <c r="F182">
        <v>0</v>
      </c>
      <c r="G182">
        <v>0</v>
      </c>
      <c r="H182">
        <v>1</v>
      </c>
      <c r="I182">
        <v>14</v>
      </c>
      <c r="J182" t="s">
        <v>238</v>
      </c>
      <c r="K182" t="s">
        <v>413</v>
      </c>
      <c r="L182">
        <f>Nutrition[[#This Row],[Calories]]/Nutrition[[#This Row],[Grams]]</f>
        <v>0.17543859649122806</v>
      </c>
      <c r="M182">
        <f>Nutrition[[#This Row],[Protein]]/Nutrition[[#This Row],[Grams]]</f>
        <v>3.5087719298245615E-3</v>
      </c>
      <c r="N182">
        <f>Nutrition[[#This Row],[Fat]]/Nutrition[[#This Row],[Grams]]</f>
        <v>0</v>
      </c>
      <c r="O182">
        <f>Nutrition[[#This Row],[Sat.Fat]]/Nutrition[[#This Row],[Grams]]</f>
        <v>0</v>
      </c>
      <c r="P182">
        <f>Nutrition[[#This Row],[Fiber]]/Nutrition[[#This Row],[Grams]]</f>
        <v>3.5087719298245615E-3</v>
      </c>
      <c r="Q182">
        <f>Nutrition[[#This Row],[Carbs]]/Nutrition[[#This Row],[Grams]]</f>
        <v>4.912280701754386E-2</v>
      </c>
    </row>
    <row r="183" spans="1:17" x14ac:dyDescent="0.2">
      <c r="A183" t="s">
        <v>240</v>
      </c>
      <c r="B183" t="s">
        <v>15</v>
      </c>
      <c r="C183">
        <v>250</v>
      </c>
      <c r="D183">
        <v>100</v>
      </c>
      <c r="E183">
        <v>1</v>
      </c>
      <c r="F183">
        <v>0</v>
      </c>
      <c r="G183">
        <v>0</v>
      </c>
      <c r="H183">
        <v>1</v>
      </c>
      <c r="I183">
        <v>24</v>
      </c>
      <c r="J183" t="s">
        <v>238</v>
      </c>
      <c r="K183" t="s">
        <v>413</v>
      </c>
      <c r="L183">
        <f>Nutrition[[#This Row],[Calories]]/Nutrition[[#This Row],[Grams]]</f>
        <v>0.4</v>
      </c>
      <c r="M183">
        <f>Nutrition[[#This Row],[Protein]]/Nutrition[[#This Row],[Grams]]</f>
        <v>4.0000000000000001E-3</v>
      </c>
      <c r="N183">
        <f>Nutrition[[#This Row],[Fat]]/Nutrition[[#This Row],[Grams]]</f>
        <v>0</v>
      </c>
      <c r="O183">
        <f>Nutrition[[#This Row],[Sat.Fat]]/Nutrition[[#This Row],[Grams]]</f>
        <v>0</v>
      </c>
      <c r="P183">
        <f>Nutrition[[#This Row],[Fiber]]/Nutrition[[#This Row],[Grams]]</f>
        <v>4.0000000000000001E-3</v>
      </c>
      <c r="Q183">
        <f>Nutrition[[#This Row],[Carbs]]/Nutrition[[#This Row],[Grams]]</f>
        <v>9.6000000000000002E-2</v>
      </c>
    </row>
    <row r="184" spans="1:17" x14ac:dyDescent="0.2">
      <c r="A184" t="s">
        <v>241</v>
      </c>
      <c r="B184" t="s">
        <v>15</v>
      </c>
      <c r="C184">
        <v>153</v>
      </c>
      <c r="D184">
        <v>70</v>
      </c>
      <c r="E184">
        <v>1</v>
      </c>
      <c r="F184">
        <v>0</v>
      </c>
      <c r="G184">
        <v>0</v>
      </c>
      <c r="H184">
        <v>0.8</v>
      </c>
      <c r="I184">
        <v>16</v>
      </c>
      <c r="J184" t="s">
        <v>238</v>
      </c>
      <c r="K184" t="s">
        <v>413</v>
      </c>
      <c r="L184">
        <f>Nutrition[[#This Row],[Calories]]/Nutrition[[#This Row],[Grams]]</f>
        <v>0.45751633986928103</v>
      </c>
      <c r="M184">
        <f>Nutrition[[#This Row],[Protein]]/Nutrition[[#This Row],[Grams]]</f>
        <v>6.5359477124183009E-3</v>
      </c>
      <c r="N184">
        <f>Nutrition[[#This Row],[Fat]]/Nutrition[[#This Row],[Grams]]</f>
        <v>0</v>
      </c>
      <c r="O184">
        <f>Nutrition[[#This Row],[Sat.Fat]]/Nutrition[[#This Row],[Grams]]</f>
        <v>0</v>
      </c>
      <c r="P184">
        <f>Nutrition[[#This Row],[Fiber]]/Nutrition[[#This Row],[Grams]]</f>
        <v>5.228758169934641E-3</v>
      </c>
      <c r="Q184">
        <f>Nutrition[[#This Row],[Carbs]]/Nutrition[[#This Row],[Grams]]</f>
        <v>0.10457516339869281</v>
      </c>
    </row>
    <row r="185" spans="1:17" x14ac:dyDescent="0.2">
      <c r="A185" t="s">
        <v>242</v>
      </c>
      <c r="B185" t="s">
        <v>15</v>
      </c>
      <c r="C185">
        <v>160</v>
      </c>
      <c r="D185">
        <v>100</v>
      </c>
      <c r="E185">
        <v>1</v>
      </c>
      <c r="F185">
        <v>0</v>
      </c>
      <c r="G185">
        <v>0</v>
      </c>
      <c r="H185">
        <v>0.7</v>
      </c>
      <c r="I185">
        <v>26</v>
      </c>
      <c r="J185" t="s">
        <v>238</v>
      </c>
      <c r="K185" t="s">
        <v>413</v>
      </c>
      <c r="L185">
        <f>Nutrition[[#This Row],[Calories]]/Nutrition[[#This Row],[Grams]]</f>
        <v>0.625</v>
      </c>
      <c r="M185">
        <f>Nutrition[[#This Row],[Protein]]/Nutrition[[#This Row],[Grams]]</f>
        <v>6.2500000000000003E-3</v>
      </c>
      <c r="N185">
        <f>Nutrition[[#This Row],[Fat]]/Nutrition[[#This Row],[Grams]]</f>
        <v>0</v>
      </c>
      <c r="O185">
        <f>Nutrition[[#This Row],[Sat.Fat]]/Nutrition[[#This Row],[Grams]]</f>
        <v>0</v>
      </c>
      <c r="P185">
        <f>Nutrition[[#This Row],[Fiber]]/Nutrition[[#This Row],[Grams]]</f>
        <v>4.3749999999999995E-3</v>
      </c>
      <c r="Q185">
        <f>Nutrition[[#This Row],[Carbs]]/Nutrition[[#This Row],[Grams]]</f>
        <v>0.16250000000000001</v>
      </c>
    </row>
    <row r="186" spans="1:17" x14ac:dyDescent="0.2">
      <c r="A186" t="s">
        <v>243</v>
      </c>
      <c r="B186" t="s">
        <v>15</v>
      </c>
      <c r="C186">
        <v>250</v>
      </c>
      <c r="D186">
        <v>160</v>
      </c>
      <c r="E186">
        <v>1</v>
      </c>
      <c r="F186">
        <v>0</v>
      </c>
      <c r="G186">
        <v>0</v>
      </c>
      <c r="H186">
        <v>0</v>
      </c>
      <c r="I186">
        <v>42</v>
      </c>
      <c r="J186" t="s">
        <v>238</v>
      </c>
      <c r="K186" t="s">
        <v>413</v>
      </c>
      <c r="L186">
        <f>Nutrition[[#This Row],[Calories]]/Nutrition[[#This Row],[Grams]]</f>
        <v>0.64</v>
      </c>
      <c r="M186">
        <f>Nutrition[[#This Row],[Protein]]/Nutrition[[#This Row],[Grams]]</f>
        <v>4.0000000000000001E-3</v>
      </c>
      <c r="N186">
        <f>Nutrition[[#This Row],[Fat]]/Nutrition[[#This Row],[Grams]]</f>
        <v>0</v>
      </c>
      <c r="O186">
        <f>Nutrition[[#This Row],[Sat.Fat]]/Nutrition[[#This Row],[Grams]]</f>
        <v>0</v>
      </c>
      <c r="P186">
        <f>Nutrition[[#This Row],[Fiber]]/Nutrition[[#This Row],[Grams]]</f>
        <v>0</v>
      </c>
      <c r="Q186">
        <f>Nutrition[[#This Row],[Carbs]]/Nutrition[[#This Row],[Grams]]</f>
        <v>0.16800000000000001</v>
      </c>
    </row>
    <row r="187" spans="1:17" x14ac:dyDescent="0.2">
      <c r="A187" t="s">
        <v>244</v>
      </c>
      <c r="B187" t="s">
        <v>34</v>
      </c>
      <c r="C187">
        <v>125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10</v>
      </c>
      <c r="J187" t="s">
        <v>238</v>
      </c>
      <c r="K187" t="s">
        <v>413</v>
      </c>
      <c r="L187">
        <f>Nutrition[[#This Row],[Calories]]/Nutrition[[#This Row],[Grams]]</f>
        <v>0.24</v>
      </c>
      <c r="M187">
        <f>Nutrition[[#This Row],[Protein]]/Nutrition[[#This Row],[Grams]]</f>
        <v>0</v>
      </c>
      <c r="N187">
        <f>Nutrition[[#This Row],[Fat]]/Nutrition[[#This Row],[Grams]]</f>
        <v>0</v>
      </c>
      <c r="O187">
        <f>Nutrition[[#This Row],[Sat.Fat]]/Nutrition[[#This Row],[Grams]]</f>
        <v>0</v>
      </c>
      <c r="P187">
        <f>Nutrition[[#This Row],[Fiber]]/Nutrition[[#This Row],[Grams]]</f>
        <v>0</v>
      </c>
      <c r="Q187">
        <f>Nutrition[[#This Row],[Carbs]]/Nutrition[[#This Row],[Grams]]</f>
        <v>0.08</v>
      </c>
    </row>
    <row r="188" spans="1:17" x14ac:dyDescent="0.2">
      <c r="A188" t="s">
        <v>245</v>
      </c>
      <c r="B188" t="s">
        <v>246</v>
      </c>
      <c r="C188">
        <v>220</v>
      </c>
      <c r="D188">
        <v>430</v>
      </c>
      <c r="E188">
        <v>0</v>
      </c>
      <c r="F188">
        <v>0</v>
      </c>
      <c r="G188">
        <v>0</v>
      </c>
      <c r="H188">
        <v>0</v>
      </c>
      <c r="I188">
        <v>112</v>
      </c>
      <c r="J188" t="s">
        <v>238</v>
      </c>
      <c r="K188" t="s">
        <v>413</v>
      </c>
      <c r="L188">
        <f>Nutrition[[#This Row],[Calories]]/Nutrition[[#This Row],[Grams]]</f>
        <v>1.9545454545454546</v>
      </c>
      <c r="M188">
        <f>Nutrition[[#This Row],[Protein]]/Nutrition[[#This Row],[Grams]]</f>
        <v>0</v>
      </c>
      <c r="N188">
        <f>Nutrition[[#This Row],[Fat]]/Nutrition[[#This Row],[Grams]]</f>
        <v>0</v>
      </c>
      <c r="O188">
        <f>Nutrition[[#This Row],[Sat.Fat]]/Nutrition[[#This Row],[Grams]]</f>
        <v>0</v>
      </c>
      <c r="P188">
        <f>Nutrition[[#This Row],[Fiber]]/Nutrition[[#This Row],[Grams]]</f>
        <v>0</v>
      </c>
      <c r="Q188">
        <f>Nutrition[[#This Row],[Carbs]]/Nutrition[[#This Row],[Grams]]</f>
        <v>0.50909090909090904</v>
      </c>
    </row>
    <row r="189" spans="1:17" x14ac:dyDescent="0.2">
      <c r="A189" t="s">
        <v>247</v>
      </c>
      <c r="B189" t="s">
        <v>246</v>
      </c>
      <c r="C189">
        <v>218</v>
      </c>
      <c r="D189">
        <v>405</v>
      </c>
      <c r="E189">
        <v>0</v>
      </c>
      <c r="F189">
        <v>0</v>
      </c>
      <c r="G189">
        <v>0</v>
      </c>
      <c r="H189">
        <v>0</v>
      </c>
      <c r="I189">
        <v>108</v>
      </c>
      <c r="J189" t="s">
        <v>238</v>
      </c>
      <c r="K189" t="s">
        <v>413</v>
      </c>
      <c r="L189">
        <f>Nutrition[[#This Row],[Calories]]/Nutrition[[#This Row],[Grams]]</f>
        <v>1.8577981651376148</v>
      </c>
      <c r="M189">
        <f>Nutrition[[#This Row],[Protein]]/Nutrition[[#This Row],[Grams]]</f>
        <v>0</v>
      </c>
      <c r="N189">
        <f>Nutrition[[#This Row],[Fat]]/Nutrition[[#This Row],[Grams]]</f>
        <v>0</v>
      </c>
      <c r="O189">
        <f>Nutrition[[#This Row],[Sat.Fat]]/Nutrition[[#This Row],[Grams]]</f>
        <v>0</v>
      </c>
      <c r="P189">
        <f>Nutrition[[#This Row],[Fiber]]/Nutrition[[#This Row],[Grams]]</f>
        <v>0</v>
      </c>
      <c r="Q189">
        <f>Nutrition[[#This Row],[Carbs]]/Nutrition[[#This Row],[Grams]]</f>
        <v>0.49541284403669728</v>
      </c>
    </row>
    <row r="190" spans="1:17" x14ac:dyDescent="0.2">
      <c r="A190" t="s">
        <v>248</v>
      </c>
      <c r="B190">
        <v>10</v>
      </c>
      <c r="C190">
        <v>65</v>
      </c>
      <c r="D190">
        <v>72</v>
      </c>
      <c r="E190">
        <v>1</v>
      </c>
      <c r="F190">
        <v>10</v>
      </c>
      <c r="G190">
        <v>9</v>
      </c>
      <c r="H190">
        <v>0.8</v>
      </c>
      <c r="I190">
        <v>3</v>
      </c>
      <c r="J190" t="s">
        <v>238</v>
      </c>
      <c r="K190" t="s">
        <v>413</v>
      </c>
      <c r="L190">
        <f>Nutrition[[#This Row],[Calories]]/Nutrition[[#This Row],[Grams]]</f>
        <v>1.1076923076923078</v>
      </c>
      <c r="M190">
        <f>Nutrition[[#This Row],[Protein]]/Nutrition[[#This Row],[Grams]]</f>
        <v>1.5384615384615385E-2</v>
      </c>
      <c r="N190">
        <f>Nutrition[[#This Row],[Fat]]/Nutrition[[#This Row],[Grams]]</f>
        <v>0.15384615384615385</v>
      </c>
      <c r="O190">
        <f>Nutrition[[#This Row],[Sat.Fat]]/Nutrition[[#This Row],[Grams]]</f>
        <v>0.13846153846153847</v>
      </c>
      <c r="P190">
        <f>Nutrition[[#This Row],[Fiber]]/Nutrition[[#This Row],[Grams]]</f>
        <v>1.2307692307692308E-2</v>
      </c>
      <c r="Q190">
        <f>Nutrition[[#This Row],[Carbs]]/Nutrition[[#This Row],[Grams]]</f>
        <v>4.6153846153846156E-2</v>
      </c>
    </row>
    <row r="191" spans="1:17" x14ac:dyDescent="0.2">
      <c r="A191" t="s">
        <v>249</v>
      </c>
      <c r="B191">
        <v>10</v>
      </c>
      <c r="C191">
        <v>65</v>
      </c>
      <c r="D191">
        <v>105</v>
      </c>
      <c r="E191">
        <v>1</v>
      </c>
      <c r="F191">
        <v>13</v>
      </c>
      <c r="G191">
        <v>12</v>
      </c>
      <c r="H191">
        <v>1</v>
      </c>
      <c r="I191">
        <v>1</v>
      </c>
      <c r="J191" t="s">
        <v>238</v>
      </c>
      <c r="K191" t="s">
        <v>413</v>
      </c>
      <c r="L191">
        <f>Nutrition[[#This Row],[Calories]]/Nutrition[[#This Row],[Grams]]</f>
        <v>1.6153846153846154</v>
      </c>
      <c r="M191">
        <f>Nutrition[[#This Row],[Protein]]/Nutrition[[#This Row],[Grams]]</f>
        <v>1.5384615384615385E-2</v>
      </c>
      <c r="N191">
        <f>Nutrition[[#This Row],[Fat]]/Nutrition[[#This Row],[Grams]]</f>
        <v>0.2</v>
      </c>
      <c r="O191">
        <f>Nutrition[[#This Row],[Sat.Fat]]/Nutrition[[#This Row],[Grams]]</f>
        <v>0.18461538461538463</v>
      </c>
      <c r="P191">
        <f>Nutrition[[#This Row],[Fiber]]/Nutrition[[#This Row],[Grams]]</f>
        <v>1.5384615384615385E-2</v>
      </c>
      <c r="Q191">
        <f>Nutrition[[#This Row],[Carbs]]/Nutrition[[#This Row],[Grams]]</f>
        <v>1.5384615384615385E-2</v>
      </c>
    </row>
    <row r="192" spans="1:17" x14ac:dyDescent="0.2">
      <c r="A192" t="s">
        <v>250</v>
      </c>
      <c r="B192" t="s">
        <v>186</v>
      </c>
      <c r="C192">
        <v>180</v>
      </c>
      <c r="D192">
        <v>60</v>
      </c>
      <c r="E192">
        <v>2</v>
      </c>
      <c r="F192">
        <v>0</v>
      </c>
      <c r="G192">
        <v>0</v>
      </c>
      <c r="H192">
        <v>1</v>
      </c>
      <c r="I192">
        <v>16</v>
      </c>
      <c r="J192" t="s">
        <v>238</v>
      </c>
      <c r="K192" t="s">
        <v>413</v>
      </c>
      <c r="L192">
        <f>Nutrition[[#This Row],[Calories]]/Nutrition[[#This Row],[Grams]]</f>
        <v>0.33333333333333331</v>
      </c>
      <c r="M192">
        <f>Nutrition[[#This Row],[Protein]]/Nutrition[[#This Row],[Grams]]</f>
        <v>1.1111111111111112E-2</v>
      </c>
      <c r="N192">
        <f>Nutrition[[#This Row],[Fat]]/Nutrition[[#This Row],[Grams]]</f>
        <v>0</v>
      </c>
      <c r="O192">
        <f>Nutrition[[#This Row],[Sat.Fat]]/Nutrition[[#This Row],[Grams]]</f>
        <v>0</v>
      </c>
      <c r="P192">
        <f>Nutrition[[#This Row],[Fiber]]/Nutrition[[#This Row],[Grams]]</f>
        <v>5.5555555555555558E-3</v>
      </c>
      <c r="Q192">
        <f>Nutrition[[#This Row],[Carbs]]/Nutrition[[#This Row],[Grams]]</f>
        <v>8.8888888888888892E-2</v>
      </c>
    </row>
    <row r="193" spans="1:17" x14ac:dyDescent="0.2">
      <c r="A193" t="s">
        <v>251</v>
      </c>
      <c r="B193" t="s">
        <v>252</v>
      </c>
      <c r="C193">
        <v>250</v>
      </c>
      <c r="D193">
        <v>112</v>
      </c>
      <c r="E193">
        <v>2</v>
      </c>
      <c r="F193">
        <v>0</v>
      </c>
      <c r="G193">
        <v>0</v>
      </c>
      <c r="H193">
        <v>0.2</v>
      </c>
      <c r="I193">
        <v>25</v>
      </c>
      <c r="J193" t="s">
        <v>238</v>
      </c>
      <c r="K193" t="s">
        <v>413</v>
      </c>
      <c r="L193">
        <f>Nutrition[[#This Row],[Calories]]/Nutrition[[#This Row],[Grams]]</f>
        <v>0.44800000000000001</v>
      </c>
      <c r="M193">
        <f>Nutrition[[#This Row],[Protein]]/Nutrition[[#This Row],[Grams]]</f>
        <v>8.0000000000000002E-3</v>
      </c>
      <c r="N193">
        <f>Nutrition[[#This Row],[Fat]]/Nutrition[[#This Row],[Grams]]</f>
        <v>0</v>
      </c>
      <c r="O193">
        <f>Nutrition[[#This Row],[Sat.Fat]]/Nutrition[[#This Row],[Grams]]</f>
        <v>0</v>
      </c>
      <c r="P193">
        <f>Nutrition[[#This Row],[Fiber]]/Nutrition[[#This Row],[Grams]]</f>
        <v>8.0000000000000004E-4</v>
      </c>
      <c r="Q193">
        <f>Nutrition[[#This Row],[Carbs]]/Nutrition[[#This Row],[Grams]]</f>
        <v>0.1</v>
      </c>
    </row>
    <row r="194" spans="1:17" x14ac:dyDescent="0.2">
      <c r="A194" t="s">
        <v>253</v>
      </c>
      <c r="B194" t="s">
        <v>246</v>
      </c>
      <c r="C194">
        <v>210</v>
      </c>
      <c r="D194">
        <v>330</v>
      </c>
      <c r="E194">
        <v>2</v>
      </c>
      <c r="F194">
        <v>0</v>
      </c>
      <c r="G194">
        <v>0</v>
      </c>
      <c r="H194">
        <v>0.4</v>
      </c>
      <c r="I194">
        <v>78</v>
      </c>
      <c r="J194" t="s">
        <v>238</v>
      </c>
      <c r="K194" t="s">
        <v>413</v>
      </c>
      <c r="L194">
        <f>Nutrition[[#This Row],[Calories]]/Nutrition[[#This Row],[Grams]]</f>
        <v>1.5714285714285714</v>
      </c>
      <c r="M194">
        <f>Nutrition[[#This Row],[Protein]]/Nutrition[[#This Row],[Grams]]</f>
        <v>9.5238095238095247E-3</v>
      </c>
      <c r="N194">
        <f>Nutrition[[#This Row],[Fat]]/Nutrition[[#This Row],[Grams]]</f>
        <v>0</v>
      </c>
      <c r="O194">
        <f>Nutrition[[#This Row],[Sat.Fat]]/Nutrition[[#This Row],[Grams]]</f>
        <v>0</v>
      </c>
      <c r="P194">
        <f>Nutrition[[#This Row],[Fiber]]/Nutrition[[#This Row],[Grams]]</f>
        <v>1.9047619047619048E-3</v>
      </c>
      <c r="Q194">
        <f>Nutrition[[#This Row],[Carbs]]/Nutrition[[#This Row],[Grams]]</f>
        <v>0.37142857142857144</v>
      </c>
    </row>
    <row r="195" spans="1:17" x14ac:dyDescent="0.2">
      <c r="A195" t="s">
        <v>254</v>
      </c>
      <c r="B195" t="s">
        <v>228</v>
      </c>
      <c r="C195">
        <v>200</v>
      </c>
      <c r="D195">
        <v>75</v>
      </c>
      <c r="E195">
        <v>1</v>
      </c>
      <c r="F195">
        <v>0</v>
      </c>
      <c r="G195">
        <v>0</v>
      </c>
      <c r="H195">
        <v>1.8</v>
      </c>
      <c r="I195">
        <v>18</v>
      </c>
      <c r="J195" t="s">
        <v>238</v>
      </c>
      <c r="K195" t="s">
        <v>413</v>
      </c>
      <c r="L195">
        <f>Nutrition[[#This Row],[Calories]]/Nutrition[[#This Row],[Grams]]</f>
        <v>0.375</v>
      </c>
      <c r="M195">
        <f>Nutrition[[#This Row],[Protein]]/Nutrition[[#This Row],[Grams]]</f>
        <v>5.0000000000000001E-3</v>
      </c>
      <c r="N195">
        <f>Nutrition[[#This Row],[Fat]]/Nutrition[[#This Row],[Grams]]</f>
        <v>0</v>
      </c>
      <c r="O195">
        <f>Nutrition[[#This Row],[Sat.Fat]]/Nutrition[[#This Row],[Grams]]</f>
        <v>0</v>
      </c>
      <c r="P195">
        <f>Nutrition[[#This Row],[Fiber]]/Nutrition[[#This Row],[Grams]]</f>
        <v>9.0000000000000011E-3</v>
      </c>
      <c r="Q195">
        <f>Nutrition[[#This Row],[Carbs]]/Nutrition[[#This Row],[Grams]]</f>
        <v>0.09</v>
      </c>
    </row>
    <row r="196" spans="1:17" x14ac:dyDescent="0.2">
      <c r="A196" t="s">
        <v>255</v>
      </c>
      <c r="B196" t="s">
        <v>15</v>
      </c>
      <c r="C196">
        <v>257</v>
      </c>
      <c r="D196">
        <v>200</v>
      </c>
      <c r="E196">
        <v>1</v>
      </c>
      <c r="F196">
        <v>0</v>
      </c>
      <c r="G196">
        <v>0</v>
      </c>
      <c r="H196">
        <v>1</v>
      </c>
      <c r="I196">
        <v>52</v>
      </c>
      <c r="J196" t="s">
        <v>238</v>
      </c>
      <c r="K196" t="s">
        <v>413</v>
      </c>
      <c r="L196">
        <f>Nutrition[[#This Row],[Calories]]/Nutrition[[#This Row],[Grams]]</f>
        <v>0.77821011673151752</v>
      </c>
      <c r="M196">
        <f>Nutrition[[#This Row],[Protein]]/Nutrition[[#This Row],[Grams]]</f>
        <v>3.8910505836575876E-3</v>
      </c>
      <c r="N196">
        <f>Nutrition[[#This Row],[Fat]]/Nutrition[[#This Row],[Grams]]</f>
        <v>0</v>
      </c>
      <c r="O196">
        <f>Nutrition[[#This Row],[Sat.Fat]]/Nutrition[[#This Row],[Grams]]</f>
        <v>0</v>
      </c>
      <c r="P196">
        <f>Nutrition[[#This Row],[Fiber]]/Nutrition[[#This Row],[Grams]]</f>
        <v>3.8910505836575876E-3</v>
      </c>
      <c r="Q196">
        <f>Nutrition[[#This Row],[Carbs]]/Nutrition[[#This Row],[Grams]]</f>
        <v>0.20233463035019456</v>
      </c>
    </row>
    <row r="197" spans="1:17" x14ac:dyDescent="0.2">
      <c r="A197" t="s">
        <v>230</v>
      </c>
      <c r="B197" t="s">
        <v>186</v>
      </c>
      <c r="C197">
        <v>114</v>
      </c>
      <c r="D197">
        <v>35</v>
      </c>
      <c r="E197">
        <v>1</v>
      </c>
      <c r="F197">
        <v>0</v>
      </c>
      <c r="G197">
        <v>0</v>
      </c>
      <c r="H197">
        <v>0.6</v>
      </c>
      <c r="I197">
        <v>10</v>
      </c>
      <c r="J197" t="s">
        <v>238</v>
      </c>
      <c r="K197" t="s">
        <v>413</v>
      </c>
      <c r="L197">
        <f>Nutrition[[#This Row],[Calories]]/Nutrition[[#This Row],[Grams]]</f>
        <v>0.30701754385964913</v>
      </c>
      <c r="M197">
        <f>Nutrition[[#This Row],[Protein]]/Nutrition[[#This Row],[Grams]]</f>
        <v>8.771929824561403E-3</v>
      </c>
      <c r="N197">
        <f>Nutrition[[#This Row],[Fat]]/Nutrition[[#This Row],[Grams]]</f>
        <v>0</v>
      </c>
      <c r="O197">
        <f>Nutrition[[#This Row],[Sat.Fat]]/Nutrition[[#This Row],[Grams]]</f>
        <v>0</v>
      </c>
      <c r="P197">
        <f>Nutrition[[#This Row],[Fiber]]/Nutrition[[#This Row],[Grams]]</f>
        <v>5.263157894736842E-3</v>
      </c>
      <c r="Q197">
        <f>Nutrition[[#This Row],[Carbs]]/Nutrition[[#This Row],[Grams]]</f>
        <v>8.771929824561403E-2</v>
      </c>
    </row>
    <row r="198" spans="1:17" x14ac:dyDescent="0.2">
      <c r="A198" t="s">
        <v>256</v>
      </c>
      <c r="B198" t="s">
        <v>15</v>
      </c>
      <c r="C198">
        <v>255</v>
      </c>
      <c r="D198">
        <v>195</v>
      </c>
      <c r="E198">
        <v>1</v>
      </c>
      <c r="F198">
        <v>0</v>
      </c>
      <c r="G198">
        <v>0</v>
      </c>
      <c r="H198">
        <v>2</v>
      </c>
      <c r="I198">
        <v>50</v>
      </c>
      <c r="J198" t="s">
        <v>238</v>
      </c>
      <c r="K198" t="s">
        <v>413</v>
      </c>
      <c r="L198">
        <f>Nutrition[[#This Row],[Calories]]/Nutrition[[#This Row],[Grams]]</f>
        <v>0.76470588235294112</v>
      </c>
      <c r="M198">
        <f>Nutrition[[#This Row],[Protein]]/Nutrition[[#This Row],[Grams]]</f>
        <v>3.9215686274509803E-3</v>
      </c>
      <c r="N198">
        <f>Nutrition[[#This Row],[Fat]]/Nutrition[[#This Row],[Grams]]</f>
        <v>0</v>
      </c>
      <c r="O198">
        <f>Nutrition[[#This Row],[Sat.Fat]]/Nutrition[[#This Row],[Grams]]</f>
        <v>0</v>
      </c>
      <c r="P198">
        <f>Nutrition[[#This Row],[Fiber]]/Nutrition[[#This Row],[Grams]]</f>
        <v>7.8431372549019607E-3</v>
      </c>
      <c r="Q198">
        <f>Nutrition[[#This Row],[Carbs]]/Nutrition[[#This Row],[Grams]]</f>
        <v>0.19607843137254902</v>
      </c>
    </row>
    <row r="199" spans="1:17" x14ac:dyDescent="0.2">
      <c r="A199" t="s">
        <v>257</v>
      </c>
      <c r="B199" t="s">
        <v>186</v>
      </c>
      <c r="C199">
        <v>182</v>
      </c>
      <c r="D199">
        <v>100</v>
      </c>
      <c r="E199">
        <v>1</v>
      </c>
      <c r="F199">
        <v>1</v>
      </c>
      <c r="G199">
        <v>0</v>
      </c>
      <c r="H199">
        <v>2</v>
      </c>
      <c r="I199">
        <v>25</v>
      </c>
      <c r="J199" t="s">
        <v>238</v>
      </c>
      <c r="K199" t="s">
        <v>413</v>
      </c>
      <c r="L199">
        <f>Nutrition[[#This Row],[Calories]]/Nutrition[[#This Row],[Grams]]</f>
        <v>0.5494505494505495</v>
      </c>
      <c r="M199">
        <f>Nutrition[[#This Row],[Protein]]/Nutrition[[#This Row],[Grams]]</f>
        <v>5.4945054945054949E-3</v>
      </c>
      <c r="N199">
        <f>Nutrition[[#This Row],[Fat]]/Nutrition[[#This Row],[Grams]]</f>
        <v>5.4945054945054949E-3</v>
      </c>
      <c r="O199">
        <f>Nutrition[[#This Row],[Sat.Fat]]/Nutrition[[#This Row],[Grams]]</f>
        <v>0</v>
      </c>
      <c r="P199">
        <f>Nutrition[[#This Row],[Fiber]]/Nutrition[[#This Row],[Grams]]</f>
        <v>1.098901098901099E-2</v>
      </c>
      <c r="Q199">
        <f>Nutrition[[#This Row],[Carbs]]/Nutrition[[#This Row],[Grams]]</f>
        <v>0.13736263736263737</v>
      </c>
    </row>
    <row r="200" spans="1:17" x14ac:dyDescent="0.2">
      <c r="A200" t="s">
        <v>258</v>
      </c>
      <c r="B200" t="s">
        <v>186</v>
      </c>
      <c r="C200">
        <v>125</v>
      </c>
      <c r="D200">
        <v>75</v>
      </c>
      <c r="E200">
        <v>1</v>
      </c>
      <c r="F200">
        <v>0</v>
      </c>
      <c r="G200">
        <v>0</v>
      </c>
      <c r="H200">
        <v>2</v>
      </c>
      <c r="I200">
        <v>20</v>
      </c>
      <c r="J200" t="s">
        <v>238</v>
      </c>
      <c r="K200" t="s">
        <v>413</v>
      </c>
      <c r="L200">
        <f>Nutrition[[#This Row],[Calories]]/Nutrition[[#This Row],[Grams]]</f>
        <v>0.6</v>
      </c>
      <c r="M200">
        <f>Nutrition[[#This Row],[Protein]]/Nutrition[[#This Row],[Grams]]</f>
        <v>8.0000000000000002E-3</v>
      </c>
      <c r="N200">
        <f>Nutrition[[#This Row],[Fat]]/Nutrition[[#This Row],[Grams]]</f>
        <v>0</v>
      </c>
      <c r="O200">
        <f>Nutrition[[#This Row],[Sat.Fat]]/Nutrition[[#This Row],[Grams]]</f>
        <v>0</v>
      </c>
      <c r="P200">
        <f>Nutrition[[#This Row],[Fiber]]/Nutrition[[#This Row],[Grams]]</f>
        <v>1.6E-2</v>
      </c>
      <c r="Q200">
        <f>Nutrition[[#This Row],[Carbs]]/Nutrition[[#This Row],[Grams]]</f>
        <v>0.16</v>
      </c>
    </row>
    <row r="201" spans="1:17" x14ac:dyDescent="0.2">
      <c r="A201" t="s">
        <v>259</v>
      </c>
      <c r="B201" t="s">
        <v>260</v>
      </c>
      <c r="C201">
        <v>122</v>
      </c>
      <c r="D201">
        <v>95</v>
      </c>
      <c r="E201">
        <v>0</v>
      </c>
      <c r="F201">
        <v>0</v>
      </c>
      <c r="G201">
        <v>0</v>
      </c>
      <c r="H201">
        <v>0.4</v>
      </c>
      <c r="I201">
        <v>26</v>
      </c>
      <c r="J201" t="s">
        <v>238</v>
      </c>
      <c r="K201" t="s">
        <v>413</v>
      </c>
      <c r="L201">
        <f>Nutrition[[#This Row],[Calories]]/Nutrition[[#This Row],[Grams]]</f>
        <v>0.77868852459016391</v>
      </c>
      <c r="M201">
        <f>Nutrition[[#This Row],[Protein]]/Nutrition[[#This Row],[Grams]]</f>
        <v>0</v>
      </c>
      <c r="N201">
        <f>Nutrition[[#This Row],[Fat]]/Nutrition[[#This Row],[Grams]]</f>
        <v>0</v>
      </c>
      <c r="O201">
        <f>Nutrition[[#This Row],[Sat.Fat]]/Nutrition[[#This Row],[Grams]]</f>
        <v>0</v>
      </c>
      <c r="P201">
        <f>Nutrition[[#This Row],[Fiber]]/Nutrition[[#This Row],[Grams]]</f>
        <v>3.2786885245901639E-3</v>
      </c>
      <c r="Q201">
        <f>Nutrition[[#This Row],[Carbs]]/Nutrition[[#This Row],[Grams]]</f>
        <v>0.21311475409836064</v>
      </c>
    </row>
    <row r="202" spans="1:17" x14ac:dyDescent="0.2">
      <c r="A202" t="s">
        <v>261</v>
      </c>
      <c r="B202" t="s">
        <v>15</v>
      </c>
      <c r="C202">
        <v>260</v>
      </c>
      <c r="D202">
        <v>205</v>
      </c>
      <c r="E202">
        <v>1</v>
      </c>
      <c r="F202">
        <v>0</v>
      </c>
      <c r="G202">
        <v>0</v>
      </c>
      <c r="H202">
        <v>0.7</v>
      </c>
      <c r="I202">
        <v>55</v>
      </c>
      <c r="J202" t="s">
        <v>238</v>
      </c>
      <c r="K202" t="s">
        <v>413</v>
      </c>
      <c r="L202">
        <f>Nutrition[[#This Row],[Calories]]/Nutrition[[#This Row],[Grams]]</f>
        <v>0.78846153846153844</v>
      </c>
      <c r="M202">
        <f>Nutrition[[#This Row],[Protein]]/Nutrition[[#This Row],[Grams]]</f>
        <v>3.8461538461538464E-3</v>
      </c>
      <c r="N202">
        <f>Nutrition[[#This Row],[Fat]]/Nutrition[[#This Row],[Grams]]</f>
        <v>0</v>
      </c>
      <c r="O202">
        <f>Nutrition[[#This Row],[Sat.Fat]]/Nutrition[[#This Row],[Grams]]</f>
        <v>0</v>
      </c>
      <c r="P202">
        <f>Nutrition[[#This Row],[Fiber]]/Nutrition[[#This Row],[Grams]]</f>
        <v>2.6923076923076922E-3</v>
      </c>
      <c r="Q202">
        <f>Nutrition[[#This Row],[Carbs]]/Nutrition[[#This Row],[Grams]]</f>
        <v>0.21153846153846154</v>
      </c>
    </row>
    <row r="203" spans="1:17" x14ac:dyDescent="0.2">
      <c r="A203" t="s">
        <v>262</v>
      </c>
      <c r="B203" t="s">
        <v>15</v>
      </c>
      <c r="C203">
        <v>140</v>
      </c>
      <c r="D203">
        <v>75</v>
      </c>
      <c r="E203">
        <v>1</v>
      </c>
      <c r="F203" t="s">
        <v>263</v>
      </c>
      <c r="G203">
        <v>0</v>
      </c>
      <c r="H203">
        <v>0.6</v>
      </c>
      <c r="I203">
        <v>19</v>
      </c>
      <c r="J203" t="s">
        <v>238</v>
      </c>
      <c r="K203" t="s">
        <v>413</v>
      </c>
      <c r="L203">
        <f>Nutrition[[#This Row],[Calories]]/Nutrition[[#This Row],[Grams]]</f>
        <v>0.5357142857142857</v>
      </c>
      <c r="M203">
        <f>Nutrition[[#This Row],[Protein]]/Nutrition[[#This Row],[Grams]]</f>
        <v>7.1428571428571426E-3</v>
      </c>
      <c r="N203" t="e">
        <f>Nutrition[[#This Row],[Fat]]/Nutrition[[#This Row],[Grams]]</f>
        <v>#VALUE!</v>
      </c>
      <c r="O203">
        <f>Nutrition[[#This Row],[Sat.Fat]]/Nutrition[[#This Row],[Grams]]</f>
        <v>0</v>
      </c>
      <c r="P203">
        <f>Nutrition[[#This Row],[Fiber]]/Nutrition[[#This Row],[Grams]]</f>
        <v>4.2857142857142859E-3</v>
      </c>
      <c r="Q203">
        <f>Nutrition[[#This Row],[Carbs]]/Nutrition[[#This Row],[Grams]]</f>
        <v>0.1357142857142857</v>
      </c>
    </row>
    <row r="204" spans="1:17" x14ac:dyDescent="0.2">
      <c r="A204" t="s">
        <v>264</v>
      </c>
      <c r="B204" t="s">
        <v>15</v>
      </c>
      <c r="C204">
        <v>250</v>
      </c>
      <c r="D204">
        <v>120</v>
      </c>
      <c r="E204">
        <v>1</v>
      </c>
      <c r="F204">
        <v>0</v>
      </c>
      <c r="G204">
        <v>0</v>
      </c>
      <c r="H204">
        <v>0.2</v>
      </c>
      <c r="I204">
        <v>32</v>
      </c>
      <c r="J204" t="s">
        <v>238</v>
      </c>
      <c r="K204" t="s">
        <v>413</v>
      </c>
      <c r="L204">
        <f>Nutrition[[#This Row],[Calories]]/Nutrition[[#This Row],[Grams]]</f>
        <v>0.48</v>
      </c>
      <c r="M204">
        <f>Nutrition[[#This Row],[Protein]]/Nutrition[[#This Row],[Grams]]</f>
        <v>4.0000000000000001E-3</v>
      </c>
      <c r="N204">
        <f>Nutrition[[#This Row],[Fat]]/Nutrition[[#This Row],[Grams]]</f>
        <v>0</v>
      </c>
      <c r="O204">
        <f>Nutrition[[#This Row],[Sat.Fat]]/Nutrition[[#This Row],[Grams]]</f>
        <v>0</v>
      </c>
      <c r="P204">
        <f>Nutrition[[#This Row],[Fiber]]/Nutrition[[#This Row],[Grams]]</f>
        <v>8.0000000000000004E-4</v>
      </c>
      <c r="Q204">
        <f>Nutrition[[#This Row],[Carbs]]/Nutrition[[#This Row],[Grams]]</f>
        <v>0.128</v>
      </c>
    </row>
    <row r="205" spans="1:17" x14ac:dyDescent="0.2">
      <c r="A205" t="s">
        <v>265</v>
      </c>
      <c r="B205" t="s">
        <v>15</v>
      </c>
      <c r="C205">
        <v>256</v>
      </c>
      <c r="D205">
        <v>185</v>
      </c>
      <c r="E205">
        <v>1</v>
      </c>
      <c r="F205">
        <v>0</v>
      </c>
      <c r="G205">
        <v>0</v>
      </c>
      <c r="H205">
        <v>0.7</v>
      </c>
      <c r="I205">
        <v>50</v>
      </c>
      <c r="J205" t="s">
        <v>238</v>
      </c>
      <c r="K205" t="s">
        <v>413</v>
      </c>
      <c r="L205">
        <f>Nutrition[[#This Row],[Calories]]/Nutrition[[#This Row],[Grams]]</f>
        <v>0.72265625</v>
      </c>
      <c r="M205">
        <f>Nutrition[[#This Row],[Protein]]/Nutrition[[#This Row],[Grams]]</f>
        <v>3.90625E-3</v>
      </c>
      <c r="N205">
        <f>Nutrition[[#This Row],[Fat]]/Nutrition[[#This Row],[Grams]]</f>
        <v>0</v>
      </c>
      <c r="O205">
        <f>Nutrition[[#This Row],[Sat.Fat]]/Nutrition[[#This Row],[Grams]]</f>
        <v>0</v>
      </c>
      <c r="P205">
        <f>Nutrition[[#This Row],[Fiber]]/Nutrition[[#This Row],[Grams]]</f>
        <v>2.7343749999999998E-3</v>
      </c>
      <c r="Q205">
        <f>Nutrition[[#This Row],[Carbs]]/Nutrition[[#This Row],[Grams]]</f>
        <v>0.1953125</v>
      </c>
    </row>
    <row r="206" spans="1:17" x14ac:dyDescent="0.2">
      <c r="A206" t="s">
        <v>266</v>
      </c>
      <c r="B206">
        <v>1</v>
      </c>
      <c r="C206">
        <v>60</v>
      </c>
      <c r="D206">
        <v>30</v>
      </c>
      <c r="E206">
        <v>0</v>
      </c>
      <c r="F206">
        <v>0</v>
      </c>
      <c r="G206">
        <v>0</v>
      </c>
      <c r="H206">
        <v>0.2</v>
      </c>
      <c r="I206">
        <v>7</v>
      </c>
      <c r="J206" t="s">
        <v>238</v>
      </c>
      <c r="K206" t="s">
        <v>413</v>
      </c>
      <c r="L206">
        <f>Nutrition[[#This Row],[Calories]]/Nutrition[[#This Row],[Grams]]</f>
        <v>0.5</v>
      </c>
      <c r="M206">
        <f>Nutrition[[#This Row],[Protein]]/Nutrition[[#This Row],[Grams]]</f>
        <v>0</v>
      </c>
      <c r="N206">
        <f>Nutrition[[#This Row],[Fat]]/Nutrition[[#This Row],[Grams]]</f>
        <v>0</v>
      </c>
      <c r="O206">
        <f>Nutrition[[#This Row],[Sat.Fat]]/Nutrition[[#This Row],[Grams]]</f>
        <v>0</v>
      </c>
      <c r="P206">
        <f>Nutrition[[#This Row],[Fiber]]/Nutrition[[#This Row],[Grams]]</f>
        <v>3.3333333333333335E-3</v>
      </c>
      <c r="Q206">
        <f>Nutrition[[#This Row],[Carbs]]/Nutrition[[#This Row],[Grams]]</f>
        <v>0.11666666666666667</v>
      </c>
    </row>
    <row r="207" spans="1:17" x14ac:dyDescent="0.2">
      <c r="A207" t="s">
        <v>267</v>
      </c>
      <c r="B207" t="s">
        <v>15</v>
      </c>
      <c r="C207">
        <v>270</v>
      </c>
      <c r="D207">
        <v>300</v>
      </c>
      <c r="E207">
        <v>3</v>
      </c>
      <c r="F207">
        <v>1</v>
      </c>
      <c r="G207">
        <v>0</v>
      </c>
      <c r="H207">
        <v>0.8</v>
      </c>
      <c r="I207">
        <v>81</v>
      </c>
      <c r="J207" t="s">
        <v>238</v>
      </c>
      <c r="K207" t="s">
        <v>413</v>
      </c>
      <c r="L207">
        <f>Nutrition[[#This Row],[Calories]]/Nutrition[[#This Row],[Grams]]</f>
        <v>1.1111111111111112</v>
      </c>
      <c r="M207">
        <f>Nutrition[[#This Row],[Protein]]/Nutrition[[#This Row],[Grams]]</f>
        <v>1.1111111111111112E-2</v>
      </c>
      <c r="N207">
        <f>Nutrition[[#This Row],[Fat]]/Nutrition[[#This Row],[Grams]]</f>
        <v>3.7037037037037038E-3</v>
      </c>
      <c r="O207">
        <f>Nutrition[[#This Row],[Sat.Fat]]/Nutrition[[#This Row],[Grams]]</f>
        <v>0</v>
      </c>
      <c r="P207">
        <f>Nutrition[[#This Row],[Fiber]]/Nutrition[[#This Row],[Grams]]</f>
        <v>2.9629629629629632E-3</v>
      </c>
      <c r="Q207">
        <f>Nutrition[[#This Row],[Carbs]]/Nutrition[[#This Row],[Grams]]</f>
        <v>0.3</v>
      </c>
    </row>
    <row r="208" spans="1:17" x14ac:dyDescent="0.2">
      <c r="A208" t="s">
        <v>268</v>
      </c>
      <c r="B208" t="s">
        <v>15</v>
      </c>
      <c r="C208">
        <v>240</v>
      </c>
      <c r="D208">
        <v>170</v>
      </c>
      <c r="E208">
        <v>1</v>
      </c>
      <c r="F208">
        <v>0</v>
      </c>
      <c r="G208">
        <v>0</v>
      </c>
      <c r="H208">
        <v>0.7</v>
      </c>
      <c r="I208">
        <v>45</v>
      </c>
      <c r="J208" t="s">
        <v>238</v>
      </c>
      <c r="K208" t="s">
        <v>413</v>
      </c>
      <c r="L208">
        <f>Nutrition[[#This Row],[Calories]]/Nutrition[[#This Row],[Grams]]</f>
        <v>0.70833333333333337</v>
      </c>
      <c r="M208">
        <f>Nutrition[[#This Row],[Protein]]/Nutrition[[#This Row],[Grams]]</f>
        <v>4.1666666666666666E-3</v>
      </c>
      <c r="N208">
        <f>Nutrition[[#This Row],[Fat]]/Nutrition[[#This Row],[Grams]]</f>
        <v>0</v>
      </c>
      <c r="O208">
        <f>Nutrition[[#This Row],[Sat.Fat]]/Nutrition[[#This Row],[Grams]]</f>
        <v>0</v>
      </c>
      <c r="P208">
        <f>Nutrition[[#This Row],[Fiber]]/Nutrition[[#This Row],[Grams]]</f>
        <v>2.9166666666666664E-3</v>
      </c>
      <c r="Q208">
        <f>Nutrition[[#This Row],[Carbs]]/Nutrition[[#This Row],[Grams]]</f>
        <v>0.1875</v>
      </c>
    </row>
    <row r="209" spans="1:17" x14ac:dyDescent="0.2">
      <c r="A209" t="s">
        <v>269</v>
      </c>
      <c r="B209" t="s">
        <v>34</v>
      </c>
      <c r="C209">
        <v>88</v>
      </c>
      <c r="D209">
        <v>230</v>
      </c>
      <c r="E209">
        <v>2</v>
      </c>
      <c r="F209">
        <v>0</v>
      </c>
      <c r="G209">
        <v>0</v>
      </c>
      <c r="H209">
        <v>0.7</v>
      </c>
      <c r="I209">
        <v>82</v>
      </c>
      <c r="J209" t="s">
        <v>270</v>
      </c>
      <c r="K209" t="s">
        <v>413</v>
      </c>
      <c r="L209">
        <f>Nutrition[[#This Row],[Calories]]/Nutrition[[#This Row],[Grams]]</f>
        <v>2.6136363636363638</v>
      </c>
      <c r="M209">
        <f>Nutrition[[#This Row],[Protein]]/Nutrition[[#This Row],[Grams]]</f>
        <v>2.2727272727272728E-2</v>
      </c>
      <c r="N209">
        <f>Nutrition[[#This Row],[Fat]]/Nutrition[[#This Row],[Grams]]</f>
        <v>0</v>
      </c>
      <c r="O209">
        <f>Nutrition[[#This Row],[Sat.Fat]]/Nutrition[[#This Row],[Grams]]</f>
        <v>0</v>
      </c>
      <c r="P209">
        <f>Nutrition[[#This Row],[Fiber]]/Nutrition[[#This Row],[Grams]]</f>
        <v>7.9545454545454537E-3</v>
      </c>
      <c r="Q209">
        <f>Nutrition[[#This Row],[Carbs]]/Nutrition[[#This Row],[Grams]]</f>
        <v>0.93181818181818177</v>
      </c>
    </row>
    <row r="210" spans="1:17" x14ac:dyDescent="0.2">
      <c r="A210" t="s">
        <v>271</v>
      </c>
      <c r="B210" t="s">
        <v>34</v>
      </c>
      <c r="C210">
        <v>100</v>
      </c>
      <c r="D210">
        <v>100</v>
      </c>
      <c r="E210">
        <v>0</v>
      </c>
      <c r="F210">
        <v>0</v>
      </c>
      <c r="G210">
        <v>0</v>
      </c>
      <c r="H210">
        <v>2</v>
      </c>
      <c r="I210">
        <v>25</v>
      </c>
      <c r="J210" t="s">
        <v>270</v>
      </c>
      <c r="K210" t="s">
        <v>413</v>
      </c>
      <c r="L210">
        <f>Nutrition[[#This Row],[Calories]]/Nutrition[[#This Row],[Grams]]</f>
        <v>1</v>
      </c>
      <c r="M210">
        <f>Nutrition[[#This Row],[Protein]]/Nutrition[[#This Row],[Grams]]</f>
        <v>0</v>
      </c>
      <c r="N210">
        <f>Nutrition[[#This Row],[Fat]]/Nutrition[[#This Row],[Grams]]</f>
        <v>0</v>
      </c>
      <c r="O210">
        <f>Nutrition[[#This Row],[Sat.Fat]]/Nutrition[[#This Row],[Grams]]</f>
        <v>0</v>
      </c>
      <c r="P210">
        <f>Nutrition[[#This Row],[Fiber]]/Nutrition[[#This Row],[Grams]]</f>
        <v>0.02</v>
      </c>
      <c r="Q210">
        <f>Nutrition[[#This Row],[Carbs]]/Nutrition[[#This Row],[Grams]]</f>
        <v>0.25</v>
      </c>
    </row>
    <row r="211" spans="1:17" x14ac:dyDescent="0.2">
      <c r="A211" t="s">
        <v>272</v>
      </c>
      <c r="B211" t="s">
        <v>133</v>
      </c>
      <c r="C211">
        <v>100</v>
      </c>
      <c r="D211">
        <v>57</v>
      </c>
      <c r="E211">
        <v>0</v>
      </c>
      <c r="F211">
        <v>0</v>
      </c>
      <c r="G211">
        <v>0</v>
      </c>
      <c r="H211">
        <v>5</v>
      </c>
      <c r="I211">
        <v>14</v>
      </c>
      <c r="J211" t="s">
        <v>270</v>
      </c>
      <c r="K211" t="s">
        <v>413</v>
      </c>
      <c r="L211">
        <f>Nutrition[[#This Row],[Calories]]/Nutrition[[#This Row],[Grams]]</f>
        <v>0.56999999999999995</v>
      </c>
      <c r="M211">
        <f>Nutrition[[#This Row],[Protein]]/Nutrition[[#This Row],[Grams]]</f>
        <v>0</v>
      </c>
      <c r="N211">
        <f>Nutrition[[#This Row],[Fat]]/Nutrition[[#This Row],[Grams]]</f>
        <v>0</v>
      </c>
      <c r="O211">
        <f>Nutrition[[#This Row],[Sat.Fat]]/Nutrition[[#This Row],[Grams]]</f>
        <v>0</v>
      </c>
      <c r="P211">
        <f>Nutrition[[#This Row],[Fiber]]/Nutrition[[#This Row],[Grams]]</f>
        <v>0.05</v>
      </c>
      <c r="Q211">
        <f>Nutrition[[#This Row],[Carbs]]/Nutrition[[#This Row],[Grams]]</f>
        <v>0.14000000000000001</v>
      </c>
    </row>
    <row r="212" spans="1:17" x14ac:dyDescent="0.2">
      <c r="A212" t="s">
        <v>273</v>
      </c>
      <c r="B212" t="s">
        <v>15</v>
      </c>
      <c r="C212">
        <v>270</v>
      </c>
      <c r="D212">
        <v>385</v>
      </c>
      <c r="E212">
        <v>1</v>
      </c>
      <c r="F212">
        <v>0</v>
      </c>
      <c r="G212">
        <v>0</v>
      </c>
      <c r="H212">
        <v>1.9</v>
      </c>
      <c r="I212">
        <v>98</v>
      </c>
      <c r="J212" t="s">
        <v>270</v>
      </c>
      <c r="K212" t="s">
        <v>413</v>
      </c>
      <c r="L212">
        <f>Nutrition[[#This Row],[Calories]]/Nutrition[[#This Row],[Grams]]</f>
        <v>1.4259259259259258</v>
      </c>
      <c r="M212">
        <f>Nutrition[[#This Row],[Protein]]/Nutrition[[#This Row],[Grams]]</f>
        <v>3.7037037037037038E-3</v>
      </c>
      <c r="N212">
        <f>Nutrition[[#This Row],[Fat]]/Nutrition[[#This Row],[Grams]]</f>
        <v>0</v>
      </c>
      <c r="O212">
        <f>Nutrition[[#This Row],[Sat.Fat]]/Nutrition[[#This Row],[Grams]]</f>
        <v>0</v>
      </c>
      <c r="P212">
        <f>Nutrition[[#This Row],[Fiber]]/Nutrition[[#This Row],[Grams]]</f>
        <v>7.037037037037037E-3</v>
      </c>
      <c r="Q212">
        <f>Nutrition[[#This Row],[Carbs]]/Nutrition[[#This Row],[Grams]]</f>
        <v>0.36296296296296299</v>
      </c>
    </row>
    <row r="213" spans="1:17" x14ac:dyDescent="0.2">
      <c r="A213" t="s">
        <v>274</v>
      </c>
      <c r="B213" t="s">
        <v>15</v>
      </c>
      <c r="C213">
        <v>227</v>
      </c>
      <c r="D213">
        <v>242</v>
      </c>
      <c r="E213">
        <v>1</v>
      </c>
      <c r="F213">
        <v>0</v>
      </c>
      <c r="G213">
        <v>0</v>
      </c>
      <c r="H213">
        <v>1.3</v>
      </c>
      <c r="I213">
        <v>60</v>
      </c>
      <c r="J213" t="s">
        <v>270</v>
      </c>
      <c r="K213" t="s">
        <v>413</v>
      </c>
      <c r="L213">
        <f>Nutrition[[#This Row],[Calories]]/Nutrition[[#This Row],[Grams]]</f>
        <v>1.0660792951541851</v>
      </c>
      <c r="M213">
        <f>Nutrition[[#This Row],[Protein]]/Nutrition[[#This Row],[Grams]]</f>
        <v>4.4052863436123352E-3</v>
      </c>
      <c r="N213">
        <f>Nutrition[[#This Row],[Fat]]/Nutrition[[#This Row],[Grams]]</f>
        <v>0</v>
      </c>
      <c r="O213">
        <f>Nutrition[[#This Row],[Sat.Fat]]/Nutrition[[#This Row],[Grams]]</f>
        <v>0</v>
      </c>
      <c r="P213">
        <f>Nutrition[[#This Row],[Fiber]]/Nutrition[[#This Row],[Grams]]</f>
        <v>5.7268722466960352E-3</v>
      </c>
      <c r="Q213">
        <f>Nutrition[[#This Row],[Carbs]]/Nutrition[[#This Row],[Grams]]</f>
        <v>0.26431718061674009</v>
      </c>
    </row>
    <row r="214" spans="1:17" x14ac:dyDescent="0.2">
      <c r="A214" t="s">
        <v>275</v>
      </c>
      <c r="B214" t="s">
        <v>15</v>
      </c>
      <c r="C214">
        <v>149</v>
      </c>
      <c r="D214">
        <v>54</v>
      </c>
      <c r="E214">
        <v>0</v>
      </c>
      <c r="F214">
        <v>0</v>
      </c>
      <c r="G214">
        <v>0</v>
      </c>
      <c r="H214">
        <v>1.9</v>
      </c>
      <c r="I214">
        <v>12</v>
      </c>
      <c r="J214" t="s">
        <v>270</v>
      </c>
      <c r="K214" t="s">
        <v>413</v>
      </c>
      <c r="L214">
        <f>Nutrition[[#This Row],[Calories]]/Nutrition[[#This Row],[Grams]]</f>
        <v>0.36241610738255031</v>
      </c>
      <c r="M214">
        <f>Nutrition[[#This Row],[Protein]]/Nutrition[[#This Row],[Grams]]</f>
        <v>0</v>
      </c>
      <c r="N214">
        <f>Nutrition[[#This Row],[Fat]]/Nutrition[[#This Row],[Grams]]</f>
        <v>0</v>
      </c>
      <c r="O214">
        <f>Nutrition[[#This Row],[Sat.Fat]]/Nutrition[[#This Row],[Grams]]</f>
        <v>0</v>
      </c>
      <c r="P214">
        <f>Nutrition[[#This Row],[Fiber]]/Nutrition[[#This Row],[Grams]]</f>
        <v>1.2751677852348993E-2</v>
      </c>
      <c r="Q214">
        <f>Nutrition[[#This Row],[Carbs]]/Nutrition[[#This Row],[Grams]]</f>
        <v>8.0536912751677847E-2</v>
      </c>
    </row>
    <row r="215" spans="1:17" x14ac:dyDescent="0.2">
      <c r="A215" t="s">
        <v>276</v>
      </c>
      <c r="B215" t="s">
        <v>277</v>
      </c>
      <c r="C215">
        <v>114</v>
      </c>
      <c r="D215">
        <v>40</v>
      </c>
      <c r="E215">
        <v>1</v>
      </c>
      <c r="F215">
        <v>0</v>
      </c>
      <c r="G215">
        <v>0</v>
      </c>
      <c r="H215">
        <v>1</v>
      </c>
      <c r="I215">
        <v>10</v>
      </c>
      <c r="J215" t="s">
        <v>270</v>
      </c>
      <c r="K215" t="s">
        <v>413</v>
      </c>
      <c r="L215">
        <f>Nutrition[[#This Row],[Calories]]/Nutrition[[#This Row],[Grams]]</f>
        <v>0.35087719298245612</v>
      </c>
      <c r="M215">
        <f>Nutrition[[#This Row],[Protein]]/Nutrition[[#This Row],[Grams]]</f>
        <v>8.771929824561403E-3</v>
      </c>
      <c r="N215">
        <f>Nutrition[[#This Row],[Fat]]/Nutrition[[#This Row],[Grams]]</f>
        <v>0</v>
      </c>
      <c r="O215">
        <f>Nutrition[[#This Row],[Sat.Fat]]/Nutrition[[#This Row],[Grams]]</f>
        <v>0</v>
      </c>
      <c r="P215">
        <f>Nutrition[[#This Row],[Fiber]]/Nutrition[[#This Row],[Grams]]</f>
        <v>8.771929824561403E-3</v>
      </c>
      <c r="Q215">
        <f>Nutrition[[#This Row],[Carbs]]/Nutrition[[#This Row],[Grams]]</f>
        <v>8.771929824561403E-2</v>
      </c>
    </row>
    <row r="216" spans="1:17" x14ac:dyDescent="0.2">
      <c r="A216" t="s">
        <v>278</v>
      </c>
      <c r="B216" t="s">
        <v>279</v>
      </c>
      <c r="C216">
        <v>925</v>
      </c>
      <c r="D216">
        <v>120</v>
      </c>
      <c r="E216">
        <v>2</v>
      </c>
      <c r="F216">
        <v>1</v>
      </c>
      <c r="G216">
        <v>0</v>
      </c>
      <c r="H216">
        <v>3.6</v>
      </c>
      <c r="I216">
        <v>29</v>
      </c>
      <c r="J216" t="s">
        <v>270</v>
      </c>
      <c r="K216" t="s">
        <v>413</v>
      </c>
      <c r="L216">
        <f>Nutrition[[#This Row],[Calories]]/Nutrition[[#This Row],[Grams]]</f>
        <v>0.12972972972972974</v>
      </c>
      <c r="M216">
        <f>Nutrition[[#This Row],[Protein]]/Nutrition[[#This Row],[Grams]]</f>
        <v>2.1621621621621622E-3</v>
      </c>
      <c r="N216">
        <f>Nutrition[[#This Row],[Fat]]/Nutrition[[#This Row],[Grams]]</f>
        <v>1.0810810810810811E-3</v>
      </c>
      <c r="O216">
        <f>Nutrition[[#This Row],[Sat.Fat]]/Nutrition[[#This Row],[Grams]]</f>
        <v>0</v>
      </c>
      <c r="P216">
        <f>Nutrition[[#This Row],[Fiber]]/Nutrition[[#This Row],[Grams]]</f>
        <v>3.8918918918918921E-3</v>
      </c>
      <c r="Q216">
        <f>Nutrition[[#This Row],[Carbs]]/Nutrition[[#This Row],[Grams]]</f>
        <v>3.135135135135135E-2</v>
      </c>
    </row>
    <row r="217" spans="1:17" x14ac:dyDescent="0.2">
      <c r="A217" t="s">
        <v>280</v>
      </c>
      <c r="B217">
        <v>1</v>
      </c>
      <c r="C217">
        <v>38</v>
      </c>
      <c r="D217">
        <v>130</v>
      </c>
      <c r="E217">
        <v>3</v>
      </c>
      <c r="F217">
        <v>4</v>
      </c>
      <c r="G217">
        <v>3</v>
      </c>
      <c r="H217">
        <v>0</v>
      </c>
      <c r="I217">
        <v>18</v>
      </c>
      <c r="J217" t="s">
        <v>281</v>
      </c>
      <c r="K217" t="s">
        <v>414</v>
      </c>
      <c r="L217">
        <f>Nutrition[[#This Row],[Calories]]/Nutrition[[#This Row],[Grams]]</f>
        <v>3.4210526315789473</v>
      </c>
      <c r="M217">
        <f>Nutrition[[#This Row],[Protein]]/Nutrition[[#This Row],[Grams]]</f>
        <v>7.8947368421052627E-2</v>
      </c>
      <c r="N217">
        <f>Nutrition[[#This Row],[Fat]]/Nutrition[[#This Row],[Grams]]</f>
        <v>0.10526315789473684</v>
      </c>
      <c r="O217">
        <f>Nutrition[[#This Row],[Sat.Fat]]/Nutrition[[#This Row],[Grams]]</f>
        <v>7.8947368421052627E-2</v>
      </c>
      <c r="P217">
        <f>Nutrition[[#This Row],[Fiber]]/Nutrition[[#This Row],[Grams]]</f>
        <v>0</v>
      </c>
      <c r="Q217">
        <f>Nutrition[[#This Row],[Carbs]]/Nutrition[[#This Row],[Grams]]</f>
        <v>0.47368421052631576</v>
      </c>
    </row>
    <row r="218" spans="1:17" x14ac:dyDescent="0.2">
      <c r="A218" t="s">
        <v>282</v>
      </c>
      <c r="B218" t="s">
        <v>15</v>
      </c>
      <c r="C218">
        <v>25</v>
      </c>
      <c r="D218">
        <v>117</v>
      </c>
      <c r="E218">
        <v>3</v>
      </c>
      <c r="F218">
        <v>0</v>
      </c>
      <c r="G218">
        <v>0</v>
      </c>
      <c r="H218">
        <v>0.1</v>
      </c>
      <c r="I218">
        <v>32</v>
      </c>
      <c r="J218" t="s">
        <v>281</v>
      </c>
      <c r="K218" t="s">
        <v>414</v>
      </c>
      <c r="L218">
        <f>Nutrition[[#This Row],[Calories]]/Nutrition[[#This Row],[Grams]]</f>
        <v>4.68</v>
      </c>
      <c r="M218">
        <f>Nutrition[[#This Row],[Protein]]/Nutrition[[#This Row],[Grams]]</f>
        <v>0.12</v>
      </c>
      <c r="N218">
        <f>Nutrition[[#This Row],[Fat]]/Nutrition[[#This Row],[Grams]]</f>
        <v>0</v>
      </c>
      <c r="O218">
        <f>Nutrition[[#This Row],[Sat.Fat]]/Nutrition[[#This Row],[Grams]]</f>
        <v>0</v>
      </c>
      <c r="P218">
        <f>Nutrition[[#This Row],[Fiber]]/Nutrition[[#This Row],[Grams]]</f>
        <v>4.0000000000000001E-3</v>
      </c>
      <c r="Q218">
        <f>Nutrition[[#This Row],[Carbs]]/Nutrition[[#This Row],[Grams]]</f>
        <v>1.28</v>
      </c>
    </row>
    <row r="219" spans="1:17" x14ac:dyDescent="0.2">
      <c r="A219" t="s">
        <v>283</v>
      </c>
      <c r="B219" t="s">
        <v>284</v>
      </c>
      <c r="C219">
        <v>23</v>
      </c>
      <c r="D219">
        <v>60</v>
      </c>
      <c r="E219">
        <v>2</v>
      </c>
      <c r="F219">
        <v>1</v>
      </c>
      <c r="G219">
        <v>1</v>
      </c>
      <c r="H219">
        <v>0.1</v>
      </c>
      <c r="I219">
        <v>12</v>
      </c>
      <c r="J219" t="s">
        <v>281</v>
      </c>
      <c r="K219" t="s">
        <v>414</v>
      </c>
      <c r="L219">
        <f>Nutrition[[#This Row],[Calories]]/Nutrition[[#This Row],[Grams]]</f>
        <v>2.6086956521739131</v>
      </c>
      <c r="M219">
        <f>Nutrition[[#This Row],[Protein]]/Nutrition[[#This Row],[Grams]]</f>
        <v>8.6956521739130432E-2</v>
      </c>
      <c r="N219">
        <f>Nutrition[[#This Row],[Fat]]/Nutrition[[#This Row],[Grams]]</f>
        <v>4.3478260869565216E-2</v>
      </c>
      <c r="O219">
        <f>Nutrition[[#This Row],[Sat.Fat]]/Nutrition[[#This Row],[Grams]]</f>
        <v>4.3478260869565216E-2</v>
      </c>
      <c r="P219">
        <f>Nutrition[[#This Row],[Fiber]]/Nutrition[[#This Row],[Grams]]</f>
        <v>4.3478260869565218E-3</v>
      </c>
      <c r="Q219">
        <f>Nutrition[[#This Row],[Carbs]]/Nutrition[[#This Row],[Grams]]</f>
        <v>0.52173913043478259</v>
      </c>
    </row>
    <row r="220" spans="1:17" x14ac:dyDescent="0.2">
      <c r="A220" t="s">
        <v>285</v>
      </c>
      <c r="B220" t="s">
        <v>284</v>
      </c>
      <c r="C220">
        <v>23</v>
      </c>
      <c r="D220">
        <v>55</v>
      </c>
      <c r="E220">
        <v>2</v>
      </c>
      <c r="F220">
        <v>1</v>
      </c>
      <c r="G220">
        <v>1</v>
      </c>
      <c r="H220">
        <v>0.1</v>
      </c>
      <c r="I220">
        <v>12</v>
      </c>
      <c r="J220" t="s">
        <v>281</v>
      </c>
      <c r="K220" t="s">
        <v>414</v>
      </c>
      <c r="L220">
        <f>Nutrition[[#This Row],[Calories]]/Nutrition[[#This Row],[Grams]]</f>
        <v>2.3913043478260869</v>
      </c>
      <c r="M220">
        <f>Nutrition[[#This Row],[Protein]]/Nutrition[[#This Row],[Grams]]</f>
        <v>8.6956521739130432E-2</v>
      </c>
      <c r="N220">
        <f>Nutrition[[#This Row],[Fat]]/Nutrition[[#This Row],[Grams]]</f>
        <v>4.3478260869565216E-2</v>
      </c>
      <c r="O220">
        <f>Nutrition[[#This Row],[Sat.Fat]]/Nutrition[[#This Row],[Grams]]</f>
        <v>4.3478260869565216E-2</v>
      </c>
      <c r="P220">
        <f>Nutrition[[#This Row],[Fiber]]/Nutrition[[#This Row],[Grams]]</f>
        <v>4.3478260869565218E-3</v>
      </c>
      <c r="Q220">
        <f>Nutrition[[#This Row],[Carbs]]/Nutrition[[#This Row],[Grams]]</f>
        <v>0.52173913043478259</v>
      </c>
    </row>
    <row r="221" spans="1:17" x14ac:dyDescent="0.2">
      <c r="A221" t="s">
        <v>286</v>
      </c>
      <c r="B221" t="s">
        <v>287</v>
      </c>
      <c r="C221">
        <v>454</v>
      </c>
      <c r="D221" s="1">
        <v>1225</v>
      </c>
      <c r="E221">
        <v>39</v>
      </c>
      <c r="F221">
        <v>15</v>
      </c>
      <c r="G221">
        <v>12</v>
      </c>
      <c r="H221">
        <v>9</v>
      </c>
      <c r="I221">
        <v>229</v>
      </c>
      <c r="J221" t="s">
        <v>281</v>
      </c>
      <c r="K221" t="s">
        <v>414</v>
      </c>
      <c r="L221">
        <f>Nutrition[[#This Row],[Calories]]/Nutrition[[#This Row],[Grams]]</f>
        <v>2.6982378854625551</v>
      </c>
      <c r="M221">
        <f>Nutrition[[#This Row],[Protein]]/Nutrition[[#This Row],[Grams]]</f>
        <v>8.590308370044053E-2</v>
      </c>
      <c r="N221">
        <f>Nutrition[[#This Row],[Fat]]/Nutrition[[#This Row],[Grams]]</f>
        <v>3.3039647577092511E-2</v>
      </c>
      <c r="O221">
        <f>Nutrition[[#This Row],[Sat.Fat]]/Nutrition[[#This Row],[Grams]]</f>
        <v>2.643171806167401E-2</v>
      </c>
      <c r="P221">
        <f>Nutrition[[#This Row],[Fiber]]/Nutrition[[#This Row],[Grams]]</f>
        <v>1.9823788546255508E-2</v>
      </c>
      <c r="Q221">
        <f>Nutrition[[#This Row],[Carbs]]/Nutrition[[#This Row],[Grams]]</f>
        <v>0.50440528634361237</v>
      </c>
    </row>
    <row r="222" spans="1:17" x14ac:dyDescent="0.2">
      <c r="A222" t="s">
        <v>288</v>
      </c>
      <c r="B222" t="s">
        <v>287</v>
      </c>
      <c r="C222">
        <v>454</v>
      </c>
      <c r="D222" s="1">
        <v>1100</v>
      </c>
      <c r="E222">
        <v>48</v>
      </c>
      <c r="F222">
        <v>14</v>
      </c>
      <c r="G222">
        <v>10</v>
      </c>
      <c r="H222">
        <v>67.5</v>
      </c>
      <c r="I222">
        <v>216</v>
      </c>
      <c r="J222" t="s">
        <v>281</v>
      </c>
      <c r="K222" t="s">
        <v>414</v>
      </c>
      <c r="L222">
        <f>Nutrition[[#This Row],[Calories]]/Nutrition[[#This Row],[Grams]]</f>
        <v>2.4229074889867843</v>
      </c>
      <c r="M222">
        <f>Nutrition[[#This Row],[Protein]]/Nutrition[[#This Row],[Grams]]</f>
        <v>0.10572687224669604</v>
      </c>
      <c r="N222">
        <f>Nutrition[[#This Row],[Fat]]/Nutrition[[#This Row],[Grams]]</f>
        <v>3.0837004405286344E-2</v>
      </c>
      <c r="O222">
        <f>Nutrition[[#This Row],[Sat.Fat]]/Nutrition[[#This Row],[Grams]]</f>
        <v>2.2026431718061675E-2</v>
      </c>
      <c r="P222">
        <f>Nutrition[[#This Row],[Fiber]]/Nutrition[[#This Row],[Grams]]</f>
        <v>0.14867841409691629</v>
      </c>
      <c r="Q222">
        <f>Nutrition[[#This Row],[Carbs]]/Nutrition[[#This Row],[Grams]]</f>
        <v>0.47577092511013214</v>
      </c>
    </row>
    <row r="223" spans="1:17" x14ac:dyDescent="0.2">
      <c r="A223" t="s">
        <v>288</v>
      </c>
      <c r="B223" t="s">
        <v>284</v>
      </c>
      <c r="C223">
        <v>23</v>
      </c>
      <c r="D223">
        <v>55</v>
      </c>
      <c r="E223">
        <v>2</v>
      </c>
      <c r="F223">
        <v>1</v>
      </c>
      <c r="G223">
        <v>0</v>
      </c>
      <c r="H223">
        <v>0.31</v>
      </c>
      <c r="I223">
        <v>11</v>
      </c>
      <c r="J223" t="s">
        <v>281</v>
      </c>
      <c r="K223" t="s">
        <v>414</v>
      </c>
      <c r="L223">
        <f>Nutrition[[#This Row],[Calories]]/Nutrition[[#This Row],[Grams]]</f>
        <v>2.3913043478260869</v>
      </c>
      <c r="M223">
        <f>Nutrition[[#This Row],[Protein]]/Nutrition[[#This Row],[Grams]]</f>
        <v>8.6956521739130432E-2</v>
      </c>
      <c r="N223">
        <f>Nutrition[[#This Row],[Fat]]/Nutrition[[#This Row],[Grams]]</f>
        <v>4.3478260869565216E-2</v>
      </c>
      <c r="O223">
        <f>Nutrition[[#This Row],[Sat.Fat]]/Nutrition[[#This Row],[Grams]]</f>
        <v>0</v>
      </c>
      <c r="P223">
        <f>Nutrition[[#This Row],[Fiber]]/Nutrition[[#This Row],[Grams]]</f>
        <v>1.3478260869565217E-2</v>
      </c>
      <c r="Q223">
        <f>Nutrition[[#This Row],[Carbs]]/Nutrition[[#This Row],[Grams]]</f>
        <v>0.47826086956521741</v>
      </c>
    </row>
    <row r="224" spans="1:17" x14ac:dyDescent="0.2">
      <c r="A224" t="s">
        <v>289</v>
      </c>
      <c r="B224" t="s">
        <v>290</v>
      </c>
      <c r="C224">
        <v>50</v>
      </c>
      <c r="D224">
        <v>100</v>
      </c>
      <c r="E224">
        <v>3</v>
      </c>
      <c r="F224">
        <v>4</v>
      </c>
      <c r="G224">
        <v>2</v>
      </c>
      <c r="H224">
        <v>0.3</v>
      </c>
      <c r="I224">
        <v>15</v>
      </c>
      <c r="J224" t="s">
        <v>281</v>
      </c>
      <c r="K224" t="s">
        <v>414</v>
      </c>
      <c r="L224">
        <f>Nutrition[[#This Row],[Calories]]/Nutrition[[#This Row],[Grams]]</f>
        <v>2</v>
      </c>
      <c r="M224">
        <f>Nutrition[[#This Row],[Protein]]/Nutrition[[#This Row],[Grams]]</f>
        <v>0.06</v>
      </c>
      <c r="N224">
        <f>Nutrition[[#This Row],[Fat]]/Nutrition[[#This Row],[Grams]]</f>
        <v>0.08</v>
      </c>
      <c r="O224">
        <f>Nutrition[[#This Row],[Sat.Fat]]/Nutrition[[#This Row],[Grams]]</f>
        <v>0.04</v>
      </c>
      <c r="P224">
        <f>Nutrition[[#This Row],[Fiber]]/Nutrition[[#This Row],[Grams]]</f>
        <v>6.0000000000000001E-3</v>
      </c>
      <c r="Q224">
        <f>Nutrition[[#This Row],[Carbs]]/Nutrition[[#This Row],[Grams]]</f>
        <v>0.3</v>
      </c>
    </row>
    <row r="225" spans="1:17" x14ac:dyDescent="0.2">
      <c r="A225" t="s">
        <v>291</v>
      </c>
      <c r="B225" t="s">
        <v>15</v>
      </c>
      <c r="C225">
        <v>25</v>
      </c>
      <c r="D225">
        <v>110</v>
      </c>
      <c r="E225">
        <v>2</v>
      </c>
      <c r="F225">
        <v>0</v>
      </c>
      <c r="G225">
        <v>0</v>
      </c>
      <c r="H225">
        <v>0.1</v>
      </c>
      <c r="I225">
        <v>25</v>
      </c>
      <c r="J225" t="s">
        <v>281</v>
      </c>
      <c r="K225" t="s">
        <v>414</v>
      </c>
      <c r="L225">
        <f>Nutrition[[#This Row],[Calories]]/Nutrition[[#This Row],[Grams]]</f>
        <v>4.4000000000000004</v>
      </c>
      <c r="M225">
        <f>Nutrition[[#This Row],[Protein]]/Nutrition[[#This Row],[Grams]]</f>
        <v>0.08</v>
      </c>
      <c r="N225">
        <f>Nutrition[[#This Row],[Fat]]/Nutrition[[#This Row],[Grams]]</f>
        <v>0</v>
      </c>
      <c r="O225">
        <f>Nutrition[[#This Row],[Sat.Fat]]/Nutrition[[#This Row],[Grams]]</f>
        <v>0</v>
      </c>
      <c r="P225">
        <f>Nutrition[[#This Row],[Fiber]]/Nutrition[[#This Row],[Grams]]</f>
        <v>4.0000000000000001E-3</v>
      </c>
      <c r="Q225">
        <f>Nutrition[[#This Row],[Carbs]]/Nutrition[[#This Row],[Grams]]</f>
        <v>1</v>
      </c>
    </row>
    <row r="226" spans="1:17" x14ac:dyDescent="0.2">
      <c r="A226" t="s">
        <v>292</v>
      </c>
      <c r="B226" t="s">
        <v>15</v>
      </c>
      <c r="C226">
        <v>242</v>
      </c>
      <c r="D226">
        <v>120</v>
      </c>
      <c r="E226">
        <v>8</v>
      </c>
      <c r="F226">
        <v>0</v>
      </c>
      <c r="G226">
        <v>0</v>
      </c>
      <c r="H226">
        <v>0.2</v>
      </c>
      <c r="I226">
        <v>27</v>
      </c>
      <c r="J226" t="s">
        <v>281</v>
      </c>
      <c r="K226" t="s">
        <v>414</v>
      </c>
      <c r="L226">
        <f>Nutrition[[#This Row],[Calories]]/Nutrition[[#This Row],[Grams]]</f>
        <v>0.49586776859504134</v>
      </c>
      <c r="M226">
        <f>Nutrition[[#This Row],[Protein]]/Nutrition[[#This Row],[Grams]]</f>
        <v>3.3057851239669422E-2</v>
      </c>
      <c r="N226">
        <f>Nutrition[[#This Row],[Fat]]/Nutrition[[#This Row],[Grams]]</f>
        <v>0</v>
      </c>
      <c r="O226">
        <f>Nutrition[[#This Row],[Sat.Fat]]/Nutrition[[#This Row],[Grams]]</f>
        <v>0</v>
      </c>
      <c r="P226">
        <f>Nutrition[[#This Row],[Fiber]]/Nutrition[[#This Row],[Grams]]</f>
        <v>8.2644628099173563E-4</v>
      </c>
      <c r="Q226">
        <f>Nutrition[[#This Row],[Carbs]]/Nutrition[[#This Row],[Grams]]</f>
        <v>0.1115702479338843</v>
      </c>
    </row>
    <row r="227" spans="1:17" x14ac:dyDescent="0.2">
      <c r="A227" t="s">
        <v>293</v>
      </c>
      <c r="B227" t="s">
        <v>15</v>
      </c>
      <c r="C227">
        <v>118</v>
      </c>
      <c r="D227">
        <v>360</v>
      </c>
      <c r="E227">
        <v>9</v>
      </c>
      <c r="F227">
        <v>4</v>
      </c>
      <c r="G227">
        <v>2</v>
      </c>
      <c r="H227">
        <v>1.6</v>
      </c>
      <c r="I227">
        <v>74</v>
      </c>
      <c r="J227" t="s">
        <v>281</v>
      </c>
      <c r="K227" t="s">
        <v>414</v>
      </c>
      <c r="L227">
        <f>Nutrition[[#This Row],[Calories]]/Nutrition[[#This Row],[Grams]]</f>
        <v>3.0508474576271185</v>
      </c>
      <c r="M227">
        <f>Nutrition[[#This Row],[Protein]]/Nutrition[[#This Row],[Grams]]</f>
        <v>7.6271186440677971E-2</v>
      </c>
      <c r="N227">
        <f>Nutrition[[#This Row],[Fat]]/Nutrition[[#This Row],[Grams]]</f>
        <v>3.3898305084745763E-2</v>
      </c>
      <c r="O227">
        <f>Nutrition[[#This Row],[Sat.Fat]]/Nutrition[[#This Row],[Grams]]</f>
        <v>1.6949152542372881E-2</v>
      </c>
      <c r="P227">
        <f>Nutrition[[#This Row],[Fiber]]/Nutrition[[#This Row],[Grams]]</f>
        <v>1.3559322033898306E-2</v>
      </c>
      <c r="Q227">
        <f>Nutrition[[#This Row],[Carbs]]/Nutrition[[#This Row],[Grams]]</f>
        <v>0.6271186440677966</v>
      </c>
    </row>
    <row r="228" spans="1:17" x14ac:dyDescent="0.2">
      <c r="A228" t="s">
        <v>294</v>
      </c>
      <c r="B228" t="s">
        <v>295</v>
      </c>
      <c r="C228">
        <v>14</v>
      </c>
      <c r="D228">
        <v>55</v>
      </c>
      <c r="E228">
        <v>1</v>
      </c>
      <c r="F228">
        <v>1</v>
      </c>
      <c r="G228">
        <v>0</v>
      </c>
      <c r="H228">
        <v>0</v>
      </c>
      <c r="I228">
        <v>10</v>
      </c>
      <c r="J228" t="s">
        <v>281</v>
      </c>
      <c r="K228" t="s">
        <v>414</v>
      </c>
      <c r="L228">
        <f>Nutrition[[#This Row],[Calories]]/Nutrition[[#This Row],[Grams]]</f>
        <v>3.9285714285714284</v>
      </c>
      <c r="M228">
        <f>Nutrition[[#This Row],[Protein]]/Nutrition[[#This Row],[Grams]]</f>
        <v>7.1428571428571425E-2</v>
      </c>
      <c r="N228">
        <f>Nutrition[[#This Row],[Fat]]/Nutrition[[#This Row],[Grams]]</f>
        <v>7.1428571428571425E-2</v>
      </c>
      <c r="O228">
        <f>Nutrition[[#This Row],[Sat.Fat]]/Nutrition[[#This Row],[Grams]]</f>
        <v>0</v>
      </c>
      <c r="P228">
        <f>Nutrition[[#This Row],[Fiber]]/Nutrition[[#This Row],[Grams]]</f>
        <v>0</v>
      </c>
      <c r="Q228">
        <f>Nutrition[[#This Row],[Carbs]]/Nutrition[[#This Row],[Grams]]</f>
        <v>0.7142857142857143</v>
      </c>
    </row>
    <row r="229" spans="1:17" x14ac:dyDescent="0.2">
      <c r="A229" t="s">
        <v>296</v>
      </c>
      <c r="B229">
        <v>2</v>
      </c>
      <c r="C229">
        <v>11</v>
      </c>
      <c r="D229">
        <v>45</v>
      </c>
      <c r="E229">
        <v>1</v>
      </c>
      <c r="F229">
        <v>1</v>
      </c>
      <c r="G229">
        <v>0</v>
      </c>
      <c r="H229">
        <v>0</v>
      </c>
      <c r="I229">
        <v>8</v>
      </c>
      <c r="J229" t="s">
        <v>281</v>
      </c>
      <c r="K229" t="s">
        <v>414</v>
      </c>
      <c r="L229">
        <f>Nutrition[[#This Row],[Calories]]/Nutrition[[#This Row],[Grams]]</f>
        <v>4.0909090909090908</v>
      </c>
      <c r="M229">
        <f>Nutrition[[#This Row],[Protein]]/Nutrition[[#This Row],[Grams]]</f>
        <v>9.0909090909090912E-2</v>
      </c>
      <c r="N229">
        <f>Nutrition[[#This Row],[Fat]]/Nutrition[[#This Row],[Grams]]</f>
        <v>9.0909090909090912E-2</v>
      </c>
      <c r="O229">
        <f>Nutrition[[#This Row],[Sat.Fat]]/Nutrition[[#This Row],[Grams]]</f>
        <v>0</v>
      </c>
      <c r="P229">
        <f>Nutrition[[#This Row],[Fiber]]/Nutrition[[#This Row],[Grams]]</f>
        <v>0</v>
      </c>
      <c r="Q229">
        <f>Nutrition[[#This Row],[Carbs]]/Nutrition[[#This Row],[Grams]]</f>
        <v>0.72727272727272729</v>
      </c>
    </row>
    <row r="230" spans="1:17" x14ac:dyDescent="0.2">
      <c r="A230" t="s">
        <v>297</v>
      </c>
      <c r="B230" t="s">
        <v>15</v>
      </c>
      <c r="C230">
        <v>238</v>
      </c>
      <c r="D230">
        <v>105</v>
      </c>
      <c r="E230">
        <v>3</v>
      </c>
      <c r="F230">
        <v>0</v>
      </c>
      <c r="G230">
        <v>0</v>
      </c>
      <c r="H230">
        <v>8</v>
      </c>
      <c r="I230">
        <v>22</v>
      </c>
      <c r="J230" t="s">
        <v>281</v>
      </c>
      <c r="K230" t="s">
        <v>414</v>
      </c>
      <c r="L230">
        <f>Nutrition[[#This Row],[Calories]]/Nutrition[[#This Row],[Grams]]</f>
        <v>0.44117647058823528</v>
      </c>
      <c r="M230">
        <f>Nutrition[[#This Row],[Protein]]/Nutrition[[#This Row],[Grams]]</f>
        <v>1.2605042016806723E-2</v>
      </c>
      <c r="N230">
        <f>Nutrition[[#This Row],[Fat]]/Nutrition[[#This Row],[Grams]]</f>
        <v>0</v>
      </c>
      <c r="O230">
        <f>Nutrition[[#This Row],[Sat.Fat]]/Nutrition[[#This Row],[Grams]]</f>
        <v>0</v>
      </c>
      <c r="P230">
        <f>Nutrition[[#This Row],[Fiber]]/Nutrition[[#This Row],[Grams]]</f>
        <v>3.3613445378151259E-2</v>
      </c>
      <c r="Q230">
        <f>Nutrition[[#This Row],[Carbs]]/Nutrition[[#This Row],[Grams]]</f>
        <v>9.2436974789915971E-2</v>
      </c>
    </row>
    <row r="231" spans="1:17" x14ac:dyDescent="0.2">
      <c r="A231" t="s">
        <v>298</v>
      </c>
      <c r="B231" t="s">
        <v>15</v>
      </c>
      <c r="C231">
        <v>110</v>
      </c>
      <c r="D231">
        <v>460</v>
      </c>
      <c r="E231">
        <v>39</v>
      </c>
      <c r="F231">
        <v>22</v>
      </c>
      <c r="G231">
        <v>0</v>
      </c>
      <c r="H231">
        <v>2.9</v>
      </c>
      <c r="I231">
        <v>33</v>
      </c>
      <c r="J231" t="s">
        <v>281</v>
      </c>
      <c r="K231" t="s">
        <v>414</v>
      </c>
      <c r="L231">
        <f>Nutrition[[#This Row],[Calories]]/Nutrition[[#This Row],[Grams]]</f>
        <v>4.1818181818181817</v>
      </c>
      <c r="M231">
        <f>Nutrition[[#This Row],[Protein]]/Nutrition[[#This Row],[Grams]]</f>
        <v>0.35454545454545455</v>
      </c>
      <c r="N231">
        <f>Nutrition[[#This Row],[Fat]]/Nutrition[[#This Row],[Grams]]</f>
        <v>0.2</v>
      </c>
      <c r="O231">
        <f>Nutrition[[#This Row],[Sat.Fat]]/Nutrition[[#This Row],[Grams]]</f>
        <v>0</v>
      </c>
      <c r="P231">
        <f>Nutrition[[#This Row],[Fiber]]/Nutrition[[#This Row],[Grams]]</f>
        <v>2.6363636363636363E-2</v>
      </c>
      <c r="Q231">
        <f>Nutrition[[#This Row],[Carbs]]/Nutrition[[#This Row],[Grams]]</f>
        <v>0.3</v>
      </c>
    </row>
    <row r="232" spans="1:17" x14ac:dyDescent="0.2">
      <c r="A232" t="s">
        <v>299</v>
      </c>
      <c r="B232" t="s">
        <v>15</v>
      </c>
      <c r="C232">
        <v>110</v>
      </c>
      <c r="D232">
        <v>400</v>
      </c>
      <c r="E232">
        <v>12</v>
      </c>
      <c r="F232">
        <v>1</v>
      </c>
      <c r="G232">
        <v>0</v>
      </c>
      <c r="H232">
        <v>0.3</v>
      </c>
      <c r="I232">
        <v>84</v>
      </c>
      <c r="J232" t="s">
        <v>281</v>
      </c>
      <c r="K232" t="s">
        <v>414</v>
      </c>
      <c r="L232">
        <f>Nutrition[[#This Row],[Calories]]/Nutrition[[#This Row],[Grams]]</f>
        <v>3.6363636363636362</v>
      </c>
      <c r="M232">
        <f>Nutrition[[#This Row],[Protein]]/Nutrition[[#This Row],[Grams]]</f>
        <v>0.10909090909090909</v>
      </c>
      <c r="N232">
        <f>Nutrition[[#This Row],[Fat]]/Nutrition[[#This Row],[Grams]]</f>
        <v>9.0909090909090905E-3</v>
      </c>
      <c r="O232">
        <f>Nutrition[[#This Row],[Sat.Fat]]/Nutrition[[#This Row],[Grams]]</f>
        <v>0</v>
      </c>
      <c r="P232">
        <f>Nutrition[[#This Row],[Fiber]]/Nutrition[[#This Row],[Grams]]</f>
        <v>2.7272727272727271E-3</v>
      </c>
      <c r="Q232">
        <f>Nutrition[[#This Row],[Carbs]]/Nutrition[[#This Row],[Grams]]</f>
        <v>0.76363636363636367</v>
      </c>
    </row>
    <row r="233" spans="1:17" x14ac:dyDescent="0.2">
      <c r="A233" t="s">
        <v>300</v>
      </c>
      <c r="B233" t="s">
        <v>15</v>
      </c>
      <c r="C233">
        <v>120</v>
      </c>
      <c r="D233">
        <v>390</v>
      </c>
      <c r="E233">
        <v>13</v>
      </c>
      <c r="F233">
        <v>2</v>
      </c>
      <c r="G233">
        <v>0</v>
      </c>
      <c r="H233">
        <v>2.8</v>
      </c>
      <c r="I233">
        <v>79</v>
      </c>
      <c r="J233" t="s">
        <v>281</v>
      </c>
      <c r="K233" t="s">
        <v>414</v>
      </c>
      <c r="L233">
        <f>Nutrition[[#This Row],[Calories]]/Nutrition[[#This Row],[Grams]]</f>
        <v>3.25</v>
      </c>
      <c r="M233">
        <f>Nutrition[[#This Row],[Protein]]/Nutrition[[#This Row],[Grams]]</f>
        <v>0.10833333333333334</v>
      </c>
      <c r="N233">
        <f>Nutrition[[#This Row],[Fat]]/Nutrition[[#This Row],[Grams]]</f>
        <v>1.6666666666666666E-2</v>
      </c>
      <c r="O233">
        <f>Nutrition[[#This Row],[Sat.Fat]]/Nutrition[[#This Row],[Grams]]</f>
        <v>0</v>
      </c>
      <c r="P233">
        <f>Nutrition[[#This Row],[Fiber]]/Nutrition[[#This Row],[Grams]]</f>
        <v>2.3333333333333331E-2</v>
      </c>
      <c r="Q233">
        <f>Nutrition[[#This Row],[Carbs]]/Nutrition[[#This Row],[Grams]]</f>
        <v>0.65833333333333333</v>
      </c>
    </row>
    <row r="234" spans="1:17" x14ac:dyDescent="0.2">
      <c r="A234" t="s">
        <v>301</v>
      </c>
      <c r="B234" t="s">
        <v>15</v>
      </c>
      <c r="C234">
        <v>140</v>
      </c>
      <c r="D234">
        <v>155</v>
      </c>
      <c r="E234">
        <v>5</v>
      </c>
      <c r="F234">
        <v>1</v>
      </c>
      <c r="G234">
        <v>0</v>
      </c>
      <c r="H234">
        <v>0.1</v>
      </c>
      <c r="I234">
        <v>32</v>
      </c>
      <c r="J234" t="s">
        <v>281</v>
      </c>
      <c r="K234" t="s">
        <v>414</v>
      </c>
      <c r="L234">
        <f>Nutrition[[#This Row],[Calories]]/Nutrition[[#This Row],[Grams]]</f>
        <v>1.1071428571428572</v>
      </c>
      <c r="M234">
        <f>Nutrition[[#This Row],[Protein]]/Nutrition[[#This Row],[Grams]]</f>
        <v>3.5714285714285712E-2</v>
      </c>
      <c r="N234">
        <f>Nutrition[[#This Row],[Fat]]/Nutrition[[#This Row],[Grams]]</f>
        <v>7.1428571428571426E-3</v>
      </c>
      <c r="O234">
        <f>Nutrition[[#This Row],[Sat.Fat]]/Nutrition[[#This Row],[Grams]]</f>
        <v>0</v>
      </c>
      <c r="P234">
        <f>Nutrition[[#This Row],[Fiber]]/Nutrition[[#This Row],[Grams]]</f>
        <v>7.1428571428571429E-4</v>
      </c>
      <c r="Q234">
        <f>Nutrition[[#This Row],[Carbs]]/Nutrition[[#This Row],[Grams]]</f>
        <v>0.22857142857142856</v>
      </c>
    </row>
    <row r="235" spans="1:17" x14ac:dyDescent="0.2">
      <c r="A235" t="s">
        <v>302</v>
      </c>
      <c r="B235" t="s">
        <v>15</v>
      </c>
      <c r="C235">
        <v>220</v>
      </c>
      <c r="D235">
        <v>475</v>
      </c>
      <c r="E235">
        <v>18</v>
      </c>
      <c r="F235">
        <v>25</v>
      </c>
      <c r="G235">
        <v>24</v>
      </c>
      <c r="H235">
        <v>0</v>
      </c>
      <c r="I235">
        <v>44</v>
      </c>
      <c r="J235" t="s">
        <v>281</v>
      </c>
      <c r="K235" t="s">
        <v>414</v>
      </c>
      <c r="L235">
        <f>Nutrition[[#This Row],[Calories]]/Nutrition[[#This Row],[Grams]]</f>
        <v>2.1590909090909092</v>
      </c>
      <c r="M235">
        <f>Nutrition[[#This Row],[Protein]]/Nutrition[[#This Row],[Grams]]</f>
        <v>8.1818181818181818E-2</v>
      </c>
      <c r="N235">
        <f>Nutrition[[#This Row],[Fat]]/Nutrition[[#This Row],[Grams]]</f>
        <v>0.11363636363636363</v>
      </c>
      <c r="O235">
        <f>Nutrition[[#This Row],[Sat.Fat]]/Nutrition[[#This Row],[Grams]]</f>
        <v>0.10909090909090909</v>
      </c>
      <c r="P235">
        <f>Nutrition[[#This Row],[Fiber]]/Nutrition[[#This Row],[Grams]]</f>
        <v>0</v>
      </c>
      <c r="Q235">
        <f>Nutrition[[#This Row],[Carbs]]/Nutrition[[#This Row],[Grams]]</f>
        <v>0.2</v>
      </c>
    </row>
    <row r="236" spans="1:17" x14ac:dyDescent="0.2">
      <c r="A236" t="s">
        <v>303</v>
      </c>
      <c r="B236">
        <v>1</v>
      </c>
      <c r="C236">
        <v>48</v>
      </c>
      <c r="D236">
        <v>135</v>
      </c>
      <c r="E236">
        <v>4</v>
      </c>
      <c r="F236">
        <v>5</v>
      </c>
      <c r="G236">
        <v>4</v>
      </c>
      <c r="H236">
        <v>0</v>
      </c>
      <c r="I236">
        <v>19</v>
      </c>
      <c r="J236" t="s">
        <v>281</v>
      </c>
      <c r="K236" t="s">
        <v>414</v>
      </c>
      <c r="L236">
        <f>Nutrition[[#This Row],[Calories]]/Nutrition[[#This Row],[Grams]]</f>
        <v>2.8125</v>
      </c>
      <c r="M236">
        <f>Nutrition[[#This Row],[Protein]]/Nutrition[[#This Row],[Grams]]</f>
        <v>8.3333333333333329E-2</v>
      </c>
      <c r="N236">
        <f>Nutrition[[#This Row],[Fat]]/Nutrition[[#This Row],[Grams]]</f>
        <v>0.10416666666666667</v>
      </c>
      <c r="O236">
        <f>Nutrition[[#This Row],[Sat.Fat]]/Nutrition[[#This Row],[Grams]]</f>
        <v>8.3333333333333329E-2</v>
      </c>
      <c r="P236">
        <f>Nutrition[[#This Row],[Fiber]]/Nutrition[[#This Row],[Grams]]</f>
        <v>0</v>
      </c>
      <c r="Q236">
        <f>Nutrition[[#This Row],[Carbs]]/Nutrition[[#This Row],[Grams]]</f>
        <v>0.39583333333333331</v>
      </c>
    </row>
    <row r="237" spans="1:17" x14ac:dyDescent="0.2">
      <c r="A237" t="s">
        <v>304</v>
      </c>
      <c r="B237" t="s">
        <v>15</v>
      </c>
      <c r="C237">
        <v>160</v>
      </c>
      <c r="D237">
        <v>200</v>
      </c>
      <c r="E237">
        <v>7</v>
      </c>
      <c r="F237">
        <v>2</v>
      </c>
      <c r="G237">
        <v>2</v>
      </c>
      <c r="H237">
        <v>0.1</v>
      </c>
      <c r="I237">
        <v>37</v>
      </c>
      <c r="J237" t="s">
        <v>281</v>
      </c>
      <c r="K237" t="s">
        <v>414</v>
      </c>
      <c r="L237">
        <f>Nutrition[[#This Row],[Calories]]/Nutrition[[#This Row],[Grams]]</f>
        <v>1.25</v>
      </c>
      <c r="M237">
        <f>Nutrition[[#This Row],[Protein]]/Nutrition[[#This Row],[Grams]]</f>
        <v>4.3749999999999997E-2</v>
      </c>
      <c r="N237">
        <f>Nutrition[[#This Row],[Fat]]/Nutrition[[#This Row],[Grams]]</f>
        <v>1.2500000000000001E-2</v>
      </c>
      <c r="O237">
        <f>Nutrition[[#This Row],[Sat.Fat]]/Nutrition[[#This Row],[Grams]]</f>
        <v>1.2500000000000001E-2</v>
      </c>
      <c r="P237">
        <f>Nutrition[[#This Row],[Fiber]]/Nutrition[[#This Row],[Grams]]</f>
        <v>6.2500000000000001E-4</v>
      </c>
      <c r="Q237">
        <f>Nutrition[[#This Row],[Carbs]]/Nutrition[[#This Row],[Grams]]</f>
        <v>0.23125000000000001</v>
      </c>
    </row>
    <row r="238" spans="1:17" x14ac:dyDescent="0.2">
      <c r="A238" t="s">
        <v>305</v>
      </c>
      <c r="B238" t="s">
        <v>15</v>
      </c>
      <c r="C238">
        <v>236</v>
      </c>
      <c r="D238">
        <v>150</v>
      </c>
      <c r="E238">
        <v>5</v>
      </c>
      <c r="F238">
        <v>3</v>
      </c>
      <c r="G238">
        <v>2</v>
      </c>
      <c r="H238">
        <v>4.5999999999999996</v>
      </c>
      <c r="I238">
        <v>26</v>
      </c>
      <c r="J238" t="s">
        <v>281</v>
      </c>
      <c r="K238" t="s">
        <v>414</v>
      </c>
      <c r="L238">
        <f>Nutrition[[#This Row],[Calories]]/Nutrition[[#This Row],[Grams]]</f>
        <v>0.63559322033898302</v>
      </c>
      <c r="M238">
        <f>Nutrition[[#This Row],[Protein]]/Nutrition[[#This Row],[Grams]]</f>
        <v>2.1186440677966101E-2</v>
      </c>
      <c r="N238">
        <f>Nutrition[[#This Row],[Fat]]/Nutrition[[#This Row],[Grams]]</f>
        <v>1.2711864406779662E-2</v>
      </c>
      <c r="O238">
        <f>Nutrition[[#This Row],[Sat.Fat]]/Nutrition[[#This Row],[Grams]]</f>
        <v>8.4745762711864406E-3</v>
      </c>
      <c r="P238">
        <f>Nutrition[[#This Row],[Fiber]]/Nutrition[[#This Row],[Grams]]</f>
        <v>1.9491525423728812E-2</v>
      </c>
      <c r="Q238">
        <f>Nutrition[[#This Row],[Carbs]]/Nutrition[[#This Row],[Grams]]</f>
        <v>0.11016949152542373</v>
      </c>
    </row>
    <row r="239" spans="1:17" x14ac:dyDescent="0.2">
      <c r="A239" t="s">
        <v>306</v>
      </c>
      <c r="B239">
        <v>4</v>
      </c>
      <c r="C239">
        <v>108</v>
      </c>
      <c r="D239">
        <v>250</v>
      </c>
      <c r="E239">
        <v>7</v>
      </c>
      <c r="F239">
        <v>9</v>
      </c>
      <c r="G239">
        <v>0</v>
      </c>
      <c r="H239">
        <v>0.1</v>
      </c>
      <c r="I239">
        <v>28</v>
      </c>
      <c r="J239" t="s">
        <v>281</v>
      </c>
      <c r="K239" t="s">
        <v>414</v>
      </c>
      <c r="L239">
        <f>Nutrition[[#This Row],[Calories]]/Nutrition[[#This Row],[Grams]]</f>
        <v>2.3148148148148149</v>
      </c>
      <c r="M239">
        <f>Nutrition[[#This Row],[Protein]]/Nutrition[[#This Row],[Grams]]</f>
        <v>6.4814814814814811E-2</v>
      </c>
      <c r="N239">
        <f>Nutrition[[#This Row],[Fat]]/Nutrition[[#This Row],[Grams]]</f>
        <v>8.3333333333333329E-2</v>
      </c>
      <c r="O239">
        <f>Nutrition[[#This Row],[Sat.Fat]]/Nutrition[[#This Row],[Grams]]</f>
        <v>0</v>
      </c>
      <c r="P239">
        <f>Nutrition[[#This Row],[Fiber]]/Nutrition[[#This Row],[Grams]]</f>
        <v>9.2592592592592596E-4</v>
      </c>
      <c r="Q239">
        <f>Nutrition[[#This Row],[Carbs]]/Nutrition[[#This Row],[Grams]]</f>
        <v>0.25925925925925924</v>
      </c>
    </row>
    <row r="240" spans="1:17" x14ac:dyDescent="0.2">
      <c r="A240" t="s">
        <v>307</v>
      </c>
      <c r="B240">
        <v>4</v>
      </c>
      <c r="C240">
        <v>108</v>
      </c>
      <c r="D240">
        <v>250</v>
      </c>
      <c r="E240">
        <v>7</v>
      </c>
      <c r="F240">
        <v>9</v>
      </c>
      <c r="G240">
        <v>0</v>
      </c>
      <c r="H240">
        <v>0.1</v>
      </c>
      <c r="I240">
        <v>28</v>
      </c>
      <c r="J240" t="s">
        <v>281</v>
      </c>
      <c r="K240" t="s">
        <v>414</v>
      </c>
      <c r="L240">
        <f>Nutrition[[#This Row],[Calories]]/Nutrition[[#This Row],[Grams]]</f>
        <v>2.3148148148148149</v>
      </c>
      <c r="M240">
        <f>Nutrition[[#This Row],[Protein]]/Nutrition[[#This Row],[Grams]]</f>
        <v>6.4814814814814811E-2</v>
      </c>
      <c r="N240">
        <f>Nutrition[[#This Row],[Fat]]/Nutrition[[#This Row],[Grams]]</f>
        <v>8.3333333333333329E-2</v>
      </c>
      <c r="O240">
        <f>Nutrition[[#This Row],[Sat.Fat]]/Nutrition[[#This Row],[Grams]]</f>
        <v>0</v>
      </c>
      <c r="P240">
        <f>Nutrition[[#This Row],[Fiber]]/Nutrition[[#This Row],[Grams]]</f>
        <v>9.2592592592592596E-4</v>
      </c>
      <c r="Q240">
        <f>Nutrition[[#This Row],[Carbs]]/Nutrition[[#This Row],[Grams]]</f>
        <v>0.25925925925925924</v>
      </c>
    </row>
    <row r="241" spans="1:17" x14ac:dyDescent="0.2">
      <c r="A241" t="s">
        <v>308</v>
      </c>
      <c r="B241" t="s">
        <v>309</v>
      </c>
      <c r="C241">
        <v>75</v>
      </c>
      <c r="D241">
        <v>180</v>
      </c>
      <c r="E241">
        <v>8</v>
      </c>
      <c r="F241">
        <v>6</v>
      </c>
      <c r="G241">
        <v>5</v>
      </c>
      <c r="H241">
        <v>0</v>
      </c>
      <c r="I241">
        <v>23</v>
      </c>
      <c r="J241" t="s">
        <v>281</v>
      </c>
      <c r="K241" t="s">
        <v>414</v>
      </c>
      <c r="L241">
        <f>Nutrition[[#This Row],[Calories]]/Nutrition[[#This Row],[Grams]]</f>
        <v>2.4</v>
      </c>
      <c r="M241">
        <f>Nutrition[[#This Row],[Protein]]/Nutrition[[#This Row],[Grams]]</f>
        <v>0.10666666666666667</v>
      </c>
      <c r="N241">
        <f>Nutrition[[#This Row],[Fat]]/Nutrition[[#This Row],[Grams]]</f>
        <v>0.08</v>
      </c>
      <c r="O241">
        <f>Nutrition[[#This Row],[Sat.Fat]]/Nutrition[[#This Row],[Grams]]</f>
        <v>6.6666666666666666E-2</v>
      </c>
      <c r="P241">
        <f>Nutrition[[#This Row],[Fiber]]/Nutrition[[#This Row],[Grams]]</f>
        <v>0</v>
      </c>
      <c r="Q241">
        <f>Nutrition[[#This Row],[Carbs]]/Nutrition[[#This Row],[Grams]]</f>
        <v>0.30666666666666664</v>
      </c>
    </row>
    <row r="242" spans="1:17" x14ac:dyDescent="0.2">
      <c r="A242" t="s">
        <v>310</v>
      </c>
      <c r="B242" t="s">
        <v>26</v>
      </c>
      <c r="C242">
        <v>28</v>
      </c>
      <c r="D242">
        <v>152</v>
      </c>
      <c r="E242">
        <v>3</v>
      </c>
      <c r="F242">
        <v>7</v>
      </c>
      <c r="G242">
        <v>2</v>
      </c>
      <c r="H242">
        <v>0.5</v>
      </c>
      <c r="I242">
        <v>20</v>
      </c>
      <c r="J242" t="s">
        <v>281</v>
      </c>
      <c r="K242" t="s">
        <v>414</v>
      </c>
      <c r="L242">
        <f>Nutrition[[#This Row],[Calories]]/Nutrition[[#This Row],[Grams]]</f>
        <v>5.4285714285714288</v>
      </c>
      <c r="M242">
        <f>Nutrition[[#This Row],[Protein]]/Nutrition[[#This Row],[Grams]]</f>
        <v>0.10714285714285714</v>
      </c>
      <c r="N242">
        <f>Nutrition[[#This Row],[Fat]]/Nutrition[[#This Row],[Grams]]</f>
        <v>0.25</v>
      </c>
      <c r="O242">
        <f>Nutrition[[#This Row],[Sat.Fat]]/Nutrition[[#This Row],[Grams]]</f>
        <v>7.1428571428571425E-2</v>
      </c>
      <c r="P242">
        <f>Nutrition[[#This Row],[Fiber]]/Nutrition[[#This Row],[Grams]]</f>
        <v>1.7857142857142856E-2</v>
      </c>
      <c r="Q242">
        <f>Nutrition[[#This Row],[Carbs]]/Nutrition[[#This Row],[Grams]]</f>
        <v>0.7142857142857143</v>
      </c>
    </row>
    <row r="243" spans="1:17" x14ac:dyDescent="0.2">
      <c r="A243" t="s">
        <v>311</v>
      </c>
      <c r="B243" t="s">
        <v>15</v>
      </c>
      <c r="C243">
        <v>14</v>
      </c>
      <c r="D243">
        <v>55</v>
      </c>
      <c r="E243">
        <v>0</v>
      </c>
      <c r="F243">
        <v>0</v>
      </c>
      <c r="G243">
        <v>0</v>
      </c>
      <c r="H243">
        <v>0</v>
      </c>
      <c r="I243">
        <v>12</v>
      </c>
      <c r="J243" t="s">
        <v>281</v>
      </c>
      <c r="K243" t="s">
        <v>414</v>
      </c>
      <c r="L243">
        <f>Nutrition[[#This Row],[Calories]]/Nutrition[[#This Row],[Grams]]</f>
        <v>3.9285714285714284</v>
      </c>
      <c r="M243">
        <f>Nutrition[[#This Row],[Protein]]/Nutrition[[#This Row],[Grams]]</f>
        <v>0</v>
      </c>
      <c r="N243">
        <f>Nutrition[[#This Row],[Fat]]/Nutrition[[#This Row],[Grams]]</f>
        <v>0</v>
      </c>
      <c r="O243">
        <f>Nutrition[[#This Row],[Sat.Fat]]/Nutrition[[#This Row],[Grams]]</f>
        <v>0</v>
      </c>
      <c r="P243">
        <f>Nutrition[[#This Row],[Fiber]]/Nutrition[[#This Row],[Grams]]</f>
        <v>0</v>
      </c>
      <c r="Q243">
        <f>Nutrition[[#This Row],[Carbs]]/Nutrition[[#This Row],[Grams]]</f>
        <v>0.8571428571428571</v>
      </c>
    </row>
    <row r="244" spans="1:17" x14ac:dyDescent="0.2">
      <c r="A244" t="s">
        <v>312</v>
      </c>
      <c r="B244" t="s">
        <v>15</v>
      </c>
      <c r="C244">
        <v>28</v>
      </c>
      <c r="D244">
        <v>105</v>
      </c>
      <c r="E244">
        <v>1</v>
      </c>
      <c r="F244">
        <v>0</v>
      </c>
      <c r="G244">
        <v>0</v>
      </c>
      <c r="H244">
        <v>0.6</v>
      </c>
      <c r="I244">
        <v>26</v>
      </c>
      <c r="J244" t="s">
        <v>281</v>
      </c>
      <c r="K244" t="s">
        <v>414</v>
      </c>
      <c r="L244">
        <f>Nutrition[[#This Row],[Calories]]/Nutrition[[#This Row],[Grams]]</f>
        <v>3.75</v>
      </c>
      <c r="M244">
        <f>Nutrition[[#This Row],[Protein]]/Nutrition[[#This Row],[Grams]]</f>
        <v>3.5714285714285712E-2</v>
      </c>
      <c r="N244">
        <f>Nutrition[[#This Row],[Fat]]/Nutrition[[#This Row],[Grams]]</f>
        <v>0</v>
      </c>
      <c r="O244">
        <f>Nutrition[[#This Row],[Sat.Fat]]/Nutrition[[#This Row],[Grams]]</f>
        <v>0</v>
      </c>
      <c r="P244">
        <f>Nutrition[[#This Row],[Fiber]]/Nutrition[[#This Row],[Grams]]</f>
        <v>2.1428571428571429E-2</v>
      </c>
      <c r="Q244">
        <f>Nutrition[[#This Row],[Carbs]]/Nutrition[[#This Row],[Grams]]</f>
        <v>0.9285714285714286</v>
      </c>
    </row>
    <row r="245" spans="1:17" x14ac:dyDescent="0.2">
      <c r="A245" t="s">
        <v>313</v>
      </c>
      <c r="B245" t="s">
        <v>15</v>
      </c>
      <c r="C245">
        <v>208</v>
      </c>
      <c r="D245">
        <v>748</v>
      </c>
      <c r="E245">
        <v>15</v>
      </c>
      <c r="F245">
        <v>3</v>
      </c>
      <c r="G245">
        <v>0</v>
      </c>
      <c r="H245">
        <v>1.2</v>
      </c>
      <c r="I245">
        <v>154</v>
      </c>
      <c r="J245" t="s">
        <v>281</v>
      </c>
      <c r="K245" t="s">
        <v>414</v>
      </c>
      <c r="L245">
        <f>Nutrition[[#This Row],[Calories]]/Nutrition[[#This Row],[Grams]]</f>
        <v>3.5961538461538463</v>
      </c>
      <c r="M245">
        <f>Nutrition[[#This Row],[Protein]]/Nutrition[[#This Row],[Grams]]</f>
        <v>7.2115384615384609E-2</v>
      </c>
      <c r="N245">
        <f>Nutrition[[#This Row],[Fat]]/Nutrition[[#This Row],[Grams]]</f>
        <v>1.4423076923076924E-2</v>
      </c>
      <c r="O245">
        <f>Nutrition[[#This Row],[Sat.Fat]]/Nutrition[[#This Row],[Grams]]</f>
        <v>0</v>
      </c>
      <c r="P245">
        <f>Nutrition[[#This Row],[Fiber]]/Nutrition[[#This Row],[Grams]]</f>
        <v>5.7692307692307687E-3</v>
      </c>
      <c r="Q245">
        <f>Nutrition[[#This Row],[Carbs]]/Nutrition[[#This Row],[Grams]]</f>
        <v>0.74038461538461542</v>
      </c>
    </row>
    <row r="246" spans="1:17" x14ac:dyDescent="0.2">
      <c r="A246" t="s">
        <v>415</v>
      </c>
      <c r="B246" t="s">
        <v>15</v>
      </c>
      <c r="C246">
        <v>187</v>
      </c>
      <c r="D246">
        <v>677</v>
      </c>
      <c r="E246">
        <v>14</v>
      </c>
      <c r="F246">
        <v>0</v>
      </c>
      <c r="G246">
        <v>0</v>
      </c>
      <c r="H246">
        <v>0.4</v>
      </c>
      <c r="I246">
        <v>142</v>
      </c>
      <c r="J246" t="s">
        <v>281</v>
      </c>
      <c r="K246" t="s">
        <v>414</v>
      </c>
      <c r="L246">
        <f>Nutrition[[#This Row],[Calories]]/Nutrition[[#This Row],[Grams]]</f>
        <v>3.6203208556149731</v>
      </c>
      <c r="M246">
        <f>Nutrition[[#This Row],[Protein]]/Nutrition[[#This Row],[Grams]]</f>
        <v>7.4866310160427801E-2</v>
      </c>
      <c r="N246">
        <f>Nutrition[[#This Row],[Fat]]/Nutrition[[#This Row],[Grams]]</f>
        <v>0</v>
      </c>
      <c r="O246">
        <f>Nutrition[[#This Row],[Sat.Fat]]/Nutrition[[#This Row],[Grams]]</f>
        <v>0</v>
      </c>
      <c r="P246">
        <f>Nutrition[[#This Row],[Fiber]]/Nutrition[[#This Row],[Grams]]</f>
        <v>2.1390374331550803E-3</v>
      </c>
      <c r="Q246">
        <f>Nutrition[[#This Row],[Carbs]]/Nutrition[[#This Row],[Grams]]</f>
        <v>0.75935828877005351</v>
      </c>
    </row>
    <row r="247" spans="1:17" x14ac:dyDescent="0.2">
      <c r="A247" t="s">
        <v>314</v>
      </c>
      <c r="B247" t="s">
        <v>15</v>
      </c>
      <c r="C247">
        <v>191</v>
      </c>
      <c r="D247">
        <v>692</v>
      </c>
      <c r="E247">
        <v>14</v>
      </c>
      <c r="F247">
        <v>0</v>
      </c>
      <c r="G247">
        <v>0</v>
      </c>
      <c r="H247">
        <v>0.3</v>
      </c>
      <c r="I247">
        <v>150</v>
      </c>
      <c r="J247" t="s">
        <v>281</v>
      </c>
      <c r="K247" t="s">
        <v>414</v>
      </c>
      <c r="L247">
        <f>Nutrition[[#This Row],[Calories]]/Nutrition[[#This Row],[Grams]]</f>
        <v>3.6230366492146597</v>
      </c>
      <c r="M247">
        <f>Nutrition[[#This Row],[Protein]]/Nutrition[[#This Row],[Grams]]</f>
        <v>7.3298429319371722E-2</v>
      </c>
      <c r="N247">
        <f>Nutrition[[#This Row],[Fat]]/Nutrition[[#This Row],[Grams]]</f>
        <v>0</v>
      </c>
      <c r="O247">
        <f>Nutrition[[#This Row],[Sat.Fat]]/Nutrition[[#This Row],[Grams]]</f>
        <v>0</v>
      </c>
      <c r="P247">
        <f>Nutrition[[#This Row],[Fiber]]/Nutrition[[#This Row],[Grams]]</f>
        <v>1.5706806282722511E-3</v>
      </c>
      <c r="Q247">
        <f>Nutrition[[#This Row],[Carbs]]/Nutrition[[#This Row],[Grams]]</f>
        <v>0.78534031413612571</v>
      </c>
    </row>
    <row r="248" spans="1:17" x14ac:dyDescent="0.2">
      <c r="A248" t="s">
        <v>315</v>
      </c>
      <c r="B248" t="s">
        <v>15</v>
      </c>
      <c r="C248">
        <v>30</v>
      </c>
      <c r="D248">
        <v>115</v>
      </c>
      <c r="E248">
        <v>2</v>
      </c>
      <c r="F248">
        <v>0</v>
      </c>
      <c r="G248">
        <v>0</v>
      </c>
      <c r="H248">
        <v>0.1</v>
      </c>
      <c r="I248">
        <v>26</v>
      </c>
      <c r="J248" t="s">
        <v>281</v>
      </c>
      <c r="K248" t="s">
        <v>414</v>
      </c>
      <c r="L248">
        <f>Nutrition[[#This Row],[Calories]]/Nutrition[[#This Row],[Grams]]</f>
        <v>3.8333333333333335</v>
      </c>
      <c r="M248">
        <f>Nutrition[[#This Row],[Protein]]/Nutrition[[#This Row],[Grams]]</f>
        <v>6.6666666666666666E-2</v>
      </c>
      <c r="N248">
        <f>Nutrition[[#This Row],[Fat]]/Nutrition[[#This Row],[Grams]]</f>
        <v>0</v>
      </c>
      <c r="O248">
        <f>Nutrition[[#This Row],[Sat.Fat]]/Nutrition[[#This Row],[Grams]]</f>
        <v>0</v>
      </c>
      <c r="P248">
        <f>Nutrition[[#This Row],[Fiber]]/Nutrition[[#This Row],[Grams]]</f>
        <v>3.3333333333333335E-3</v>
      </c>
      <c r="Q248">
        <f>Nutrition[[#This Row],[Carbs]]/Nutrition[[#This Row],[Grams]]</f>
        <v>0.8666666666666667</v>
      </c>
    </row>
    <row r="249" spans="1:17" x14ac:dyDescent="0.2">
      <c r="A249" t="s">
        <v>316</v>
      </c>
      <c r="B249" t="s">
        <v>34</v>
      </c>
      <c r="C249">
        <v>50</v>
      </c>
      <c r="D249">
        <v>132</v>
      </c>
      <c r="E249">
        <v>6</v>
      </c>
      <c r="F249">
        <v>6</v>
      </c>
      <c r="G249">
        <v>0</v>
      </c>
      <c r="H249">
        <v>1.2</v>
      </c>
      <c r="I249">
        <v>28</v>
      </c>
      <c r="J249" t="s">
        <v>281</v>
      </c>
      <c r="K249" t="s">
        <v>414</v>
      </c>
      <c r="L249">
        <f>Nutrition[[#This Row],[Calories]]/Nutrition[[#This Row],[Grams]]</f>
        <v>2.64</v>
      </c>
      <c r="M249">
        <f>Nutrition[[#This Row],[Protein]]/Nutrition[[#This Row],[Grams]]</f>
        <v>0.12</v>
      </c>
      <c r="N249">
        <f>Nutrition[[#This Row],[Fat]]/Nutrition[[#This Row],[Grams]]</f>
        <v>0.12</v>
      </c>
      <c r="O249">
        <f>Nutrition[[#This Row],[Sat.Fat]]/Nutrition[[#This Row],[Grams]]</f>
        <v>0</v>
      </c>
      <c r="P249">
        <f>Nutrition[[#This Row],[Fiber]]/Nutrition[[#This Row],[Grams]]</f>
        <v>2.4E-2</v>
      </c>
      <c r="Q249">
        <f>Nutrition[[#This Row],[Carbs]]/Nutrition[[#This Row],[Grams]]</f>
        <v>0.56000000000000005</v>
      </c>
    </row>
    <row r="250" spans="1:17" x14ac:dyDescent="0.2">
      <c r="A250" t="s">
        <v>317</v>
      </c>
      <c r="B250" t="s">
        <v>124</v>
      </c>
      <c r="C250">
        <v>50</v>
      </c>
      <c r="D250">
        <v>411</v>
      </c>
      <c r="E250">
        <v>3</v>
      </c>
      <c r="F250">
        <v>12</v>
      </c>
      <c r="G250">
        <v>11</v>
      </c>
      <c r="H250">
        <v>0.1</v>
      </c>
      <c r="I250">
        <v>23</v>
      </c>
      <c r="J250" t="s">
        <v>281</v>
      </c>
      <c r="K250" t="s">
        <v>414</v>
      </c>
      <c r="L250">
        <f>Nutrition[[#This Row],[Calories]]/Nutrition[[#This Row],[Grams]]</f>
        <v>8.2200000000000006</v>
      </c>
      <c r="M250">
        <f>Nutrition[[#This Row],[Protein]]/Nutrition[[#This Row],[Grams]]</f>
        <v>0.06</v>
      </c>
      <c r="N250">
        <f>Nutrition[[#This Row],[Fat]]/Nutrition[[#This Row],[Grams]]</f>
        <v>0.24</v>
      </c>
      <c r="O250">
        <f>Nutrition[[#This Row],[Sat.Fat]]/Nutrition[[#This Row],[Grams]]</f>
        <v>0.22</v>
      </c>
      <c r="P250">
        <f>Nutrition[[#This Row],[Fiber]]/Nutrition[[#This Row],[Grams]]</f>
        <v>2E-3</v>
      </c>
      <c r="Q250">
        <f>Nutrition[[#This Row],[Carbs]]/Nutrition[[#This Row],[Grams]]</f>
        <v>0.46</v>
      </c>
    </row>
    <row r="251" spans="1:17" x14ac:dyDescent="0.2">
      <c r="A251" t="s">
        <v>318</v>
      </c>
      <c r="B251">
        <v>1</v>
      </c>
      <c r="C251">
        <v>38</v>
      </c>
      <c r="D251">
        <v>115</v>
      </c>
      <c r="E251">
        <v>3</v>
      </c>
      <c r="F251">
        <v>2</v>
      </c>
      <c r="G251">
        <v>2</v>
      </c>
      <c r="H251">
        <v>0</v>
      </c>
      <c r="I251">
        <v>20</v>
      </c>
      <c r="J251" t="s">
        <v>281</v>
      </c>
      <c r="K251" t="s">
        <v>414</v>
      </c>
      <c r="L251">
        <f>Nutrition[[#This Row],[Calories]]/Nutrition[[#This Row],[Grams]]</f>
        <v>3.0263157894736841</v>
      </c>
      <c r="M251">
        <f>Nutrition[[#This Row],[Protein]]/Nutrition[[#This Row],[Grams]]</f>
        <v>7.8947368421052627E-2</v>
      </c>
      <c r="N251">
        <f>Nutrition[[#This Row],[Fat]]/Nutrition[[#This Row],[Grams]]</f>
        <v>5.2631578947368418E-2</v>
      </c>
      <c r="O251">
        <f>Nutrition[[#This Row],[Sat.Fat]]/Nutrition[[#This Row],[Grams]]</f>
        <v>5.2631578947368418E-2</v>
      </c>
      <c r="P251">
        <f>Nutrition[[#This Row],[Fiber]]/Nutrition[[#This Row],[Grams]]</f>
        <v>0</v>
      </c>
      <c r="Q251">
        <f>Nutrition[[#This Row],[Carbs]]/Nutrition[[#This Row],[Grams]]</f>
        <v>0.52631578947368418</v>
      </c>
    </row>
    <row r="252" spans="1:17" x14ac:dyDescent="0.2">
      <c r="A252" t="s">
        <v>319</v>
      </c>
      <c r="B252">
        <v>1</v>
      </c>
      <c r="C252">
        <v>40</v>
      </c>
      <c r="D252">
        <v>102</v>
      </c>
      <c r="E252">
        <v>4</v>
      </c>
      <c r="F252">
        <v>1</v>
      </c>
      <c r="G252">
        <v>0</v>
      </c>
      <c r="H252">
        <v>0.1</v>
      </c>
      <c r="I252">
        <v>20</v>
      </c>
      <c r="J252" t="s">
        <v>281</v>
      </c>
      <c r="K252" t="s">
        <v>414</v>
      </c>
      <c r="L252">
        <f>Nutrition[[#This Row],[Calories]]/Nutrition[[#This Row],[Grams]]</f>
        <v>2.5499999999999998</v>
      </c>
      <c r="M252">
        <f>Nutrition[[#This Row],[Protein]]/Nutrition[[#This Row],[Grams]]</f>
        <v>0.1</v>
      </c>
      <c r="N252">
        <f>Nutrition[[#This Row],[Fat]]/Nutrition[[#This Row],[Grams]]</f>
        <v>2.5000000000000001E-2</v>
      </c>
      <c r="O252">
        <f>Nutrition[[#This Row],[Sat.Fat]]/Nutrition[[#This Row],[Grams]]</f>
        <v>0</v>
      </c>
      <c r="P252">
        <f>Nutrition[[#This Row],[Fiber]]/Nutrition[[#This Row],[Grams]]</f>
        <v>2.5000000000000001E-3</v>
      </c>
      <c r="Q252">
        <f>Nutrition[[#This Row],[Carbs]]/Nutrition[[#This Row],[Grams]]</f>
        <v>0.5</v>
      </c>
    </row>
    <row r="253" spans="1:17" x14ac:dyDescent="0.2">
      <c r="A253" t="s">
        <v>320</v>
      </c>
      <c r="B253" t="s">
        <v>15</v>
      </c>
      <c r="C253">
        <v>250</v>
      </c>
      <c r="D253">
        <v>285</v>
      </c>
      <c r="E253">
        <v>13</v>
      </c>
      <c r="F253">
        <v>10</v>
      </c>
      <c r="G253">
        <v>6</v>
      </c>
      <c r="H253">
        <v>0.5</v>
      </c>
      <c r="I253">
        <v>35</v>
      </c>
      <c r="J253" t="s">
        <v>281</v>
      </c>
      <c r="K253" t="s">
        <v>414</v>
      </c>
      <c r="L253">
        <f>Nutrition[[#This Row],[Calories]]/Nutrition[[#This Row],[Grams]]</f>
        <v>1.1399999999999999</v>
      </c>
      <c r="M253">
        <f>Nutrition[[#This Row],[Protein]]/Nutrition[[#This Row],[Grams]]</f>
        <v>5.1999999999999998E-2</v>
      </c>
      <c r="N253">
        <f>Nutrition[[#This Row],[Fat]]/Nutrition[[#This Row],[Grams]]</f>
        <v>0.04</v>
      </c>
      <c r="O253">
        <f>Nutrition[[#This Row],[Sat.Fat]]/Nutrition[[#This Row],[Grams]]</f>
        <v>2.4E-2</v>
      </c>
      <c r="P253">
        <f>Nutrition[[#This Row],[Fiber]]/Nutrition[[#This Row],[Grams]]</f>
        <v>2E-3</v>
      </c>
      <c r="Q253">
        <f>Nutrition[[#This Row],[Carbs]]/Nutrition[[#This Row],[Grams]]</f>
        <v>0.14000000000000001</v>
      </c>
    </row>
    <row r="254" spans="1:17" x14ac:dyDescent="0.2">
      <c r="A254" t="s">
        <v>321</v>
      </c>
      <c r="B254" t="s">
        <v>15</v>
      </c>
      <c r="C254">
        <v>250</v>
      </c>
      <c r="D254">
        <v>210</v>
      </c>
      <c r="E254">
        <v>6</v>
      </c>
      <c r="F254">
        <v>5</v>
      </c>
      <c r="G254">
        <v>3</v>
      </c>
      <c r="H254">
        <v>0.5</v>
      </c>
      <c r="I254">
        <v>36</v>
      </c>
      <c r="J254" t="s">
        <v>281</v>
      </c>
      <c r="K254" t="s">
        <v>414</v>
      </c>
      <c r="L254">
        <f>Nutrition[[#This Row],[Calories]]/Nutrition[[#This Row],[Grams]]</f>
        <v>0.84</v>
      </c>
      <c r="M254">
        <f>Nutrition[[#This Row],[Protein]]/Nutrition[[#This Row],[Grams]]</f>
        <v>2.4E-2</v>
      </c>
      <c r="N254">
        <f>Nutrition[[#This Row],[Fat]]/Nutrition[[#This Row],[Grams]]</f>
        <v>0.02</v>
      </c>
      <c r="O254">
        <f>Nutrition[[#This Row],[Sat.Fat]]/Nutrition[[#This Row],[Grams]]</f>
        <v>1.2E-2</v>
      </c>
      <c r="P254">
        <f>Nutrition[[#This Row],[Fiber]]/Nutrition[[#This Row],[Grams]]</f>
        <v>2E-3</v>
      </c>
      <c r="Q254">
        <f>Nutrition[[#This Row],[Carbs]]/Nutrition[[#This Row],[Grams]]</f>
        <v>0.14399999999999999</v>
      </c>
    </row>
    <row r="255" spans="1:17" x14ac:dyDescent="0.2">
      <c r="A255" t="s">
        <v>322</v>
      </c>
      <c r="B255" t="s">
        <v>15</v>
      </c>
      <c r="C255">
        <v>250</v>
      </c>
      <c r="D255">
        <v>217</v>
      </c>
      <c r="E255">
        <v>4</v>
      </c>
      <c r="F255">
        <v>4</v>
      </c>
      <c r="G255">
        <v>0</v>
      </c>
      <c r="H255">
        <v>1.2</v>
      </c>
      <c r="I255">
        <v>40</v>
      </c>
      <c r="J255" t="s">
        <v>281</v>
      </c>
      <c r="K255" t="s">
        <v>414</v>
      </c>
      <c r="L255">
        <f>Nutrition[[#This Row],[Calories]]/Nutrition[[#This Row],[Grams]]</f>
        <v>0.86799999999999999</v>
      </c>
      <c r="M255">
        <f>Nutrition[[#This Row],[Protein]]/Nutrition[[#This Row],[Grams]]</f>
        <v>1.6E-2</v>
      </c>
      <c r="N255">
        <f>Nutrition[[#This Row],[Fat]]/Nutrition[[#This Row],[Grams]]</f>
        <v>1.6E-2</v>
      </c>
      <c r="O255">
        <f>Nutrition[[#This Row],[Sat.Fat]]/Nutrition[[#This Row],[Grams]]</f>
        <v>0</v>
      </c>
      <c r="P255">
        <f>Nutrition[[#This Row],[Fiber]]/Nutrition[[#This Row],[Grams]]</f>
        <v>4.7999999999999996E-3</v>
      </c>
      <c r="Q255">
        <f>Nutrition[[#This Row],[Carbs]]/Nutrition[[#This Row],[Grams]]</f>
        <v>0.16</v>
      </c>
    </row>
    <row r="256" spans="1:17" x14ac:dyDescent="0.2">
      <c r="A256" t="s">
        <v>323</v>
      </c>
      <c r="B256">
        <v>1</v>
      </c>
      <c r="C256">
        <v>28</v>
      </c>
      <c r="D256">
        <v>100</v>
      </c>
      <c r="E256">
        <v>3</v>
      </c>
      <c r="F256">
        <v>1</v>
      </c>
      <c r="G256">
        <v>0</v>
      </c>
      <c r="H256">
        <v>0.7</v>
      </c>
      <c r="I256">
        <v>23</v>
      </c>
      <c r="J256" t="s">
        <v>281</v>
      </c>
      <c r="K256" t="s">
        <v>414</v>
      </c>
      <c r="L256">
        <f>Nutrition[[#This Row],[Calories]]/Nutrition[[#This Row],[Grams]]</f>
        <v>3.5714285714285716</v>
      </c>
      <c r="M256">
        <f>Nutrition[[#This Row],[Protein]]/Nutrition[[#This Row],[Grams]]</f>
        <v>0.10714285714285714</v>
      </c>
      <c r="N256">
        <f>Nutrition[[#This Row],[Fat]]/Nutrition[[#This Row],[Grams]]</f>
        <v>3.5714285714285712E-2</v>
      </c>
      <c r="O256">
        <f>Nutrition[[#This Row],[Sat.Fat]]/Nutrition[[#This Row],[Grams]]</f>
        <v>0</v>
      </c>
      <c r="P256">
        <f>Nutrition[[#This Row],[Fiber]]/Nutrition[[#This Row],[Grams]]</f>
        <v>2.4999999999999998E-2</v>
      </c>
      <c r="Q256">
        <f>Nutrition[[#This Row],[Carbs]]/Nutrition[[#This Row],[Grams]]</f>
        <v>0.8214285714285714</v>
      </c>
    </row>
    <row r="257" spans="1:17" x14ac:dyDescent="0.2">
      <c r="A257" t="s">
        <v>324</v>
      </c>
      <c r="B257">
        <v>1</v>
      </c>
      <c r="C257">
        <v>75</v>
      </c>
      <c r="D257">
        <v>240</v>
      </c>
      <c r="E257">
        <v>8</v>
      </c>
      <c r="F257">
        <v>9</v>
      </c>
      <c r="G257">
        <v>1</v>
      </c>
      <c r="H257">
        <v>0.1</v>
      </c>
      <c r="I257">
        <v>30</v>
      </c>
      <c r="J257" t="s">
        <v>281</v>
      </c>
      <c r="K257" t="s">
        <v>414</v>
      </c>
      <c r="L257">
        <f>Nutrition[[#This Row],[Calories]]/Nutrition[[#This Row],[Grams]]</f>
        <v>3.2</v>
      </c>
      <c r="M257">
        <f>Nutrition[[#This Row],[Protein]]/Nutrition[[#This Row],[Grams]]</f>
        <v>0.10666666666666667</v>
      </c>
      <c r="N257">
        <f>Nutrition[[#This Row],[Fat]]/Nutrition[[#This Row],[Grams]]</f>
        <v>0.12</v>
      </c>
      <c r="O257">
        <f>Nutrition[[#This Row],[Sat.Fat]]/Nutrition[[#This Row],[Grams]]</f>
        <v>1.3333333333333334E-2</v>
      </c>
      <c r="P257">
        <f>Nutrition[[#This Row],[Fiber]]/Nutrition[[#This Row],[Grams]]</f>
        <v>1.3333333333333335E-3</v>
      </c>
      <c r="Q257">
        <f>Nutrition[[#This Row],[Carbs]]/Nutrition[[#This Row],[Grams]]</f>
        <v>0.4</v>
      </c>
    </row>
    <row r="258" spans="1:17" x14ac:dyDescent="0.2">
      <c r="A258" t="s">
        <v>325</v>
      </c>
      <c r="B258" t="s">
        <v>15</v>
      </c>
      <c r="C258">
        <v>68</v>
      </c>
      <c r="D258">
        <v>245</v>
      </c>
      <c r="E258">
        <v>17</v>
      </c>
      <c r="F258">
        <v>7</v>
      </c>
      <c r="G258">
        <v>3</v>
      </c>
      <c r="H258">
        <v>2.5</v>
      </c>
      <c r="I258">
        <v>34</v>
      </c>
      <c r="J258" t="s">
        <v>281</v>
      </c>
      <c r="K258" t="s">
        <v>414</v>
      </c>
      <c r="L258">
        <f>Nutrition[[#This Row],[Calories]]/Nutrition[[#This Row],[Grams]]</f>
        <v>3.6029411764705883</v>
      </c>
      <c r="M258">
        <f>Nutrition[[#This Row],[Protein]]/Nutrition[[#This Row],[Grams]]</f>
        <v>0.25</v>
      </c>
      <c r="N258">
        <f>Nutrition[[#This Row],[Fat]]/Nutrition[[#This Row],[Grams]]</f>
        <v>0.10294117647058823</v>
      </c>
      <c r="O258">
        <f>Nutrition[[#This Row],[Sat.Fat]]/Nutrition[[#This Row],[Grams]]</f>
        <v>4.4117647058823532E-2</v>
      </c>
      <c r="P258">
        <f>Nutrition[[#This Row],[Fiber]]/Nutrition[[#This Row],[Grams]]</f>
        <v>3.6764705882352942E-2</v>
      </c>
      <c r="Q258">
        <f>Nutrition[[#This Row],[Carbs]]/Nutrition[[#This Row],[Grams]]</f>
        <v>0.5</v>
      </c>
    </row>
    <row r="259" spans="1:17" x14ac:dyDescent="0.2">
      <c r="A259" t="s">
        <v>326</v>
      </c>
      <c r="B259" t="s">
        <v>15</v>
      </c>
      <c r="C259">
        <v>65</v>
      </c>
      <c r="D259">
        <v>260</v>
      </c>
      <c r="E259">
        <v>20</v>
      </c>
      <c r="F259">
        <v>7</v>
      </c>
      <c r="G259">
        <v>3</v>
      </c>
      <c r="H259">
        <v>2.5</v>
      </c>
      <c r="I259">
        <v>36</v>
      </c>
      <c r="J259" t="s">
        <v>281</v>
      </c>
      <c r="K259" t="s">
        <v>414</v>
      </c>
      <c r="L259">
        <f>Nutrition[[#This Row],[Calories]]/Nutrition[[#This Row],[Grams]]</f>
        <v>4</v>
      </c>
      <c r="M259">
        <f>Nutrition[[#This Row],[Protein]]/Nutrition[[#This Row],[Grams]]</f>
        <v>0.30769230769230771</v>
      </c>
      <c r="N259">
        <f>Nutrition[[#This Row],[Fat]]/Nutrition[[#This Row],[Grams]]</f>
        <v>0.1076923076923077</v>
      </c>
      <c r="O259">
        <f>Nutrition[[#This Row],[Sat.Fat]]/Nutrition[[#This Row],[Grams]]</f>
        <v>4.6153846153846156E-2</v>
      </c>
      <c r="P259">
        <f>Nutrition[[#This Row],[Fiber]]/Nutrition[[#This Row],[Grams]]</f>
        <v>3.8461538461538464E-2</v>
      </c>
      <c r="Q259">
        <f>Nutrition[[#This Row],[Carbs]]/Nutrition[[#This Row],[Grams]]</f>
        <v>0.55384615384615388</v>
      </c>
    </row>
    <row r="260" spans="1:17" x14ac:dyDescent="0.2">
      <c r="A260" t="s">
        <v>327</v>
      </c>
      <c r="B260" t="s">
        <v>133</v>
      </c>
      <c r="C260">
        <v>30</v>
      </c>
      <c r="D260">
        <v>103</v>
      </c>
      <c r="E260">
        <v>4</v>
      </c>
      <c r="F260">
        <v>1</v>
      </c>
      <c r="G260">
        <v>0</v>
      </c>
      <c r="H260">
        <v>0.7</v>
      </c>
      <c r="I260">
        <v>25</v>
      </c>
      <c r="J260" t="s">
        <v>281</v>
      </c>
      <c r="K260" t="s">
        <v>414</v>
      </c>
      <c r="L260">
        <f>Nutrition[[#This Row],[Calories]]/Nutrition[[#This Row],[Grams]]</f>
        <v>3.4333333333333331</v>
      </c>
      <c r="M260">
        <f>Nutrition[[#This Row],[Protein]]/Nutrition[[#This Row],[Grams]]</f>
        <v>0.13333333333333333</v>
      </c>
      <c r="N260">
        <f>Nutrition[[#This Row],[Fat]]/Nutrition[[#This Row],[Grams]]</f>
        <v>3.3333333333333333E-2</v>
      </c>
      <c r="O260">
        <f>Nutrition[[#This Row],[Sat.Fat]]/Nutrition[[#This Row],[Grams]]</f>
        <v>0</v>
      </c>
      <c r="P260">
        <f>Nutrition[[#This Row],[Fiber]]/Nutrition[[#This Row],[Grams]]</f>
        <v>2.3333333333333331E-2</v>
      </c>
      <c r="Q260">
        <f>Nutrition[[#This Row],[Carbs]]/Nutrition[[#This Row],[Grams]]</f>
        <v>0.83333333333333337</v>
      </c>
    </row>
    <row r="261" spans="1:17" x14ac:dyDescent="0.2">
      <c r="A261" t="s">
        <v>328</v>
      </c>
      <c r="B261" t="s">
        <v>133</v>
      </c>
      <c r="C261">
        <v>200</v>
      </c>
      <c r="D261">
        <v>275</v>
      </c>
      <c r="E261">
        <v>12</v>
      </c>
      <c r="F261">
        <v>1</v>
      </c>
      <c r="G261">
        <v>0</v>
      </c>
      <c r="H261">
        <v>4.4000000000000004</v>
      </c>
      <c r="I261">
        <v>35</v>
      </c>
      <c r="J261" t="s">
        <v>281</v>
      </c>
      <c r="K261" t="s">
        <v>414</v>
      </c>
      <c r="L261">
        <f>Nutrition[[#This Row],[Calories]]/Nutrition[[#This Row],[Grams]]</f>
        <v>1.375</v>
      </c>
      <c r="M261">
        <f>Nutrition[[#This Row],[Protein]]/Nutrition[[#This Row],[Grams]]</f>
        <v>0.06</v>
      </c>
      <c r="N261">
        <f>Nutrition[[#This Row],[Fat]]/Nutrition[[#This Row],[Grams]]</f>
        <v>5.0000000000000001E-3</v>
      </c>
      <c r="O261">
        <f>Nutrition[[#This Row],[Sat.Fat]]/Nutrition[[#This Row],[Grams]]</f>
        <v>0</v>
      </c>
      <c r="P261">
        <f>Nutrition[[#This Row],[Fiber]]/Nutrition[[#This Row],[Grams]]</f>
        <v>2.2000000000000002E-2</v>
      </c>
      <c r="Q261">
        <f>Nutrition[[#This Row],[Carbs]]/Nutrition[[#This Row],[Grams]]</f>
        <v>0.17499999999999999</v>
      </c>
    </row>
    <row r="262" spans="1:17" x14ac:dyDescent="0.2">
      <c r="A262" t="s">
        <v>329</v>
      </c>
      <c r="B262" t="s">
        <v>15</v>
      </c>
      <c r="C262">
        <v>250</v>
      </c>
      <c r="D262">
        <v>190</v>
      </c>
      <c r="E262">
        <v>8</v>
      </c>
      <c r="F262">
        <v>5</v>
      </c>
      <c r="G262">
        <v>4</v>
      </c>
      <c r="H262">
        <v>0.6</v>
      </c>
      <c r="I262">
        <v>30</v>
      </c>
      <c r="J262" t="s">
        <v>330</v>
      </c>
      <c r="K262" t="s">
        <v>412</v>
      </c>
      <c r="L262">
        <f>Nutrition[[#This Row],[Calories]]/Nutrition[[#This Row],[Grams]]</f>
        <v>0.76</v>
      </c>
      <c r="M262">
        <f>Nutrition[[#This Row],[Protein]]/Nutrition[[#This Row],[Grams]]</f>
        <v>3.2000000000000001E-2</v>
      </c>
      <c r="N262">
        <f>Nutrition[[#This Row],[Fat]]/Nutrition[[#This Row],[Grams]]</f>
        <v>0.02</v>
      </c>
      <c r="O262">
        <f>Nutrition[[#This Row],[Sat.Fat]]/Nutrition[[#This Row],[Grams]]</f>
        <v>1.6E-2</v>
      </c>
      <c r="P262">
        <f>Nutrition[[#This Row],[Fiber]]/Nutrition[[#This Row],[Grams]]</f>
        <v>2.3999999999999998E-3</v>
      </c>
      <c r="Q262">
        <f>Nutrition[[#This Row],[Carbs]]/Nutrition[[#This Row],[Grams]]</f>
        <v>0.12</v>
      </c>
    </row>
    <row r="263" spans="1:17" x14ac:dyDescent="0.2">
      <c r="A263" t="s">
        <v>331</v>
      </c>
      <c r="B263" t="s">
        <v>15</v>
      </c>
      <c r="C263">
        <v>250</v>
      </c>
      <c r="D263">
        <v>100</v>
      </c>
      <c r="E263">
        <v>6</v>
      </c>
      <c r="F263">
        <v>4</v>
      </c>
      <c r="G263">
        <v>4</v>
      </c>
      <c r="H263">
        <v>0.5</v>
      </c>
      <c r="I263">
        <v>11</v>
      </c>
      <c r="J263" t="s">
        <v>330</v>
      </c>
      <c r="K263" t="s">
        <v>412</v>
      </c>
      <c r="L263">
        <f>Nutrition[[#This Row],[Calories]]/Nutrition[[#This Row],[Grams]]</f>
        <v>0.4</v>
      </c>
      <c r="M263">
        <f>Nutrition[[#This Row],[Protein]]/Nutrition[[#This Row],[Grams]]</f>
        <v>2.4E-2</v>
      </c>
      <c r="N263">
        <f>Nutrition[[#This Row],[Fat]]/Nutrition[[#This Row],[Grams]]</f>
        <v>1.6E-2</v>
      </c>
      <c r="O263">
        <f>Nutrition[[#This Row],[Sat.Fat]]/Nutrition[[#This Row],[Grams]]</f>
        <v>1.6E-2</v>
      </c>
      <c r="P263">
        <f>Nutrition[[#This Row],[Fiber]]/Nutrition[[#This Row],[Grams]]</f>
        <v>2E-3</v>
      </c>
      <c r="Q263">
        <f>Nutrition[[#This Row],[Carbs]]/Nutrition[[#This Row],[Grams]]</f>
        <v>4.3999999999999997E-2</v>
      </c>
    </row>
    <row r="264" spans="1:17" x14ac:dyDescent="0.2">
      <c r="A264" t="s">
        <v>332</v>
      </c>
      <c r="B264" t="s">
        <v>15</v>
      </c>
      <c r="C264">
        <v>240</v>
      </c>
      <c r="D264">
        <v>24</v>
      </c>
      <c r="E264">
        <v>5</v>
      </c>
      <c r="F264">
        <v>0</v>
      </c>
      <c r="G264">
        <v>0</v>
      </c>
      <c r="H264">
        <v>0</v>
      </c>
      <c r="I264">
        <v>0</v>
      </c>
      <c r="J264" t="s">
        <v>330</v>
      </c>
      <c r="K264" t="s">
        <v>412</v>
      </c>
      <c r="L264">
        <f>Nutrition[[#This Row],[Calories]]/Nutrition[[#This Row],[Grams]]</f>
        <v>0.1</v>
      </c>
      <c r="M264">
        <f>Nutrition[[#This Row],[Protein]]/Nutrition[[#This Row],[Grams]]</f>
        <v>2.0833333333333332E-2</v>
      </c>
      <c r="N264">
        <f>Nutrition[[#This Row],[Fat]]/Nutrition[[#This Row],[Grams]]</f>
        <v>0</v>
      </c>
      <c r="O264">
        <f>Nutrition[[#This Row],[Sat.Fat]]/Nutrition[[#This Row],[Grams]]</f>
        <v>0</v>
      </c>
      <c r="P264">
        <f>Nutrition[[#This Row],[Fiber]]/Nutrition[[#This Row],[Grams]]</f>
        <v>0</v>
      </c>
      <c r="Q264">
        <f>Nutrition[[#This Row],[Carbs]]/Nutrition[[#This Row],[Grams]]</f>
        <v>0</v>
      </c>
    </row>
    <row r="265" spans="1:17" x14ac:dyDescent="0.2">
      <c r="A265" t="s">
        <v>333</v>
      </c>
      <c r="B265" t="s">
        <v>15</v>
      </c>
      <c r="C265">
        <v>250</v>
      </c>
      <c r="D265">
        <v>75</v>
      </c>
      <c r="E265">
        <v>4</v>
      </c>
      <c r="F265">
        <v>2</v>
      </c>
      <c r="G265">
        <v>2</v>
      </c>
      <c r="H265">
        <v>0</v>
      </c>
      <c r="I265">
        <v>10</v>
      </c>
      <c r="J265" t="s">
        <v>330</v>
      </c>
      <c r="K265" t="s">
        <v>412</v>
      </c>
      <c r="L265">
        <f>Nutrition[[#This Row],[Calories]]/Nutrition[[#This Row],[Grams]]</f>
        <v>0.3</v>
      </c>
      <c r="M265">
        <f>Nutrition[[#This Row],[Protein]]/Nutrition[[#This Row],[Grams]]</f>
        <v>1.6E-2</v>
      </c>
      <c r="N265">
        <f>Nutrition[[#This Row],[Fat]]/Nutrition[[#This Row],[Grams]]</f>
        <v>8.0000000000000002E-3</v>
      </c>
      <c r="O265">
        <f>Nutrition[[#This Row],[Sat.Fat]]/Nutrition[[#This Row],[Grams]]</f>
        <v>8.0000000000000002E-3</v>
      </c>
      <c r="P265">
        <f>Nutrition[[#This Row],[Fiber]]/Nutrition[[#This Row],[Grams]]</f>
        <v>0</v>
      </c>
      <c r="Q265">
        <f>Nutrition[[#This Row],[Carbs]]/Nutrition[[#This Row],[Grams]]</f>
        <v>0.04</v>
      </c>
    </row>
    <row r="266" spans="1:17" x14ac:dyDescent="0.2">
      <c r="A266" t="s">
        <v>334</v>
      </c>
      <c r="B266" t="s">
        <v>15</v>
      </c>
      <c r="C266">
        <v>255</v>
      </c>
      <c r="D266">
        <v>85</v>
      </c>
      <c r="E266">
        <v>5</v>
      </c>
      <c r="F266">
        <v>2</v>
      </c>
      <c r="G266">
        <v>8</v>
      </c>
      <c r="H266">
        <v>0.5</v>
      </c>
      <c r="I266">
        <v>12</v>
      </c>
      <c r="J266" t="s">
        <v>330</v>
      </c>
      <c r="K266" t="s">
        <v>412</v>
      </c>
      <c r="L266">
        <f>Nutrition[[#This Row],[Calories]]/Nutrition[[#This Row],[Grams]]</f>
        <v>0.33333333333333331</v>
      </c>
      <c r="M266">
        <f>Nutrition[[#This Row],[Protein]]/Nutrition[[#This Row],[Grams]]</f>
        <v>1.9607843137254902E-2</v>
      </c>
      <c r="N266">
        <f>Nutrition[[#This Row],[Fat]]/Nutrition[[#This Row],[Grams]]</f>
        <v>7.8431372549019607E-3</v>
      </c>
      <c r="O266">
        <f>Nutrition[[#This Row],[Sat.Fat]]/Nutrition[[#This Row],[Grams]]</f>
        <v>3.1372549019607843E-2</v>
      </c>
      <c r="P266">
        <f>Nutrition[[#This Row],[Fiber]]/Nutrition[[#This Row],[Grams]]</f>
        <v>1.9607843137254902E-3</v>
      </c>
      <c r="Q266">
        <f>Nutrition[[#This Row],[Carbs]]/Nutrition[[#This Row],[Grams]]</f>
        <v>4.7058823529411764E-2</v>
      </c>
    </row>
    <row r="267" spans="1:17" x14ac:dyDescent="0.2">
      <c r="A267" t="s">
        <v>335</v>
      </c>
      <c r="B267" t="s">
        <v>15</v>
      </c>
      <c r="C267">
        <v>255</v>
      </c>
      <c r="D267">
        <v>200</v>
      </c>
      <c r="E267">
        <v>7</v>
      </c>
      <c r="F267">
        <v>12</v>
      </c>
      <c r="G267">
        <v>11</v>
      </c>
      <c r="H267">
        <v>1.2</v>
      </c>
      <c r="I267">
        <v>18</v>
      </c>
      <c r="J267" t="s">
        <v>330</v>
      </c>
      <c r="K267" t="s">
        <v>412</v>
      </c>
      <c r="L267">
        <f>Nutrition[[#This Row],[Calories]]/Nutrition[[#This Row],[Grams]]</f>
        <v>0.78431372549019607</v>
      </c>
      <c r="M267">
        <f>Nutrition[[#This Row],[Protein]]/Nutrition[[#This Row],[Grams]]</f>
        <v>2.7450980392156862E-2</v>
      </c>
      <c r="N267">
        <f>Nutrition[[#This Row],[Fat]]/Nutrition[[#This Row],[Grams]]</f>
        <v>4.7058823529411764E-2</v>
      </c>
      <c r="O267">
        <f>Nutrition[[#This Row],[Sat.Fat]]/Nutrition[[#This Row],[Grams]]</f>
        <v>4.3137254901960784E-2</v>
      </c>
      <c r="P267">
        <f>Nutrition[[#This Row],[Fiber]]/Nutrition[[#This Row],[Grams]]</f>
        <v>4.7058823529411761E-3</v>
      </c>
      <c r="Q267">
        <f>Nutrition[[#This Row],[Carbs]]/Nutrition[[#This Row],[Grams]]</f>
        <v>7.0588235294117646E-2</v>
      </c>
    </row>
    <row r="268" spans="1:17" x14ac:dyDescent="0.2">
      <c r="A268" t="s">
        <v>336</v>
      </c>
      <c r="B268" t="s">
        <v>15</v>
      </c>
      <c r="C268">
        <v>250</v>
      </c>
      <c r="D268">
        <v>115</v>
      </c>
      <c r="E268">
        <v>6</v>
      </c>
      <c r="F268">
        <v>4</v>
      </c>
      <c r="G268">
        <v>3</v>
      </c>
      <c r="H268">
        <v>0.2</v>
      </c>
      <c r="I268">
        <v>13</v>
      </c>
      <c r="J268" t="s">
        <v>330</v>
      </c>
      <c r="K268" t="s">
        <v>412</v>
      </c>
      <c r="L268">
        <f>Nutrition[[#This Row],[Calories]]/Nutrition[[#This Row],[Grams]]</f>
        <v>0.46</v>
      </c>
      <c r="M268">
        <f>Nutrition[[#This Row],[Protein]]/Nutrition[[#This Row],[Grams]]</f>
        <v>2.4E-2</v>
      </c>
      <c r="N268">
        <f>Nutrition[[#This Row],[Fat]]/Nutrition[[#This Row],[Grams]]</f>
        <v>1.6E-2</v>
      </c>
      <c r="O268">
        <f>Nutrition[[#This Row],[Sat.Fat]]/Nutrition[[#This Row],[Grams]]</f>
        <v>1.2E-2</v>
      </c>
      <c r="P268">
        <f>Nutrition[[#This Row],[Fiber]]/Nutrition[[#This Row],[Grams]]</f>
        <v>8.0000000000000004E-4</v>
      </c>
      <c r="Q268">
        <f>Nutrition[[#This Row],[Carbs]]/Nutrition[[#This Row],[Grams]]</f>
        <v>5.1999999999999998E-2</v>
      </c>
    </row>
    <row r="269" spans="1:17" x14ac:dyDescent="0.2">
      <c r="A269" t="s">
        <v>337</v>
      </c>
      <c r="B269" t="s">
        <v>15</v>
      </c>
      <c r="C269">
        <v>250</v>
      </c>
      <c r="D269">
        <v>147</v>
      </c>
      <c r="E269">
        <v>8</v>
      </c>
      <c r="F269">
        <v>3</v>
      </c>
      <c r="G269">
        <v>3</v>
      </c>
      <c r="H269">
        <v>0.5</v>
      </c>
      <c r="I269">
        <v>25</v>
      </c>
      <c r="J269" t="s">
        <v>330</v>
      </c>
      <c r="K269" t="s">
        <v>412</v>
      </c>
      <c r="L269">
        <f>Nutrition[[#This Row],[Calories]]/Nutrition[[#This Row],[Grams]]</f>
        <v>0.58799999999999997</v>
      </c>
      <c r="M269">
        <f>Nutrition[[#This Row],[Protein]]/Nutrition[[#This Row],[Grams]]</f>
        <v>3.2000000000000001E-2</v>
      </c>
      <c r="N269">
        <f>Nutrition[[#This Row],[Fat]]/Nutrition[[#This Row],[Grams]]</f>
        <v>1.2E-2</v>
      </c>
      <c r="O269">
        <f>Nutrition[[#This Row],[Sat.Fat]]/Nutrition[[#This Row],[Grams]]</f>
        <v>1.2E-2</v>
      </c>
      <c r="P269">
        <f>Nutrition[[#This Row],[Fiber]]/Nutrition[[#This Row],[Grams]]</f>
        <v>2E-3</v>
      </c>
      <c r="Q269">
        <f>Nutrition[[#This Row],[Carbs]]/Nutrition[[#This Row],[Grams]]</f>
        <v>0.1</v>
      </c>
    </row>
    <row r="270" spans="1:17" x14ac:dyDescent="0.2">
      <c r="A270" t="s">
        <v>338</v>
      </c>
      <c r="B270" t="s">
        <v>15</v>
      </c>
      <c r="C270">
        <v>245</v>
      </c>
      <c r="D270">
        <v>175</v>
      </c>
      <c r="E270">
        <v>6</v>
      </c>
      <c r="F270">
        <v>7</v>
      </c>
      <c r="G270">
        <v>6</v>
      </c>
      <c r="H270">
        <v>0.5</v>
      </c>
      <c r="I270">
        <v>22</v>
      </c>
      <c r="J270" t="s">
        <v>330</v>
      </c>
      <c r="K270" t="s">
        <v>412</v>
      </c>
      <c r="L270">
        <f>Nutrition[[#This Row],[Calories]]/Nutrition[[#This Row],[Grams]]</f>
        <v>0.7142857142857143</v>
      </c>
      <c r="M270">
        <f>Nutrition[[#This Row],[Protein]]/Nutrition[[#This Row],[Grams]]</f>
        <v>2.4489795918367346E-2</v>
      </c>
      <c r="N270">
        <f>Nutrition[[#This Row],[Fat]]/Nutrition[[#This Row],[Grams]]</f>
        <v>2.8571428571428571E-2</v>
      </c>
      <c r="O270">
        <f>Nutrition[[#This Row],[Sat.Fat]]/Nutrition[[#This Row],[Grams]]</f>
        <v>2.4489795918367346E-2</v>
      </c>
      <c r="P270">
        <f>Nutrition[[#This Row],[Fiber]]/Nutrition[[#This Row],[Grams]]</f>
        <v>2.0408163265306124E-3</v>
      </c>
      <c r="Q270">
        <f>Nutrition[[#This Row],[Carbs]]/Nutrition[[#This Row],[Grams]]</f>
        <v>8.9795918367346933E-2</v>
      </c>
    </row>
    <row r="271" spans="1:17" x14ac:dyDescent="0.2">
      <c r="A271" t="s">
        <v>339</v>
      </c>
      <c r="B271" t="s">
        <v>15</v>
      </c>
      <c r="C271">
        <v>250</v>
      </c>
      <c r="D271">
        <v>80</v>
      </c>
      <c r="E271">
        <v>4</v>
      </c>
      <c r="F271">
        <v>2</v>
      </c>
      <c r="G271">
        <v>2</v>
      </c>
      <c r="H271">
        <v>0</v>
      </c>
      <c r="I271">
        <v>14</v>
      </c>
      <c r="J271" t="s">
        <v>330</v>
      </c>
      <c r="K271" t="s">
        <v>412</v>
      </c>
      <c r="L271">
        <f>Nutrition[[#This Row],[Calories]]/Nutrition[[#This Row],[Grams]]</f>
        <v>0.32</v>
      </c>
      <c r="M271">
        <f>Nutrition[[#This Row],[Protein]]/Nutrition[[#This Row],[Grams]]</f>
        <v>1.6E-2</v>
      </c>
      <c r="N271">
        <f>Nutrition[[#This Row],[Fat]]/Nutrition[[#This Row],[Grams]]</f>
        <v>8.0000000000000002E-3</v>
      </c>
      <c r="O271">
        <f>Nutrition[[#This Row],[Sat.Fat]]/Nutrition[[#This Row],[Grams]]</f>
        <v>8.0000000000000002E-3</v>
      </c>
      <c r="P271">
        <f>Nutrition[[#This Row],[Fiber]]/Nutrition[[#This Row],[Grams]]</f>
        <v>0</v>
      </c>
      <c r="Q271">
        <f>Nutrition[[#This Row],[Carbs]]/Nutrition[[#This Row],[Grams]]</f>
        <v>5.6000000000000001E-2</v>
      </c>
    </row>
    <row r="272" spans="1:17" x14ac:dyDescent="0.2">
      <c r="A272" t="s">
        <v>340</v>
      </c>
      <c r="B272" t="s">
        <v>290</v>
      </c>
      <c r="C272">
        <v>100</v>
      </c>
      <c r="D272">
        <v>150</v>
      </c>
      <c r="E272">
        <v>1</v>
      </c>
      <c r="F272">
        <v>4</v>
      </c>
      <c r="G272">
        <v>0</v>
      </c>
      <c r="H272">
        <v>0.5</v>
      </c>
      <c r="I272">
        <v>29</v>
      </c>
      <c r="J272" t="s">
        <v>341</v>
      </c>
      <c r="K272" t="s">
        <v>412</v>
      </c>
      <c r="L272">
        <f>Nutrition[[#This Row],[Calories]]/Nutrition[[#This Row],[Grams]]</f>
        <v>1.5</v>
      </c>
      <c r="M272">
        <f>Nutrition[[#This Row],[Protein]]/Nutrition[[#This Row],[Grams]]</f>
        <v>0.01</v>
      </c>
      <c r="N272">
        <f>Nutrition[[#This Row],[Fat]]/Nutrition[[#This Row],[Grams]]</f>
        <v>0.04</v>
      </c>
      <c r="O272">
        <f>Nutrition[[#This Row],[Sat.Fat]]/Nutrition[[#This Row],[Grams]]</f>
        <v>0</v>
      </c>
      <c r="P272">
        <f>Nutrition[[#This Row],[Fiber]]/Nutrition[[#This Row],[Grams]]</f>
        <v>5.0000000000000001E-3</v>
      </c>
      <c r="Q272">
        <f>Nutrition[[#This Row],[Carbs]]/Nutrition[[#This Row],[Grams]]</f>
        <v>0.28999999999999998</v>
      </c>
    </row>
    <row r="273" spans="1:17" x14ac:dyDescent="0.2">
      <c r="A273" t="s">
        <v>342</v>
      </c>
      <c r="B273" t="s">
        <v>133</v>
      </c>
      <c r="C273">
        <v>200</v>
      </c>
      <c r="D273">
        <v>374</v>
      </c>
      <c r="E273">
        <v>11</v>
      </c>
      <c r="F273">
        <v>12</v>
      </c>
      <c r="G273">
        <v>11</v>
      </c>
      <c r="H273">
        <v>0.2</v>
      </c>
      <c r="I273">
        <v>56</v>
      </c>
      <c r="J273" t="s">
        <v>341</v>
      </c>
      <c r="K273" t="s">
        <v>412</v>
      </c>
      <c r="L273">
        <f>Nutrition[[#This Row],[Calories]]/Nutrition[[#This Row],[Grams]]</f>
        <v>1.87</v>
      </c>
      <c r="M273">
        <f>Nutrition[[#This Row],[Protein]]/Nutrition[[#This Row],[Grams]]</f>
        <v>5.5E-2</v>
      </c>
      <c r="N273">
        <f>Nutrition[[#This Row],[Fat]]/Nutrition[[#This Row],[Grams]]</f>
        <v>0.06</v>
      </c>
      <c r="O273">
        <f>Nutrition[[#This Row],[Sat.Fat]]/Nutrition[[#This Row],[Grams]]</f>
        <v>5.5E-2</v>
      </c>
      <c r="P273">
        <f>Nutrition[[#This Row],[Fiber]]/Nutrition[[#This Row],[Grams]]</f>
        <v>1E-3</v>
      </c>
      <c r="Q273">
        <f>Nutrition[[#This Row],[Carbs]]/Nutrition[[#This Row],[Grams]]</f>
        <v>0.28000000000000003</v>
      </c>
    </row>
    <row r="274" spans="1:17" x14ac:dyDescent="0.2">
      <c r="A274" t="s">
        <v>343</v>
      </c>
      <c r="B274" t="s">
        <v>284</v>
      </c>
      <c r="C274">
        <v>40</v>
      </c>
      <c r="D274">
        <v>110</v>
      </c>
      <c r="E274">
        <v>3</v>
      </c>
      <c r="F274">
        <v>0</v>
      </c>
      <c r="G274">
        <v>0</v>
      </c>
      <c r="H274">
        <v>0</v>
      </c>
      <c r="I274">
        <v>23</v>
      </c>
      <c r="J274" t="s">
        <v>341</v>
      </c>
      <c r="K274" t="s">
        <v>412</v>
      </c>
      <c r="L274">
        <f>Nutrition[[#This Row],[Calories]]/Nutrition[[#This Row],[Grams]]</f>
        <v>2.75</v>
      </c>
      <c r="M274">
        <f>Nutrition[[#This Row],[Protein]]/Nutrition[[#This Row],[Grams]]</f>
        <v>7.4999999999999997E-2</v>
      </c>
      <c r="N274">
        <f>Nutrition[[#This Row],[Fat]]/Nutrition[[#This Row],[Grams]]</f>
        <v>0</v>
      </c>
      <c r="O274">
        <f>Nutrition[[#This Row],[Sat.Fat]]/Nutrition[[#This Row],[Grams]]</f>
        <v>0</v>
      </c>
      <c r="P274">
        <f>Nutrition[[#This Row],[Fiber]]/Nutrition[[#This Row],[Grams]]</f>
        <v>0</v>
      </c>
      <c r="Q274">
        <f>Nutrition[[#This Row],[Carbs]]/Nutrition[[#This Row],[Grams]]</f>
        <v>0.57499999999999996</v>
      </c>
    </row>
    <row r="275" spans="1:17" x14ac:dyDescent="0.2">
      <c r="A275" t="s">
        <v>344</v>
      </c>
      <c r="B275" t="s">
        <v>284</v>
      </c>
      <c r="C275">
        <v>120</v>
      </c>
      <c r="D275">
        <v>420</v>
      </c>
      <c r="E275">
        <v>5</v>
      </c>
      <c r="F275">
        <v>14</v>
      </c>
      <c r="G275">
        <v>12</v>
      </c>
      <c r="H275">
        <v>0.3</v>
      </c>
      <c r="I275">
        <v>70</v>
      </c>
      <c r="J275" t="s">
        <v>341</v>
      </c>
      <c r="K275" t="s">
        <v>412</v>
      </c>
      <c r="L275">
        <f>Nutrition[[#This Row],[Calories]]/Nutrition[[#This Row],[Grams]]</f>
        <v>3.5</v>
      </c>
      <c r="M275">
        <f>Nutrition[[#This Row],[Protein]]/Nutrition[[#This Row],[Grams]]</f>
        <v>4.1666666666666664E-2</v>
      </c>
      <c r="N275">
        <f>Nutrition[[#This Row],[Fat]]/Nutrition[[#This Row],[Grams]]</f>
        <v>0.11666666666666667</v>
      </c>
      <c r="O275">
        <f>Nutrition[[#This Row],[Sat.Fat]]/Nutrition[[#This Row],[Grams]]</f>
        <v>0.1</v>
      </c>
      <c r="P275">
        <f>Nutrition[[#This Row],[Fiber]]/Nutrition[[#This Row],[Grams]]</f>
        <v>2.5000000000000001E-3</v>
      </c>
      <c r="Q275">
        <f>Nutrition[[#This Row],[Carbs]]/Nutrition[[#This Row],[Grams]]</f>
        <v>0.58333333333333337</v>
      </c>
    </row>
    <row r="276" spans="1:17" x14ac:dyDescent="0.2">
      <c r="A276" t="s">
        <v>345</v>
      </c>
      <c r="B276">
        <v>1</v>
      </c>
      <c r="C276">
        <v>50</v>
      </c>
      <c r="D276">
        <v>160</v>
      </c>
      <c r="E276">
        <v>3</v>
      </c>
      <c r="F276">
        <v>3</v>
      </c>
      <c r="G276">
        <v>2</v>
      </c>
      <c r="H276">
        <v>0</v>
      </c>
      <c r="I276">
        <v>31</v>
      </c>
      <c r="J276" t="s">
        <v>341</v>
      </c>
      <c r="K276" t="s">
        <v>412</v>
      </c>
      <c r="L276">
        <f>Nutrition[[#This Row],[Calories]]/Nutrition[[#This Row],[Grams]]</f>
        <v>3.2</v>
      </c>
      <c r="M276">
        <f>Nutrition[[#This Row],[Protein]]/Nutrition[[#This Row],[Grams]]</f>
        <v>0.06</v>
      </c>
      <c r="N276">
        <f>Nutrition[[#This Row],[Fat]]/Nutrition[[#This Row],[Grams]]</f>
        <v>0.06</v>
      </c>
      <c r="O276">
        <f>Nutrition[[#This Row],[Sat.Fat]]/Nutrition[[#This Row],[Grams]]</f>
        <v>0.04</v>
      </c>
      <c r="P276">
        <f>Nutrition[[#This Row],[Fiber]]/Nutrition[[#This Row],[Grams]]</f>
        <v>0</v>
      </c>
      <c r="Q276">
        <f>Nutrition[[#This Row],[Carbs]]/Nutrition[[#This Row],[Grams]]</f>
        <v>0.62</v>
      </c>
    </row>
    <row r="277" spans="1:17" x14ac:dyDescent="0.2">
      <c r="A277" t="s">
        <v>346</v>
      </c>
      <c r="B277" t="s">
        <v>284</v>
      </c>
      <c r="C277">
        <v>30</v>
      </c>
      <c r="D277">
        <v>105</v>
      </c>
      <c r="E277">
        <v>2</v>
      </c>
      <c r="F277">
        <v>4</v>
      </c>
      <c r="G277">
        <v>3</v>
      </c>
      <c r="H277">
        <v>0.2</v>
      </c>
      <c r="I277">
        <v>17</v>
      </c>
      <c r="J277" t="s">
        <v>341</v>
      </c>
      <c r="K277" t="s">
        <v>412</v>
      </c>
      <c r="L277">
        <f>Nutrition[[#This Row],[Calories]]/Nutrition[[#This Row],[Grams]]</f>
        <v>3.5</v>
      </c>
      <c r="M277">
        <f>Nutrition[[#This Row],[Protein]]/Nutrition[[#This Row],[Grams]]</f>
        <v>6.6666666666666666E-2</v>
      </c>
      <c r="N277">
        <f>Nutrition[[#This Row],[Fat]]/Nutrition[[#This Row],[Grams]]</f>
        <v>0.13333333333333333</v>
      </c>
      <c r="O277">
        <f>Nutrition[[#This Row],[Sat.Fat]]/Nutrition[[#This Row],[Grams]]</f>
        <v>0.1</v>
      </c>
      <c r="P277">
        <f>Nutrition[[#This Row],[Fiber]]/Nutrition[[#This Row],[Grams]]</f>
        <v>6.6666666666666671E-3</v>
      </c>
      <c r="Q277">
        <f>Nutrition[[#This Row],[Carbs]]/Nutrition[[#This Row],[Grams]]</f>
        <v>0.56666666666666665</v>
      </c>
    </row>
    <row r="278" spans="1:17" x14ac:dyDescent="0.2">
      <c r="A278" t="s">
        <v>347</v>
      </c>
      <c r="B278" t="s">
        <v>284</v>
      </c>
      <c r="C278">
        <v>55</v>
      </c>
      <c r="D278">
        <v>180</v>
      </c>
      <c r="E278">
        <v>2</v>
      </c>
      <c r="F278">
        <v>7</v>
      </c>
      <c r="G278">
        <v>6</v>
      </c>
      <c r="H278">
        <v>0</v>
      </c>
      <c r="I278">
        <v>28</v>
      </c>
      <c r="J278" t="s">
        <v>341</v>
      </c>
      <c r="K278" t="s">
        <v>412</v>
      </c>
      <c r="L278">
        <f>Nutrition[[#This Row],[Calories]]/Nutrition[[#This Row],[Grams]]</f>
        <v>3.2727272727272729</v>
      </c>
      <c r="M278">
        <f>Nutrition[[#This Row],[Protein]]/Nutrition[[#This Row],[Grams]]</f>
        <v>3.6363636363636362E-2</v>
      </c>
      <c r="N278">
        <f>Nutrition[[#This Row],[Fat]]/Nutrition[[#This Row],[Grams]]</f>
        <v>0.12727272727272726</v>
      </c>
      <c r="O278">
        <f>Nutrition[[#This Row],[Sat.Fat]]/Nutrition[[#This Row],[Grams]]</f>
        <v>0.10909090909090909</v>
      </c>
      <c r="P278">
        <f>Nutrition[[#This Row],[Fiber]]/Nutrition[[#This Row],[Grams]]</f>
        <v>0</v>
      </c>
      <c r="Q278">
        <f>Nutrition[[#This Row],[Carbs]]/Nutrition[[#This Row],[Grams]]</f>
        <v>0.50909090909090904</v>
      </c>
    </row>
    <row r="279" spans="1:17" x14ac:dyDescent="0.2">
      <c r="A279" t="s">
        <v>348</v>
      </c>
      <c r="B279" t="s">
        <v>284</v>
      </c>
      <c r="C279">
        <v>55</v>
      </c>
      <c r="D279">
        <v>180</v>
      </c>
      <c r="E279">
        <v>4</v>
      </c>
      <c r="F279">
        <v>5</v>
      </c>
      <c r="G279">
        <v>4</v>
      </c>
      <c r="H279">
        <v>0</v>
      </c>
      <c r="I279">
        <v>31</v>
      </c>
      <c r="J279" t="s">
        <v>341</v>
      </c>
      <c r="K279" t="s">
        <v>412</v>
      </c>
      <c r="L279">
        <f>Nutrition[[#This Row],[Calories]]/Nutrition[[#This Row],[Grams]]</f>
        <v>3.2727272727272729</v>
      </c>
      <c r="M279">
        <f>Nutrition[[#This Row],[Protein]]/Nutrition[[#This Row],[Grams]]</f>
        <v>7.2727272727272724E-2</v>
      </c>
      <c r="N279">
        <f>Nutrition[[#This Row],[Fat]]/Nutrition[[#This Row],[Grams]]</f>
        <v>9.0909090909090912E-2</v>
      </c>
      <c r="O279">
        <f>Nutrition[[#This Row],[Sat.Fat]]/Nutrition[[#This Row],[Grams]]</f>
        <v>7.2727272727272724E-2</v>
      </c>
      <c r="P279">
        <f>Nutrition[[#This Row],[Fiber]]/Nutrition[[#This Row],[Grams]]</f>
        <v>0</v>
      </c>
      <c r="Q279">
        <f>Nutrition[[#This Row],[Carbs]]/Nutrition[[#This Row],[Grams]]</f>
        <v>0.5636363636363636</v>
      </c>
    </row>
    <row r="280" spans="1:17" x14ac:dyDescent="0.2">
      <c r="A280" t="s">
        <v>349</v>
      </c>
      <c r="B280" t="s">
        <v>284</v>
      </c>
      <c r="C280">
        <v>40</v>
      </c>
      <c r="D280">
        <v>115</v>
      </c>
      <c r="E280">
        <v>3</v>
      </c>
      <c r="F280">
        <v>2</v>
      </c>
      <c r="G280">
        <v>2</v>
      </c>
      <c r="H280">
        <v>0</v>
      </c>
      <c r="I280">
        <v>22</v>
      </c>
      <c r="J280" t="s">
        <v>341</v>
      </c>
      <c r="K280" t="s">
        <v>412</v>
      </c>
      <c r="L280">
        <f>Nutrition[[#This Row],[Calories]]/Nutrition[[#This Row],[Grams]]</f>
        <v>2.875</v>
      </c>
      <c r="M280">
        <f>Nutrition[[#This Row],[Protein]]/Nutrition[[#This Row],[Grams]]</f>
        <v>7.4999999999999997E-2</v>
      </c>
      <c r="N280">
        <f>Nutrition[[#This Row],[Fat]]/Nutrition[[#This Row],[Grams]]</f>
        <v>0.05</v>
      </c>
      <c r="O280">
        <f>Nutrition[[#This Row],[Sat.Fat]]/Nutrition[[#This Row],[Grams]]</f>
        <v>0.05</v>
      </c>
      <c r="P280">
        <f>Nutrition[[#This Row],[Fiber]]/Nutrition[[#This Row],[Grams]]</f>
        <v>0</v>
      </c>
      <c r="Q280">
        <f>Nutrition[[#This Row],[Carbs]]/Nutrition[[#This Row],[Grams]]</f>
        <v>0.55000000000000004</v>
      </c>
    </row>
    <row r="281" spans="1:17" x14ac:dyDescent="0.2">
      <c r="A281" t="s">
        <v>350</v>
      </c>
      <c r="B281">
        <v>5</v>
      </c>
      <c r="C281">
        <v>25</v>
      </c>
      <c r="D281">
        <v>104</v>
      </c>
      <c r="E281">
        <v>0</v>
      </c>
      <c r="F281">
        <v>3</v>
      </c>
      <c r="G281">
        <v>3</v>
      </c>
      <c r="H281">
        <v>0</v>
      </c>
      <c r="I281">
        <v>19</v>
      </c>
      <c r="J281" t="s">
        <v>341</v>
      </c>
      <c r="K281" t="s">
        <v>412</v>
      </c>
      <c r="L281">
        <f>Nutrition[[#This Row],[Calories]]/Nutrition[[#This Row],[Grams]]</f>
        <v>4.16</v>
      </c>
      <c r="M281">
        <f>Nutrition[[#This Row],[Protein]]/Nutrition[[#This Row],[Grams]]</f>
        <v>0</v>
      </c>
      <c r="N281">
        <f>Nutrition[[#This Row],[Fat]]/Nutrition[[#This Row],[Grams]]</f>
        <v>0.12</v>
      </c>
      <c r="O281">
        <f>Nutrition[[#This Row],[Sat.Fat]]/Nutrition[[#This Row],[Grams]]</f>
        <v>0.12</v>
      </c>
      <c r="P281">
        <f>Nutrition[[#This Row],[Fiber]]/Nutrition[[#This Row],[Grams]]</f>
        <v>0</v>
      </c>
      <c r="Q281">
        <f>Nutrition[[#This Row],[Carbs]]/Nutrition[[#This Row],[Grams]]</f>
        <v>0.76</v>
      </c>
    </row>
    <row r="282" spans="1:17" x14ac:dyDescent="0.2">
      <c r="A282" t="s">
        <v>351</v>
      </c>
      <c r="B282">
        <v>2</v>
      </c>
      <c r="C282">
        <v>30</v>
      </c>
      <c r="D282">
        <v>130</v>
      </c>
      <c r="E282">
        <v>0</v>
      </c>
      <c r="F282">
        <v>4</v>
      </c>
      <c r="G282">
        <v>4</v>
      </c>
      <c r="H282">
        <v>0</v>
      </c>
      <c r="I282">
        <v>24</v>
      </c>
      <c r="J282" t="s">
        <v>341</v>
      </c>
      <c r="K282" t="s">
        <v>412</v>
      </c>
      <c r="L282">
        <f>Nutrition[[#This Row],[Calories]]/Nutrition[[#This Row],[Grams]]</f>
        <v>4.333333333333333</v>
      </c>
      <c r="M282">
        <f>Nutrition[[#This Row],[Protein]]/Nutrition[[#This Row],[Grams]]</f>
        <v>0</v>
      </c>
      <c r="N282">
        <f>Nutrition[[#This Row],[Fat]]/Nutrition[[#This Row],[Grams]]</f>
        <v>0.13333333333333333</v>
      </c>
      <c r="O282">
        <f>Nutrition[[#This Row],[Sat.Fat]]/Nutrition[[#This Row],[Grams]]</f>
        <v>0.13333333333333333</v>
      </c>
      <c r="P282">
        <f>Nutrition[[#This Row],[Fiber]]/Nutrition[[#This Row],[Grams]]</f>
        <v>0</v>
      </c>
      <c r="Q282">
        <f>Nutrition[[#This Row],[Carbs]]/Nutrition[[#This Row],[Grams]]</f>
        <v>0.8</v>
      </c>
    </row>
    <row r="283" spans="1:17" x14ac:dyDescent="0.2">
      <c r="A283" t="s">
        <v>352</v>
      </c>
      <c r="B283" t="s">
        <v>353</v>
      </c>
      <c r="C283">
        <v>90</v>
      </c>
      <c r="D283">
        <v>370</v>
      </c>
      <c r="E283">
        <v>0</v>
      </c>
      <c r="F283">
        <v>12</v>
      </c>
      <c r="G283">
        <v>11</v>
      </c>
      <c r="H283">
        <v>0.1</v>
      </c>
      <c r="I283">
        <v>80</v>
      </c>
      <c r="J283" t="s">
        <v>341</v>
      </c>
      <c r="K283" t="s">
        <v>412</v>
      </c>
      <c r="L283">
        <f>Nutrition[[#This Row],[Calories]]/Nutrition[[#This Row],[Grams]]</f>
        <v>4.1111111111111107</v>
      </c>
      <c r="M283">
        <f>Nutrition[[#This Row],[Protein]]/Nutrition[[#This Row],[Grams]]</f>
        <v>0</v>
      </c>
      <c r="N283">
        <f>Nutrition[[#This Row],[Fat]]/Nutrition[[#This Row],[Grams]]</f>
        <v>0.13333333333333333</v>
      </c>
      <c r="O283">
        <f>Nutrition[[#This Row],[Sat.Fat]]/Nutrition[[#This Row],[Grams]]</f>
        <v>0.12222222222222222</v>
      </c>
      <c r="P283">
        <f>Nutrition[[#This Row],[Fiber]]/Nutrition[[#This Row],[Grams]]</f>
        <v>1.1111111111111111E-3</v>
      </c>
      <c r="Q283">
        <f>Nutrition[[#This Row],[Carbs]]/Nutrition[[#This Row],[Grams]]</f>
        <v>0.88888888888888884</v>
      </c>
    </row>
    <row r="284" spans="1:17" x14ac:dyDescent="0.2">
      <c r="A284" t="s">
        <v>354</v>
      </c>
      <c r="B284" t="s">
        <v>41</v>
      </c>
      <c r="C284">
        <v>28</v>
      </c>
      <c r="D284">
        <v>90</v>
      </c>
      <c r="E284">
        <v>0</v>
      </c>
      <c r="F284">
        <v>0</v>
      </c>
      <c r="G284">
        <v>0</v>
      </c>
      <c r="H284">
        <v>0</v>
      </c>
      <c r="I284">
        <v>28</v>
      </c>
      <c r="J284" t="s">
        <v>341</v>
      </c>
      <c r="K284" t="s">
        <v>412</v>
      </c>
      <c r="L284">
        <f>Nutrition[[#This Row],[Calories]]/Nutrition[[#This Row],[Grams]]</f>
        <v>3.2142857142857144</v>
      </c>
      <c r="M284">
        <f>Nutrition[[#This Row],[Protein]]/Nutrition[[#This Row],[Grams]]</f>
        <v>0</v>
      </c>
      <c r="N284">
        <f>Nutrition[[#This Row],[Fat]]/Nutrition[[#This Row],[Grams]]</f>
        <v>0</v>
      </c>
      <c r="O284">
        <f>Nutrition[[#This Row],[Sat.Fat]]/Nutrition[[#This Row],[Grams]]</f>
        <v>0</v>
      </c>
      <c r="P284">
        <f>Nutrition[[#This Row],[Fiber]]/Nutrition[[#This Row],[Grams]]</f>
        <v>0</v>
      </c>
      <c r="Q284">
        <f>Nutrition[[#This Row],[Carbs]]/Nutrition[[#This Row],[Grams]]</f>
        <v>1</v>
      </c>
    </row>
    <row r="285" spans="1:17" x14ac:dyDescent="0.2">
      <c r="A285" t="s">
        <v>355</v>
      </c>
      <c r="B285">
        <v>5</v>
      </c>
      <c r="C285">
        <v>30</v>
      </c>
      <c r="D285">
        <v>98</v>
      </c>
      <c r="E285">
        <v>1</v>
      </c>
      <c r="F285">
        <v>0</v>
      </c>
      <c r="G285">
        <v>0</v>
      </c>
      <c r="H285">
        <v>0</v>
      </c>
      <c r="I285">
        <v>23</v>
      </c>
      <c r="J285" t="s">
        <v>341</v>
      </c>
      <c r="K285" t="s">
        <v>412</v>
      </c>
      <c r="L285">
        <f>Nutrition[[#This Row],[Calories]]/Nutrition[[#This Row],[Grams]]</f>
        <v>3.2666666666666666</v>
      </c>
      <c r="M285">
        <f>Nutrition[[#This Row],[Protein]]/Nutrition[[#This Row],[Grams]]</f>
        <v>3.3333333333333333E-2</v>
      </c>
      <c r="N285">
        <f>Nutrition[[#This Row],[Fat]]/Nutrition[[#This Row],[Grams]]</f>
        <v>0</v>
      </c>
      <c r="O285">
        <f>Nutrition[[#This Row],[Sat.Fat]]/Nutrition[[#This Row],[Grams]]</f>
        <v>0</v>
      </c>
      <c r="P285">
        <f>Nutrition[[#This Row],[Fiber]]/Nutrition[[#This Row],[Grams]]</f>
        <v>0</v>
      </c>
      <c r="Q285">
        <f>Nutrition[[#This Row],[Carbs]]/Nutrition[[#This Row],[Grams]]</f>
        <v>0.76666666666666672</v>
      </c>
    </row>
    <row r="286" spans="1:17" x14ac:dyDescent="0.2">
      <c r="A286" t="s">
        <v>356</v>
      </c>
      <c r="B286" t="s">
        <v>357</v>
      </c>
      <c r="C286">
        <v>56</v>
      </c>
      <c r="D286">
        <v>290</v>
      </c>
      <c r="E286">
        <v>2</v>
      </c>
      <c r="F286">
        <v>6</v>
      </c>
      <c r="G286">
        <v>6</v>
      </c>
      <c r="H286">
        <v>0.2</v>
      </c>
      <c r="I286">
        <v>44</v>
      </c>
      <c r="J286" t="s">
        <v>341</v>
      </c>
      <c r="K286" t="s">
        <v>412</v>
      </c>
      <c r="L286">
        <f>Nutrition[[#This Row],[Calories]]/Nutrition[[#This Row],[Grams]]</f>
        <v>5.1785714285714288</v>
      </c>
      <c r="M286">
        <f>Nutrition[[#This Row],[Protein]]/Nutrition[[#This Row],[Grams]]</f>
        <v>3.5714285714285712E-2</v>
      </c>
      <c r="N286">
        <f>Nutrition[[#This Row],[Fat]]/Nutrition[[#This Row],[Grams]]</f>
        <v>0.10714285714285714</v>
      </c>
      <c r="O286">
        <f>Nutrition[[#This Row],[Sat.Fat]]/Nutrition[[#This Row],[Grams]]</f>
        <v>0.10714285714285714</v>
      </c>
      <c r="P286">
        <f>Nutrition[[#This Row],[Fiber]]/Nutrition[[#This Row],[Grams]]</f>
        <v>3.5714285714285718E-3</v>
      </c>
      <c r="Q286">
        <f>Nutrition[[#This Row],[Carbs]]/Nutrition[[#This Row],[Grams]]</f>
        <v>0.7857142857142857</v>
      </c>
    </row>
    <row r="287" spans="1:17" x14ac:dyDescent="0.2">
      <c r="A287" t="s">
        <v>358</v>
      </c>
      <c r="B287" t="s">
        <v>173</v>
      </c>
      <c r="C287">
        <v>40</v>
      </c>
      <c r="D287">
        <v>80</v>
      </c>
      <c r="E287">
        <v>0</v>
      </c>
      <c r="F287">
        <v>0</v>
      </c>
      <c r="G287">
        <v>0</v>
      </c>
      <c r="H287">
        <v>0</v>
      </c>
      <c r="I287">
        <v>22</v>
      </c>
      <c r="J287" t="s">
        <v>341</v>
      </c>
      <c r="K287" t="s">
        <v>412</v>
      </c>
      <c r="L287">
        <f>Nutrition[[#This Row],[Calories]]/Nutrition[[#This Row],[Grams]]</f>
        <v>2</v>
      </c>
      <c r="M287">
        <f>Nutrition[[#This Row],[Protein]]/Nutrition[[#This Row],[Grams]]</f>
        <v>0</v>
      </c>
      <c r="N287">
        <f>Nutrition[[#This Row],[Fat]]/Nutrition[[#This Row],[Grams]]</f>
        <v>0</v>
      </c>
      <c r="O287">
        <f>Nutrition[[#This Row],[Sat.Fat]]/Nutrition[[#This Row],[Grams]]</f>
        <v>0</v>
      </c>
      <c r="P287">
        <f>Nutrition[[#This Row],[Fiber]]/Nutrition[[#This Row],[Grams]]</f>
        <v>0</v>
      </c>
      <c r="Q287">
        <f>Nutrition[[#This Row],[Carbs]]/Nutrition[[#This Row],[Grams]]</f>
        <v>0.55000000000000004</v>
      </c>
    </row>
    <row r="288" spans="1:17" x14ac:dyDescent="0.2">
      <c r="A288" t="s">
        <v>359</v>
      </c>
      <c r="B288">
        <v>1</v>
      </c>
      <c r="C288">
        <v>33</v>
      </c>
      <c r="D288">
        <v>135</v>
      </c>
      <c r="E288">
        <v>2</v>
      </c>
      <c r="F288">
        <v>7</v>
      </c>
      <c r="G288">
        <v>4</v>
      </c>
      <c r="H288">
        <v>0</v>
      </c>
      <c r="I288">
        <v>17</v>
      </c>
      <c r="J288" t="s">
        <v>341</v>
      </c>
      <c r="K288" t="s">
        <v>412</v>
      </c>
      <c r="L288">
        <f>Nutrition[[#This Row],[Calories]]/Nutrition[[#This Row],[Grams]]</f>
        <v>4.0909090909090908</v>
      </c>
      <c r="M288">
        <f>Nutrition[[#This Row],[Protein]]/Nutrition[[#This Row],[Grams]]</f>
        <v>6.0606060606060608E-2</v>
      </c>
      <c r="N288">
        <f>Nutrition[[#This Row],[Fat]]/Nutrition[[#This Row],[Grams]]</f>
        <v>0.21212121212121213</v>
      </c>
      <c r="O288">
        <f>Nutrition[[#This Row],[Sat.Fat]]/Nutrition[[#This Row],[Grams]]</f>
        <v>0.12121212121212122</v>
      </c>
      <c r="P288">
        <f>Nutrition[[#This Row],[Fiber]]/Nutrition[[#This Row],[Grams]]</f>
        <v>0</v>
      </c>
      <c r="Q288">
        <f>Nutrition[[#This Row],[Carbs]]/Nutrition[[#This Row],[Grams]]</f>
        <v>0.51515151515151514</v>
      </c>
    </row>
    <row r="289" spans="1:17" x14ac:dyDescent="0.2">
      <c r="A289" t="s">
        <v>360</v>
      </c>
      <c r="B289" t="s">
        <v>15</v>
      </c>
      <c r="C289">
        <v>239</v>
      </c>
      <c r="D289">
        <v>155</v>
      </c>
      <c r="E289">
        <v>4</v>
      </c>
      <c r="F289">
        <v>0</v>
      </c>
      <c r="G289">
        <v>0</v>
      </c>
      <c r="H289">
        <v>0</v>
      </c>
      <c r="I289">
        <v>36</v>
      </c>
      <c r="J289" t="s">
        <v>341</v>
      </c>
      <c r="K289" t="s">
        <v>412</v>
      </c>
      <c r="L289">
        <f>Nutrition[[#This Row],[Calories]]/Nutrition[[#This Row],[Grams]]</f>
        <v>0.64853556485355646</v>
      </c>
      <c r="M289">
        <f>Nutrition[[#This Row],[Protein]]/Nutrition[[#This Row],[Grams]]</f>
        <v>1.6736401673640166E-2</v>
      </c>
      <c r="N289">
        <f>Nutrition[[#This Row],[Fat]]/Nutrition[[#This Row],[Grams]]</f>
        <v>0</v>
      </c>
      <c r="O289">
        <f>Nutrition[[#This Row],[Sat.Fat]]/Nutrition[[#This Row],[Grams]]</f>
        <v>0</v>
      </c>
      <c r="P289">
        <f>Nutrition[[#This Row],[Fiber]]/Nutrition[[#This Row],[Grams]]</f>
        <v>0</v>
      </c>
      <c r="Q289">
        <f>Nutrition[[#This Row],[Carbs]]/Nutrition[[#This Row],[Grams]]</f>
        <v>0.15062761506276151</v>
      </c>
    </row>
    <row r="290" spans="1:17" x14ac:dyDescent="0.2">
      <c r="A290" t="s">
        <v>361</v>
      </c>
      <c r="B290" t="s">
        <v>173</v>
      </c>
      <c r="C290">
        <v>42</v>
      </c>
      <c r="D290">
        <v>120</v>
      </c>
      <c r="E290">
        <v>0</v>
      </c>
      <c r="F290">
        <v>0</v>
      </c>
      <c r="G290">
        <v>0</v>
      </c>
      <c r="H290">
        <v>0</v>
      </c>
      <c r="I290">
        <v>30</v>
      </c>
      <c r="J290" t="s">
        <v>362</v>
      </c>
      <c r="K290" t="s">
        <v>412</v>
      </c>
      <c r="L290">
        <f>Nutrition[[#This Row],[Calories]]/Nutrition[[#This Row],[Grams]]</f>
        <v>2.8571428571428572</v>
      </c>
      <c r="M290">
        <f>Nutrition[[#This Row],[Protein]]/Nutrition[[#This Row],[Grams]]</f>
        <v>0</v>
      </c>
      <c r="N290">
        <f>Nutrition[[#This Row],[Fat]]/Nutrition[[#This Row],[Grams]]</f>
        <v>0</v>
      </c>
      <c r="O290">
        <f>Nutrition[[#This Row],[Sat.Fat]]/Nutrition[[#This Row],[Grams]]</f>
        <v>0</v>
      </c>
      <c r="P290">
        <f>Nutrition[[#This Row],[Fiber]]/Nutrition[[#This Row],[Grams]]</f>
        <v>0</v>
      </c>
      <c r="Q290">
        <f>Nutrition[[#This Row],[Carbs]]/Nutrition[[#This Row],[Grams]]</f>
        <v>0.7142857142857143</v>
      </c>
    </row>
    <row r="291" spans="1:17" x14ac:dyDescent="0.2">
      <c r="A291" t="s">
        <v>31</v>
      </c>
      <c r="B291" t="s">
        <v>26</v>
      </c>
      <c r="C291">
        <v>300</v>
      </c>
      <c r="D291">
        <v>250</v>
      </c>
      <c r="E291">
        <v>0</v>
      </c>
      <c r="F291">
        <v>0</v>
      </c>
      <c r="G291">
        <v>12</v>
      </c>
      <c r="H291">
        <v>10</v>
      </c>
      <c r="I291">
        <v>0</v>
      </c>
      <c r="J291" t="s">
        <v>341</v>
      </c>
      <c r="K291" t="s">
        <v>412</v>
      </c>
      <c r="L291">
        <f>Nutrition[[#This Row],[Calories]]/Nutrition[[#This Row],[Grams]]</f>
        <v>0.83333333333333337</v>
      </c>
      <c r="M291">
        <f>Nutrition[[#This Row],[Protein]]/Nutrition[[#This Row],[Grams]]</f>
        <v>0</v>
      </c>
      <c r="N291">
        <f>Nutrition[[#This Row],[Fat]]/Nutrition[[#This Row],[Grams]]</f>
        <v>0</v>
      </c>
      <c r="O291">
        <f>Nutrition[[#This Row],[Sat.Fat]]/Nutrition[[#This Row],[Grams]]</f>
        <v>0.04</v>
      </c>
      <c r="P291">
        <f>Nutrition[[#This Row],[Fiber]]/Nutrition[[#This Row],[Grams]]</f>
        <v>3.3333333333333333E-2</v>
      </c>
      <c r="Q291">
        <f>Nutrition[[#This Row],[Carbs]]/Nutrition[[#This Row],[Grams]]</f>
        <v>0</v>
      </c>
    </row>
    <row r="292" spans="1:17" x14ac:dyDescent="0.2">
      <c r="A292" t="s">
        <v>363</v>
      </c>
      <c r="B292" t="s">
        <v>15</v>
      </c>
      <c r="C292">
        <v>150</v>
      </c>
      <c r="D292">
        <v>117</v>
      </c>
      <c r="E292">
        <v>0</v>
      </c>
      <c r="F292">
        <v>0</v>
      </c>
      <c r="G292">
        <v>0</v>
      </c>
      <c r="H292">
        <v>0</v>
      </c>
      <c r="I292">
        <v>48</v>
      </c>
      <c r="J292" t="s">
        <v>341</v>
      </c>
      <c r="K292" t="s">
        <v>412</v>
      </c>
      <c r="L292">
        <f>Nutrition[[#This Row],[Calories]]/Nutrition[[#This Row],[Grams]]</f>
        <v>0.78</v>
      </c>
      <c r="M292">
        <f>Nutrition[[#This Row],[Protein]]/Nutrition[[#This Row],[Grams]]</f>
        <v>0</v>
      </c>
      <c r="N292">
        <f>Nutrition[[#This Row],[Fat]]/Nutrition[[#This Row],[Grams]]</f>
        <v>0</v>
      </c>
      <c r="O292">
        <f>Nutrition[[#This Row],[Sat.Fat]]/Nutrition[[#This Row],[Grams]]</f>
        <v>0</v>
      </c>
      <c r="P292">
        <f>Nutrition[[#This Row],[Fiber]]/Nutrition[[#This Row],[Grams]]</f>
        <v>0</v>
      </c>
      <c r="Q292">
        <f>Nutrition[[#This Row],[Carbs]]/Nutrition[[#This Row],[Grams]]</f>
        <v>0.32</v>
      </c>
    </row>
    <row r="293" spans="1:17" x14ac:dyDescent="0.2">
      <c r="A293" t="s">
        <v>364</v>
      </c>
      <c r="B293" t="s">
        <v>53</v>
      </c>
      <c r="C293">
        <v>20</v>
      </c>
      <c r="D293">
        <v>55</v>
      </c>
      <c r="E293">
        <v>0</v>
      </c>
      <c r="F293">
        <v>0</v>
      </c>
      <c r="G293">
        <v>0</v>
      </c>
      <c r="H293">
        <v>0</v>
      </c>
      <c r="I293">
        <v>14</v>
      </c>
      <c r="J293" t="s">
        <v>362</v>
      </c>
      <c r="K293" t="s">
        <v>412</v>
      </c>
      <c r="L293">
        <f>Nutrition[[#This Row],[Calories]]/Nutrition[[#This Row],[Grams]]</f>
        <v>2.75</v>
      </c>
      <c r="M293">
        <f>Nutrition[[#This Row],[Protein]]/Nutrition[[#This Row],[Grams]]</f>
        <v>0</v>
      </c>
      <c r="N293">
        <f>Nutrition[[#This Row],[Fat]]/Nutrition[[#This Row],[Grams]]</f>
        <v>0</v>
      </c>
      <c r="O293">
        <f>Nutrition[[#This Row],[Sat.Fat]]/Nutrition[[#This Row],[Grams]]</f>
        <v>0</v>
      </c>
      <c r="P293">
        <f>Nutrition[[#This Row],[Fiber]]/Nutrition[[#This Row],[Grams]]</f>
        <v>0</v>
      </c>
      <c r="Q293">
        <f>Nutrition[[#This Row],[Carbs]]/Nutrition[[#This Row],[Grams]]</f>
        <v>0.7</v>
      </c>
    </row>
    <row r="294" spans="1:17" x14ac:dyDescent="0.2">
      <c r="A294" t="s">
        <v>365</v>
      </c>
      <c r="B294" t="s">
        <v>53</v>
      </c>
      <c r="C294">
        <v>20</v>
      </c>
      <c r="D294">
        <v>50</v>
      </c>
      <c r="E294">
        <v>0</v>
      </c>
      <c r="F294">
        <v>0</v>
      </c>
      <c r="G294">
        <v>0</v>
      </c>
      <c r="H294">
        <v>0</v>
      </c>
      <c r="I294">
        <v>13</v>
      </c>
      <c r="J294" t="s">
        <v>362</v>
      </c>
      <c r="K294" t="s">
        <v>412</v>
      </c>
      <c r="L294">
        <f>Nutrition[[#This Row],[Calories]]/Nutrition[[#This Row],[Grams]]</f>
        <v>2.5</v>
      </c>
      <c r="M294">
        <f>Nutrition[[#This Row],[Protein]]/Nutrition[[#This Row],[Grams]]</f>
        <v>0</v>
      </c>
      <c r="N294">
        <f>Nutrition[[#This Row],[Fat]]/Nutrition[[#This Row],[Grams]]</f>
        <v>0</v>
      </c>
      <c r="O294">
        <f>Nutrition[[#This Row],[Sat.Fat]]/Nutrition[[#This Row],[Grams]]</f>
        <v>0</v>
      </c>
      <c r="P294">
        <f>Nutrition[[#This Row],[Fiber]]/Nutrition[[#This Row],[Grams]]</f>
        <v>0</v>
      </c>
      <c r="Q294">
        <f>Nutrition[[#This Row],[Carbs]]/Nutrition[[#This Row],[Grams]]</f>
        <v>0.65</v>
      </c>
    </row>
    <row r="295" spans="1:17" x14ac:dyDescent="0.2">
      <c r="A295" t="s">
        <v>366</v>
      </c>
      <c r="B295" t="s">
        <v>53</v>
      </c>
      <c r="C295">
        <v>20</v>
      </c>
      <c r="D295">
        <v>45</v>
      </c>
      <c r="E295">
        <v>0</v>
      </c>
      <c r="F295">
        <v>0</v>
      </c>
      <c r="G295">
        <v>0</v>
      </c>
      <c r="H295">
        <v>8</v>
      </c>
      <c r="I295">
        <v>11</v>
      </c>
      <c r="J295" t="s">
        <v>362</v>
      </c>
      <c r="K295" t="s">
        <v>412</v>
      </c>
      <c r="L295">
        <f>Nutrition[[#This Row],[Calories]]/Nutrition[[#This Row],[Grams]]</f>
        <v>2.25</v>
      </c>
      <c r="M295">
        <f>Nutrition[[#This Row],[Protein]]/Nutrition[[#This Row],[Grams]]</f>
        <v>0</v>
      </c>
      <c r="N295">
        <f>Nutrition[[#This Row],[Fat]]/Nutrition[[#This Row],[Grams]]</f>
        <v>0</v>
      </c>
      <c r="O295">
        <f>Nutrition[[#This Row],[Sat.Fat]]/Nutrition[[#This Row],[Grams]]</f>
        <v>0</v>
      </c>
      <c r="P295">
        <f>Nutrition[[#This Row],[Fiber]]/Nutrition[[#This Row],[Grams]]</f>
        <v>0.4</v>
      </c>
      <c r="Q295">
        <f>Nutrition[[#This Row],[Carbs]]/Nutrition[[#This Row],[Grams]]</f>
        <v>0.55000000000000004</v>
      </c>
    </row>
    <row r="296" spans="1:17" x14ac:dyDescent="0.2">
      <c r="A296" t="s">
        <v>367</v>
      </c>
      <c r="B296" t="s">
        <v>53</v>
      </c>
      <c r="C296">
        <v>20</v>
      </c>
      <c r="D296">
        <v>50</v>
      </c>
      <c r="E296">
        <v>0</v>
      </c>
      <c r="F296">
        <v>0</v>
      </c>
      <c r="G296">
        <v>0</v>
      </c>
      <c r="H296">
        <v>0</v>
      </c>
      <c r="I296">
        <v>13</v>
      </c>
      <c r="J296" t="s">
        <v>362</v>
      </c>
      <c r="K296" t="s">
        <v>412</v>
      </c>
      <c r="L296">
        <f>Nutrition[[#This Row],[Calories]]/Nutrition[[#This Row],[Grams]]</f>
        <v>2.5</v>
      </c>
      <c r="M296">
        <f>Nutrition[[#This Row],[Protein]]/Nutrition[[#This Row],[Grams]]</f>
        <v>0</v>
      </c>
      <c r="N296">
        <f>Nutrition[[#This Row],[Fat]]/Nutrition[[#This Row],[Grams]]</f>
        <v>0</v>
      </c>
      <c r="O296">
        <f>Nutrition[[#This Row],[Sat.Fat]]/Nutrition[[#This Row],[Grams]]</f>
        <v>0</v>
      </c>
      <c r="P296">
        <f>Nutrition[[#This Row],[Fiber]]/Nutrition[[#This Row],[Grams]]</f>
        <v>0</v>
      </c>
      <c r="Q296">
        <f>Nutrition[[#This Row],[Carbs]]/Nutrition[[#This Row],[Grams]]</f>
        <v>0.65</v>
      </c>
    </row>
    <row r="297" spans="1:17" x14ac:dyDescent="0.2">
      <c r="A297" t="s">
        <v>368</v>
      </c>
      <c r="B297" t="s">
        <v>284</v>
      </c>
      <c r="C297">
        <v>135</v>
      </c>
      <c r="D297">
        <v>330</v>
      </c>
      <c r="E297">
        <v>3</v>
      </c>
      <c r="F297">
        <v>13</v>
      </c>
      <c r="G297">
        <v>11</v>
      </c>
      <c r="H297">
        <v>0.1</v>
      </c>
      <c r="I297">
        <v>53</v>
      </c>
      <c r="J297" t="s">
        <v>341</v>
      </c>
      <c r="K297" t="s">
        <v>412</v>
      </c>
      <c r="L297">
        <f>Nutrition[[#This Row],[Calories]]/Nutrition[[#This Row],[Grams]]</f>
        <v>2.4444444444444446</v>
      </c>
      <c r="M297">
        <f>Nutrition[[#This Row],[Protein]]/Nutrition[[#This Row],[Grams]]</f>
        <v>2.2222222222222223E-2</v>
      </c>
      <c r="N297">
        <f>Nutrition[[#This Row],[Fat]]/Nutrition[[#This Row],[Grams]]</f>
        <v>9.6296296296296297E-2</v>
      </c>
      <c r="O297">
        <f>Nutrition[[#This Row],[Sat.Fat]]/Nutrition[[#This Row],[Grams]]</f>
        <v>8.1481481481481488E-2</v>
      </c>
      <c r="P297">
        <f>Nutrition[[#This Row],[Fiber]]/Nutrition[[#This Row],[Grams]]</f>
        <v>7.4074074074074081E-4</v>
      </c>
      <c r="Q297">
        <f>Nutrition[[#This Row],[Carbs]]/Nutrition[[#This Row],[Grams]]</f>
        <v>0.3925925925925926</v>
      </c>
    </row>
    <row r="298" spans="1:17" x14ac:dyDescent="0.2">
      <c r="A298" t="s">
        <v>369</v>
      </c>
      <c r="B298" t="s">
        <v>284</v>
      </c>
      <c r="C298">
        <v>135</v>
      </c>
      <c r="D298">
        <v>340</v>
      </c>
      <c r="E298">
        <v>3</v>
      </c>
      <c r="F298">
        <v>13</v>
      </c>
      <c r="G298">
        <v>11</v>
      </c>
      <c r="H298">
        <v>0.1</v>
      </c>
      <c r="I298">
        <v>55</v>
      </c>
      <c r="J298" t="s">
        <v>341</v>
      </c>
      <c r="K298" t="s">
        <v>412</v>
      </c>
      <c r="L298">
        <f>Nutrition[[#This Row],[Calories]]/Nutrition[[#This Row],[Grams]]</f>
        <v>2.5185185185185186</v>
      </c>
      <c r="M298">
        <f>Nutrition[[#This Row],[Protein]]/Nutrition[[#This Row],[Grams]]</f>
        <v>2.2222222222222223E-2</v>
      </c>
      <c r="N298">
        <f>Nutrition[[#This Row],[Fat]]/Nutrition[[#This Row],[Grams]]</f>
        <v>9.6296296296296297E-2</v>
      </c>
      <c r="O298">
        <f>Nutrition[[#This Row],[Sat.Fat]]/Nutrition[[#This Row],[Grams]]</f>
        <v>8.1481481481481488E-2</v>
      </c>
      <c r="P298">
        <f>Nutrition[[#This Row],[Fiber]]/Nutrition[[#This Row],[Grams]]</f>
        <v>7.4074074074074081E-4</v>
      </c>
      <c r="Q298">
        <f>Nutrition[[#This Row],[Carbs]]/Nutrition[[#This Row],[Grams]]</f>
        <v>0.40740740740740738</v>
      </c>
    </row>
    <row r="299" spans="1:17" x14ac:dyDescent="0.2">
      <c r="A299" t="s">
        <v>30</v>
      </c>
      <c r="B299" t="s">
        <v>284</v>
      </c>
      <c r="C299">
        <v>130</v>
      </c>
      <c r="D299">
        <v>265</v>
      </c>
      <c r="E299">
        <v>7</v>
      </c>
      <c r="F299">
        <v>11</v>
      </c>
      <c r="G299">
        <v>10</v>
      </c>
      <c r="H299">
        <v>0</v>
      </c>
      <c r="I299">
        <v>34</v>
      </c>
      <c r="J299" t="s">
        <v>341</v>
      </c>
      <c r="K299" t="s">
        <v>412</v>
      </c>
      <c r="L299">
        <f>Nutrition[[#This Row],[Calories]]/Nutrition[[#This Row],[Grams]]</f>
        <v>2.0384615384615383</v>
      </c>
      <c r="M299">
        <f>Nutrition[[#This Row],[Protein]]/Nutrition[[#This Row],[Grams]]</f>
        <v>5.3846153846153849E-2</v>
      </c>
      <c r="N299">
        <f>Nutrition[[#This Row],[Fat]]/Nutrition[[#This Row],[Grams]]</f>
        <v>8.461538461538462E-2</v>
      </c>
      <c r="O299">
        <f>Nutrition[[#This Row],[Sat.Fat]]/Nutrition[[#This Row],[Grams]]</f>
        <v>7.6923076923076927E-2</v>
      </c>
      <c r="P299">
        <f>Nutrition[[#This Row],[Fiber]]/Nutrition[[#This Row],[Grams]]</f>
        <v>0</v>
      </c>
      <c r="Q299">
        <f>Nutrition[[#This Row],[Carbs]]/Nutrition[[#This Row],[Grams]]</f>
        <v>0.26153846153846155</v>
      </c>
    </row>
    <row r="300" spans="1:17" x14ac:dyDescent="0.2">
      <c r="A300" t="s">
        <v>370</v>
      </c>
      <c r="B300" t="s">
        <v>284</v>
      </c>
      <c r="C300">
        <v>120</v>
      </c>
      <c r="D300">
        <v>300</v>
      </c>
      <c r="E300">
        <v>4</v>
      </c>
      <c r="F300">
        <v>12</v>
      </c>
      <c r="G300">
        <v>10</v>
      </c>
      <c r="H300">
        <v>0.1</v>
      </c>
      <c r="I300">
        <v>45</v>
      </c>
      <c r="J300" t="s">
        <v>341</v>
      </c>
      <c r="K300" t="s">
        <v>412</v>
      </c>
      <c r="L300">
        <f>Nutrition[[#This Row],[Calories]]/Nutrition[[#This Row],[Grams]]</f>
        <v>2.5</v>
      </c>
      <c r="M300">
        <f>Nutrition[[#This Row],[Protein]]/Nutrition[[#This Row],[Grams]]</f>
        <v>3.3333333333333333E-2</v>
      </c>
      <c r="N300">
        <f>Nutrition[[#This Row],[Fat]]/Nutrition[[#This Row],[Grams]]</f>
        <v>0.1</v>
      </c>
      <c r="O300">
        <f>Nutrition[[#This Row],[Sat.Fat]]/Nutrition[[#This Row],[Grams]]</f>
        <v>8.3333333333333329E-2</v>
      </c>
      <c r="P300">
        <f>Nutrition[[#This Row],[Fiber]]/Nutrition[[#This Row],[Grams]]</f>
        <v>8.3333333333333339E-4</v>
      </c>
      <c r="Q300">
        <f>Nutrition[[#This Row],[Carbs]]/Nutrition[[#This Row],[Grams]]</f>
        <v>0.375</v>
      </c>
    </row>
    <row r="301" spans="1:17" x14ac:dyDescent="0.2">
      <c r="A301" t="s">
        <v>371</v>
      </c>
      <c r="B301" t="s">
        <v>284</v>
      </c>
      <c r="C301">
        <v>135</v>
      </c>
      <c r="D301">
        <v>340</v>
      </c>
      <c r="E301">
        <v>3</v>
      </c>
      <c r="F301">
        <v>9</v>
      </c>
      <c r="G301">
        <v>8</v>
      </c>
      <c r="H301">
        <v>0.7</v>
      </c>
      <c r="I301">
        <v>62</v>
      </c>
      <c r="J301" t="s">
        <v>341</v>
      </c>
      <c r="K301" t="s">
        <v>412</v>
      </c>
      <c r="L301">
        <f>Nutrition[[#This Row],[Calories]]/Nutrition[[#This Row],[Grams]]</f>
        <v>2.5185185185185186</v>
      </c>
      <c r="M301">
        <f>Nutrition[[#This Row],[Protein]]/Nutrition[[#This Row],[Grams]]</f>
        <v>2.2222222222222223E-2</v>
      </c>
      <c r="N301">
        <f>Nutrition[[#This Row],[Fat]]/Nutrition[[#This Row],[Grams]]</f>
        <v>6.6666666666666666E-2</v>
      </c>
      <c r="O301">
        <f>Nutrition[[#This Row],[Sat.Fat]]/Nutrition[[#This Row],[Grams]]</f>
        <v>5.9259259259259262E-2</v>
      </c>
      <c r="P301">
        <f>Nutrition[[#This Row],[Fiber]]/Nutrition[[#This Row],[Grams]]</f>
        <v>5.185185185185185E-3</v>
      </c>
      <c r="Q301">
        <f>Nutrition[[#This Row],[Carbs]]/Nutrition[[#This Row],[Grams]]</f>
        <v>0.45925925925925926</v>
      </c>
    </row>
    <row r="302" spans="1:17" x14ac:dyDescent="0.2">
      <c r="A302" t="s">
        <v>372</v>
      </c>
      <c r="B302" t="s">
        <v>284</v>
      </c>
      <c r="C302">
        <v>130</v>
      </c>
      <c r="D302">
        <v>265</v>
      </c>
      <c r="E302">
        <v>5</v>
      </c>
      <c r="F302">
        <v>12</v>
      </c>
      <c r="G302">
        <v>11</v>
      </c>
      <c r="H302">
        <v>8</v>
      </c>
      <c r="I302">
        <v>34</v>
      </c>
      <c r="J302" t="s">
        <v>341</v>
      </c>
      <c r="K302" t="s">
        <v>412</v>
      </c>
      <c r="L302">
        <f>Nutrition[[#This Row],[Calories]]/Nutrition[[#This Row],[Grams]]</f>
        <v>2.0384615384615383</v>
      </c>
      <c r="M302">
        <f>Nutrition[[#This Row],[Protein]]/Nutrition[[#This Row],[Grams]]</f>
        <v>3.8461538461538464E-2</v>
      </c>
      <c r="N302">
        <f>Nutrition[[#This Row],[Fat]]/Nutrition[[#This Row],[Grams]]</f>
        <v>9.2307692307692313E-2</v>
      </c>
      <c r="O302">
        <f>Nutrition[[#This Row],[Sat.Fat]]/Nutrition[[#This Row],[Grams]]</f>
        <v>8.461538461538462E-2</v>
      </c>
      <c r="P302">
        <f>Nutrition[[#This Row],[Fiber]]/Nutrition[[#This Row],[Grams]]</f>
        <v>6.1538461538461542E-2</v>
      </c>
      <c r="Q302">
        <f>Nutrition[[#This Row],[Carbs]]/Nutrition[[#This Row],[Grams]]</f>
        <v>0.26153846153846155</v>
      </c>
    </row>
    <row r="303" spans="1:17" x14ac:dyDescent="0.2">
      <c r="A303" t="s">
        <v>373</v>
      </c>
      <c r="B303" t="s">
        <v>15</v>
      </c>
      <c r="C303">
        <v>200</v>
      </c>
      <c r="D303">
        <v>770</v>
      </c>
      <c r="E303">
        <v>0</v>
      </c>
      <c r="F303">
        <v>0</v>
      </c>
      <c r="G303">
        <v>0</v>
      </c>
      <c r="H303">
        <v>0</v>
      </c>
      <c r="I303">
        <v>199</v>
      </c>
      <c r="J303" t="s">
        <v>341</v>
      </c>
      <c r="K303" t="s">
        <v>412</v>
      </c>
      <c r="L303">
        <f>Nutrition[[#This Row],[Calories]]/Nutrition[[#This Row],[Grams]]</f>
        <v>3.85</v>
      </c>
      <c r="M303">
        <f>Nutrition[[#This Row],[Protein]]/Nutrition[[#This Row],[Grams]]</f>
        <v>0</v>
      </c>
      <c r="N303">
        <f>Nutrition[[#This Row],[Fat]]/Nutrition[[#This Row],[Grams]]</f>
        <v>0</v>
      </c>
      <c r="O303">
        <f>Nutrition[[#This Row],[Sat.Fat]]/Nutrition[[#This Row],[Grams]]</f>
        <v>0</v>
      </c>
      <c r="P303">
        <f>Nutrition[[#This Row],[Fiber]]/Nutrition[[#This Row],[Grams]]</f>
        <v>0</v>
      </c>
      <c r="Q303">
        <f>Nutrition[[#This Row],[Carbs]]/Nutrition[[#This Row],[Grams]]</f>
        <v>0.995</v>
      </c>
    </row>
    <row r="304" spans="1:17" x14ac:dyDescent="0.2">
      <c r="A304" t="s">
        <v>374</v>
      </c>
      <c r="B304" t="s">
        <v>53</v>
      </c>
      <c r="C304">
        <v>12</v>
      </c>
      <c r="D304">
        <v>50</v>
      </c>
      <c r="E304">
        <v>0</v>
      </c>
      <c r="F304">
        <v>0</v>
      </c>
      <c r="G304">
        <v>0</v>
      </c>
      <c r="H304">
        <v>0</v>
      </c>
      <c r="I304">
        <v>12</v>
      </c>
      <c r="J304" t="s">
        <v>341</v>
      </c>
      <c r="K304" t="s">
        <v>412</v>
      </c>
      <c r="L304">
        <f>Nutrition[[#This Row],[Calories]]/Nutrition[[#This Row],[Grams]]</f>
        <v>4.166666666666667</v>
      </c>
      <c r="M304">
        <f>Nutrition[[#This Row],[Protein]]/Nutrition[[#This Row],[Grams]]</f>
        <v>0</v>
      </c>
      <c r="N304">
        <f>Nutrition[[#This Row],[Fat]]/Nutrition[[#This Row],[Grams]]</f>
        <v>0</v>
      </c>
      <c r="O304">
        <f>Nutrition[[#This Row],[Sat.Fat]]/Nutrition[[#This Row],[Grams]]</f>
        <v>0</v>
      </c>
      <c r="P304">
        <f>Nutrition[[#This Row],[Fiber]]/Nutrition[[#This Row],[Grams]]</f>
        <v>0</v>
      </c>
      <c r="Q304">
        <f>Nutrition[[#This Row],[Carbs]]/Nutrition[[#This Row],[Grams]]</f>
        <v>1</v>
      </c>
    </row>
    <row r="305" spans="1:17" x14ac:dyDescent="0.2">
      <c r="A305" t="s">
        <v>375</v>
      </c>
      <c r="B305" t="s">
        <v>15</v>
      </c>
      <c r="C305">
        <v>220</v>
      </c>
      <c r="D305">
        <v>815</v>
      </c>
      <c r="E305">
        <v>0</v>
      </c>
      <c r="F305">
        <v>0</v>
      </c>
      <c r="G305">
        <v>0</v>
      </c>
      <c r="H305">
        <v>0</v>
      </c>
      <c r="I305">
        <v>210</v>
      </c>
      <c r="J305" t="s">
        <v>362</v>
      </c>
      <c r="K305" t="s">
        <v>412</v>
      </c>
      <c r="L305">
        <f>Nutrition[[#This Row],[Calories]]/Nutrition[[#This Row],[Grams]]</f>
        <v>3.7045454545454546</v>
      </c>
      <c r="M305">
        <f>Nutrition[[#This Row],[Protein]]/Nutrition[[#This Row],[Grams]]</f>
        <v>0</v>
      </c>
      <c r="N305">
        <f>Nutrition[[#This Row],[Fat]]/Nutrition[[#This Row],[Grams]]</f>
        <v>0</v>
      </c>
      <c r="O305">
        <f>Nutrition[[#This Row],[Sat.Fat]]/Nutrition[[#This Row],[Grams]]</f>
        <v>0</v>
      </c>
      <c r="P305">
        <f>Nutrition[[#This Row],[Fiber]]/Nutrition[[#This Row],[Grams]]</f>
        <v>0</v>
      </c>
      <c r="Q305">
        <f>Nutrition[[#This Row],[Carbs]]/Nutrition[[#This Row],[Grams]]</f>
        <v>0.95454545454545459</v>
      </c>
    </row>
    <row r="306" spans="1:17" x14ac:dyDescent="0.2">
      <c r="A306" t="s">
        <v>376</v>
      </c>
      <c r="B306" t="s">
        <v>173</v>
      </c>
      <c r="C306">
        <v>40</v>
      </c>
      <c r="D306">
        <v>100</v>
      </c>
      <c r="E306">
        <v>0</v>
      </c>
      <c r="F306">
        <v>0</v>
      </c>
      <c r="G306">
        <v>0</v>
      </c>
      <c r="H306">
        <v>0</v>
      </c>
      <c r="I306">
        <v>25</v>
      </c>
      <c r="J306" t="s">
        <v>362</v>
      </c>
      <c r="K306" t="s">
        <v>412</v>
      </c>
      <c r="L306">
        <f>Nutrition[[#This Row],[Calories]]/Nutrition[[#This Row],[Grams]]</f>
        <v>2.5</v>
      </c>
      <c r="M306">
        <f>Nutrition[[#This Row],[Protein]]/Nutrition[[#This Row],[Grams]]</f>
        <v>0</v>
      </c>
      <c r="N306">
        <f>Nutrition[[#This Row],[Fat]]/Nutrition[[#This Row],[Grams]]</f>
        <v>0</v>
      </c>
      <c r="O306">
        <f>Nutrition[[#This Row],[Sat.Fat]]/Nutrition[[#This Row],[Grams]]</f>
        <v>0</v>
      </c>
      <c r="P306">
        <f>Nutrition[[#This Row],[Fiber]]/Nutrition[[#This Row],[Grams]]</f>
        <v>0</v>
      </c>
      <c r="Q306">
        <f>Nutrition[[#This Row],[Carbs]]/Nutrition[[#This Row],[Grams]]</f>
        <v>0.625</v>
      </c>
    </row>
    <row r="307" spans="1:17" x14ac:dyDescent="0.2">
      <c r="A307" t="s">
        <v>377</v>
      </c>
      <c r="B307" t="s">
        <v>173</v>
      </c>
      <c r="C307">
        <v>40</v>
      </c>
      <c r="D307">
        <v>110</v>
      </c>
      <c r="E307">
        <v>0</v>
      </c>
      <c r="F307">
        <v>0</v>
      </c>
      <c r="G307">
        <v>0</v>
      </c>
      <c r="H307">
        <v>0</v>
      </c>
      <c r="I307">
        <v>29</v>
      </c>
      <c r="J307" t="s">
        <v>362</v>
      </c>
      <c r="K307" t="s">
        <v>412</v>
      </c>
      <c r="L307">
        <f>Nutrition[[#This Row],[Calories]]/Nutrition[[#This Row],[Grams]]</f>
        <v>2.75</v>
      </c>
      <c r="M307">
        <f>Nutrition[[#This Row],[Protein]]/Nutrition[[#This Row],[Grams]]</f>
        <v>0</v>
      </c>
      <c r="N307">
        <f>Nutrition[[#This Row],[Fat]]/Nutrition[[#This Row],[Grams]]</f>
        <v>0</v>
      </c>
      <c r="O307">
        <f>Nutrition[[#This Row],[Sat.Fat]]/Nutrition[[#This Row],[Grams]]</f>
        <v>0</v>
      </c>
      <c r="P307">
        <f>Nutrition[[#This Row],[Fiber]]/Nutrition[[#This Row],[Grams]]</f>
        <v>0</v>
      </c>
      <c r="Q307">
        <f>Nutrition[[#This Row],[Carbs]]/Nutrition[[#This Row],[Grams]]</f>
        <v>0.72499999999999998</v>
      </c>
    </row>
    <row r="308" spans="1:17" x14ac:dyDescent="0.2">
      <c r="A308" t="s">
        <v>378</v>
      </c>
      <c r="B308" t="s">
        <v>15</v>
      </c>
      <c r="C308">
        <v>250</v>
      </c>
      <c r="D308">
        <v>335</v>
      </c>
      <c r="E308">
        <v>10</v>
      </c>
      <c r="F308">
        <v>10</v>
      </c>
      <c r="G308">
        <v>9</v>
      </c>
      <c r="H308">
        <v>0</v>
      </c>
      <c r="I308">
        <v>42</v>
      </c>
      <c r="J308" t="s">
        <v>341</v>
      </c>
      <c r="K308" t="s">
        <v>412</v>
      </c>
      <c r="L308">
        <f>Nutrition[[#This Row],[Calories]]/Nutrition[[#This Row],[Grams]]</f>
        <v>1.34</v>
      </c>
      <c r="M308">
        <f>Nutrition[[#This Row],[Protein]]/Nutrition[[#This Row],[Grams]]</f>
        <v>0.04</v>
      </c>
      <c r="N308">
        <f>Nutrition[[#This Row],[Fat]]/Nutrition[[#This Row],[Grams]]</f>
        <v>0.04</v>
      </c>
      <c r="O308">
        <f>Nutrition[[#This Row],[Sat.Fat]]/Nutrition[[#This Row],[Grams]]</f>
        <v>3.5999999999999997E-2</v>
      </c>
      <c r="P308">
        <f>Nutrition[[#This Row],[Fiber]]/Nutrition[[#This Row],[Grams]]</f>
        <v>0</v>
      </c>
      <c r="Q308">
        <f>Nutrition[[#This Row],[Carbs]]/Nutrition[[#This Row],[Grams]]</f>
        <v>0.16800000000000001</v>
      </c>
    </row>
    <row r="309" spans="1:17" x14ac:dyDescent="0.2">
      <c r="A309" t="s">
        <v>379</v>
      </c>
      <c r="B309" t="s">
        <v>34</v>
      </c>
      <c r="C309">
        <v>70</v>
      </c>
      <c r="D309">
        <v>425</v>
      </c>
      <c r="E309">
        <v>13</v>
      </c>
      <c r="F309">
        <v>38</v>
      </c>
      <c r="G309">
        <v>28</v>
      </c>
      <c r="H309">
        <v>1.8</v>
      </c>
      <c r="I309">
        <v>13</v>
      </c>
      <c r="J309" t="s">
        <v>380</v>
      </c>
      <c r="K309" t="s">
        <v>412</v>
      </c>
      <c r="L309">
        <f>Nutrition[[#This Row],[Calories]]/Nutrition[[#This Row],[Grams]]</f>
        <v>6.0714285714285712</v>
      </c>
      <c r="M309">
        <f>Nutrition[[#This Row],[Protein]]/Nutrition[[#This Row],[Grams]]</f>
        <v>0.18571428571428572</v>
      </c>
      <c r="N309">
        <f>Nutrition[[#This Row],[Fat]]/Nutrition[[#This Row],[Grams]]</f>
        <v>0.54285714285714282</v>
      </c>
      <c r="O309">
        <f>Nutrition[[#This Row],[Sat.Fat]]/Nutrition[[#This Row],[Grams]]</f>
        <v>0.4</v>
      </c>
      <c r="P309">
        <f>Nutrition[[#This Row],[Fiber]]/Nutrition[[#This Row],[Grams]]</f>
        <v>2.5714285714285714E-2</v>
      </c>
      <c r="Q309">
        <f>Nutrition[[#This Row],[Carbs]]/Nutrition[[#This Row],[Grams]]</f>
        <v>0.18571428571428572</v>
      </c>
    </row>
    <row r="310" spans="1:17" x14ac:dyDescent="0.2">
      <c r="A310" t="s">
        <v>381</v>
      </c>
      <c r="B310" t="s">
        <v>34</v>
      </c>
      <c r="C310">
        <v>70</v>
      </c>
      <c r="D310">
        <v>439</v>
      </c>
      <c r="E310">
        <v>13</v>
      </c>
      <c r="F310">
        <v>40</v>
      </c>
      <c r="G310">
        <v>31</v>
      </c>
      <c r="H310">
        <v>1.8</v>
      </c>
      <c r="I310">
        <v>13</v>
      </c>
      <c r="J310" t="s">
        <v>380</v>
      </c>
      <c r="K310" t="s">
        <v>412</v>
      </c>
      <c r="L310">
        <f>Nutrition[[#This Row],[Calories]]/Nutrition[[#This Row],[Grams]]</f>
        <v>6.2714285714285714</v>
      </c>
      <c r="M310">
        <f>Nutrition[[#This Row],[Protein]]/Nutrition[[#This Row],[Grams]]</f>
        <v>0.18571428571428572</v>
      </c>
      <c r="N310">
        <f>Nutrition[[#This Row],[Fat]]/Nutrition[[#This Row],[Grams]]</f>
        <v>0.5714285714285714</v>
      </c>
      <c r="O310">
        <f>Nutrition[[#This Row],[Sat.Fat]]/Nutrition[[#This Row],[Grams]]</f>
        <v>0.44285714285714284</v>
      </c>
      <c r="P310">
        <f>Nutrition[[#This Row],[Fiber]]/Nutrition[[#This Row],[Grams]]</f>
        <v>2.5714285714285714E-2</v>
      </c>
      <c r="Q310">
        <f>Nutrition[[#This Row],[Carbs]]/Nutrition[[#This Row],[Grams]]</f>
        <v>0.18571428571428572</v>
      </c>
    </row>
    <row r="311" spans="1:17" x14ac:dyDescent="0.2">
      <c r="A311" t="s">
        <v>382</v>
      </c>
      <c r="B311" t="s">
        <v>34</v>
      </c>
      <c r="C311">
        <v>70</v>
      </c>
      <c r="D311">
        <v>457</v>
      </c>
      <c r="E311">
        <v>10</v>
      </c>
      <c r="F311">
        <v>47</v>
      </c>
      <c r="G311">
        <v>31</v>
      </c>
      <c r="H311">
        <v>2</v>
      </c>
      <c r="I311">
        <v>7</v>
      </c>
      <c r="J311" t="s">
        <v>380</v>
      </c>
      <c r="K311" t="s">
        <v>412</v>
      </c>
      <c r="L311">
        <f>Nutrition[[#This Row],[Calories]]/Nutrition[[#This Row],[Grams]]</f>
        <v>6.5285714285714285</v>
      </c>
      <c r="M311">
        <f>Nutrition[[#This Row],[Protein]]/Nutrition[[#This Row],[Grams]]</f>
        <v>0.14285714285714285</v>
      </c>
      <c r="N311">
        <f>Nutrition[[#This Row],[Fat]]/Nutrition[[#This Row],[Grams]]</f>
        <v>0.67142857142857137</v>
      </c>
      <c r="O311">
        <f>Nutrition[[#This Row],[Sat.Fat]]/Nutrition[[#This Row],[Grams]]</f>
        <v>0.44285714285714284</v>
      </c>
      <c r="P311">
        <f>Nutrition[[#This Row],[Fiber]]/Nutrition[[#This Row],[Grams]]</f>
        <v>2.8571428571428571E-2</v>
      </c>
      <c r="Q311">
        <f>Nutrition[[#This Row],[Carbs]]/Nutrition[[#This Row],[Grams]]</f>
        <v>0.1</v>
      </c>
    </row>
    <row r="312" spans="1:17" x14ac:dyDescent="0.2">
      <c r="A312" t="s">
        <v>383</v>
      </c>
      <c r="B312" t="s">
        <v>34</v>
      </c>
      <c r="C312">
        <v>70</v>
      </c>
      <c r="D312">
        <v>392</v>
      </c>
      <c r="E312">
        <v>12</v>
      </c>
      <c r="F312">
        <v>32</v>
      </c>
      <c r="G312">
        <v>28</v>
      </c>
      <c r="H312">
        <v>0.9</v>
      </c>
      <c r="I312">
        <v>20</v>
      </c>
      <c r="J312" t="s">
        <v>380</v>
      </c>
      <c r="K312" t="s">
        <v>412</v>
      </c>
      <c r="L312">
        <f>Nutrition[[#This Row],[Calories]]/Nutrition[[#This Row],[Grams]]</f>
        <v>5.6</v>
      </c>
      <c r="M312">
        <f>Nutrition[[#This Row],[Protein]]/Nutrition[[#This Row],[Grams]]</f>
        <v>0.17142857142857143</v>
      </c>
      <c r="N312">
        <f>Nutrition[[#This Row],[Fat]]/Nutrition[[#This Row],[Grams]]</f>
        <v>0.45714285714285713</v>
      </c>
      <c r="O312">
        <f>Nutrition[[#This Row],[Sat.Fat]]/Nutrition[[#This Row],[Grams]]</f>
        <v>0.4</v>
      </c>
      <c r="P312">
        <f>Nutrition[[#This Row],[Fiber]]/Nutrition[[#This Row],[Grams]]</f>
        <v>1.2857142857142857E-2</v>
      </c>
      <c r="Q312">
        <f>Nutrition[[#This Row],[Carbs]]/Nutrition[[#This Row],[Grams]]</f>
        <v>0.2857142857142857</v>
      </c>
    </row>
    <row r="313" spans="1:17" x14ac:dyDescent="0.2">
      <c r="A313" t="s">
        <v>384</v>
      </c>
      <c r="B313" t="s">
        <v>34</v>
      </c>
      <c r="C313">
        <v>50</v>
      </c>
      <c r="D313">
        <v>274</v>
      </c>
      <c r="E313">
        <v>1</v>
      </c>
      <c r="F313">
        <v>20</v>
      </c>
      <c r="G313">
        <v>19</v>
      </c>
      <c r="H313">
        <v>2</v>
      </c>
      <c r="I313">
        <v>26</v>
      </c>
      <c r="J313" t="s">
        <v>380</v>
      </c>
      <c r="K313" t="s">
        <v>412</v>
      </c>
      <c r="L313">
        <f>Nutrition[[#This Row],[Calories]]/Nutrition[[#This Row],[Grams]]</f>
        <v>5.48</v>
      </c>
      <c r="M313">
        <f>Nutrition[[#This Row],[Protein]]/Nutrition[[#This Row],[Grams]]</f>
        <v>0.02</v>
      </c>
      <c r="N313">
        <f>Nutrition[[#This Row],[Fat]]/Nutrition[[#This Row],[Grams]]</f>
        <v>0.4</v>
      </c>
      <c r="O313">
        <f>Nutrition[[#This Row],[Sat.Fat]]/Nutrition[[#This Row],[Grams]]</f>
        <v>0.38</v>
      </c>
      <c r="P313">
        <f>Nutrition[[#This Row],[Fiber]]/Nutrition[[#This Row],[Grams]]</f>
        <v>0.04</v>
      </c>
      <c r="Q313">
        <f>Nutrition[[#This Row],[Carbs]]/Nutrition[[#This Row],[Grams]]</f>
        <v>0.52</v>
      </c>
    </row>
    <row r="314" spans="1:17" x14ac:dyDescent="0.2">
      <c r="A314" t="s">
        <v>385</v>
      </c>
      <c r="B314" t="s">
        <v>214</v>
      </c>
      <c r="C314">
        <v>50</v>
      </c>
      <c r="D314">
        <v>300</v>
      </c>
      <c r="E314">
        <v>12</v>
      </c>
      <c r="F314">
        <v>25</v>
      </c>
      <c r="G314">
        <v>17</v>
      </c>
      <c r="H314">
        <v>0.9</v>
      </c>
      <c r="I314">
        <v>9</v>
      </c>
      <c r="J314" t="s">
        <v>380</v>
      </c>
      <c r="K314" t="s">
        <v>412</v>
      </c>
      <c r="L314">
        <f>Nutrition[[#This Row],[Calories]]/Nutrition[[#This Row],[Grams]]</f>
        <v>6</v>
      </c>
      <c r="M314">
        <f>Nutrition[[#This Row],[Protein]]/Nutrition[[#This Row],[Grams]]</f>
        <v>0.24</v>
      </c>
      <c r="N314">
        <f>Nutrition[[#This Row],[Fat]]/Nutrition[[#This Row],[Grams]]</f>
        <v>0.5</v>
      </c>
      <c r="O314">
        <f>Nutrition[[#This Row],[Sat.Fat]]/Nutrition[[#This Row],[Grams]]</f>
        <v>0.34</v>
      </c>
      <c r="P314">
        <f>Nutrition[[#This Row],[Fiber]]/Nutrition[[#This Row],[Grams]]</f>
        <v>1.8000000000000002E-2</v>
      </c>
      <c r="Q314">
        <f>Nutrition[[#This Row],[Carbs]]/Nutrition[[#This Row],[Grams]]</f>
        <v>0.18</v>
      </c>
    </row>
    <row r="315" spans="1:17" x14ac:dyDescent="0.2">
      <c r="A315" t="s">
        <v>386</v>
      </c>
      <c r="B315" t="s">
        <v>214</v>
      </c>
      <c r="C315">
        <v>50</v>
      </c>
      <c r="D315">
        <v>284</v>
      </c>
      <c r="E315">
        <v>13</v>
      </c>
      <c r="F315">
        <v>24</v>
      </c>
      <c r="G315">
        <v>10</v>
      </c>
      <c r="H315">
        <v>0.9</v>
      </c>
      <c r="I315">
        <v>8</v>
      </c>
      <c r="J315" t="s">
        <v>380</v>
      </c>
      <c r="K315" t="s">
        <v>412</v>
      </c>
      <c r="L315">
        <f>Nutrition[[#This Row],[Calories]]/Nutrition[[#This Row],[Grams]]</f>
        <v>5.68</v>
      </c>
      <c r="M315">
        <f>Nutrition[[#This Row],[Protein]]/Nutrition[[#This Row],[Grams]]</f>
        <v>0.26</v>
      </c>
      <c r="N315">
        <f>Nutrition[[#This Row],[Fat]]/Nutrition[[#This Row],[Grams]]</f>
        <v>0.48</v>
      </c>
      <c r="O315">
        <f>Nutrition[[#This Row],[Sat.Fat]]/Nutrition[[#This Row],[Grams]]</f>
        <v>0.2</v>
      </c>
      <c r="P315">
        <f>Nutrition[[#This Row],[Fiber]]/Nutrition[[#This Row],[Grams]]</f>
        <v>1.8000000000000002E-2</v>
      </c>
      <c r="Q315">
        <f>Nutrition[[#This Row],[Carbs]]/Nutrition[[#This Row],[Grams]]</f>
        <v>0.16</v>
      </c>
    </row>
    <row r="316" spans="1:17" x14ac:dyDescent="0.2">
      <c r="A316" t="s">
        <v>387</v>
      </c>
      <c r="B316" t="s">
        <v>214</v>
      </c>
      <c r="C316">
        <v>50</v>
      </c>
      <c r="D316">
        <v>290</v>
      </c>
      <c r="E316">
        <v>13</v>
      </c>
      <c r="F316">
        <v>25</v>
      </c>
      <c r="G316">
        <v>16</v>
      </c>
      <c r="H316">
        <v>1.2</v>
      </c>
      <c r="I316">
        <v>9</v>
      </c>
      <c r="J316" t="s">
        <v>380</v>
      </c>
      <c r="K316" t="s">
        <v>412</v>
      </c>
      <c r="L316">
        <f>Nutrition[[#This Row],[Calories]]/Nutrition[[#This Row],[Grams]]</f>
        <v>5.8</v>
      </c>
      <c r="M316">
        <f>Nutrition[[#This Row],[Protein]]/Nutrition[[#This Row],[Grams]]</f>
        <v>0.26</v>
      </c>
      <c r="N316">
        <f>Nutrition[[#This Row],[Fat]]/Nutrition[[#This Row],[Grams]]</f>
        <v>0.5</v>
      </c>
      <c r="O316">
        <f>Nutrition[[#This Row],[Sat.Fat]]/Nutrition[[#This Row],[Grams]]</f>
        <v>0.32</v>
      </c>
      <c r="P316">
        <f>Nutrition[[#This Row],[Fiber]]/Nutrition[[#This Row],[Grams]]</f>
        <v>2.4E-2</v>
      </c>
      <c r="Q316">
        <f>Nutrition[[#This Row],[Carbs]]/Nutrition[[#This Row],[Grams]]</f>
        <v>0.18</v>
      </c>
    </row>
    <row r="317" spans="1:17" x14ac:dyDescent="0.2">
      <c r="A317" t="s">
        <v>388</v>
      </c>
      <c r="B317" t="s">
        <v>34</v>
      </c>
      <c r="C317">
        <v>52</v>
      </c>
      <c r="D317">
        <v>343</v>
      </c>
      <c r="E317">
        <v>5</v>
      </c>
      <c r="F317">
        <v>35</v>
      </c>
      <c r="G317">
        <v>25</v>
      </c>
      <c r="H317">
        <v>1.1000000000000001</v>
      </c>
      <c r="I317">
        <v>7</v>
      </c>
      <c r="J317" t="s">
        <v>380</v>
      </c>
      <c r="K317" t="s">
        <v>412</v>
      </c>
      <c r="L317">
        <f>Nutrition[[#This Row],[Calories]]/Nutrition[[#This Row],[Grams]]</f>
        <v>6.5961538461538458</v>
      </c>
      <c r="M317">
        <f>Nutrition[[#This Row],[Protein]]/Nutrition[[#This Row],[Grams]]</f>
        <v>9.6153846153846159E-2</v>
      </c>
      <c r="N317">
        <f>Nutrition[[#This Row],[Fat]]/Nutrition[[#This Row],[Grams]]</f>
        <v>0.67307692307692313</v>
      </c>
      <c r="O317">
        <f>Nutrition[[#This Row],[Sat.Fat]]/Nutrition[[#This Row],[Grams]]</f>
        <v>0.48076923076923078</v>
      </c>
      <c r="P317">
        <f>Nutrition[[#This Row],[Fiber]]/Nutrition[[#This Row],[Grams]]</f>
        <v>2.1153846153846155E-2</v>
      </c>
      <c r="Q317">
        <f>Nutrition[[#This Row],[Carbs]]/Nutrition[[#This Row],[Grams]]</f>
        <v>0.13461538461538461</v>
      </c>
    </row>
    <row r="318" spans="1:17" x14ac:dyDescent="0.2">
      <c r="A318" t="s">
        <v>389</v>
      </c>
      <c r="B318" t="s">
        <v>34</v>
      </c>
      <c r="C318">
        <v>50</v>
      </c>
      <c r="D318">
        <v>280</v>
      </c>
      <c r="E318">
        <v>9</v>
      </c>
      <c r="F318">
        <v>24</v>
      </c>
      <c r="G318">
        <v>13</v>
      </c>
      <c r="H318">
        <v>3.1</v>
      </c>
      <c r="I318">
        <v>10</v>
      </c>
      <c r="J318" t="s">
        <v>380</v>
      </c>
      <c r="K318" t="s">
        <v>412</v>
      </c>
      <c r="L318">
        <f>Nutrition[[#This Row],[Calories]]/Nutrition[[#This Row],[Grams]]</f>
        <v>5.6</v>
      </c>
      <c r="M318">
        <f>Nutrition[[#This Row],[Protein]]/Nutrition[[#This Row],[Grams]]</f>
        <v>0.18</v>
      </c>
      <c r="N318">
        <f>Nutrition[[#This Row],[Fat]]/Nutrition[[#This Row],[Grams]]</f>
        <v>0.48</v>
      </c>
      <c r="O318">
        <f>Nutrition[[#This Row],[Sat.Fat]]/Nutrition[[#This Row],[Grams]]</f>
        <v>0.26</v>
      </c>
      <c r="P318">
        <f>Nutrition[[#This Row],[Fiber]]/Nutrition[[#This Row],[Grams]]</f>
        <v>6.2E-2</v>
      </c>
      <c r="Q318">
        <f>Nutrition[[#This Row],[Carbs]]/Nutrition[[#This Row],[Grams]]</f>
        <v>0.2</v>
      </c>
    </row>
    <row r="319" spans="1:17" x14ac:dyDescent="0.2">
      <c r="A319" t="s">
        <v>390</v>
      </c>
      <c r="B319" t="s">
        <v>34</v>
      </c>
      <c r="C319">
        <v>50</v>
      </c>
      <c r="D319">
        <v>280</v>
      </c>
      <c r="E319">
        <v>12</v>
      </c>
      <c r="F319">
        <v>26</v>
      </c>
      <c r="G319">
        <v>7</v>
      </c>
      <c r="H319">
        <v>1.9</v>
      </c>
      <c r="I319">
        <v>10</v>
      </c>
      <c r="J319" t="s">
        <v>380</v>
      </c>
      <c r="K319" t="s">
        <v>412</v>
      </c>
      <c r="L319">
        <f>Nutrition[[#This Row],[Calories]]/Nutrition[[#This Row],[Grams]]</f>
        <v>5.6</v>
      </c>
      <c r="M319">
        <f>Nutrition[[#This Row],[Protein]]/Nutrition[[#This Row],[Grams]]</f>
        <v>0.24</v>
      </c>
      <c r="N319">
        <f>Nutrition[[#This Row],[Fat]]/Nutrition[[#This Row],[Grams]]</f>
        <v>0.52</v>
      </c>
      <c r="O319">
        <f>Nutrition[[#This Row],[Sat.Fat]]/Nutrition[[#This Row],[Grams]]</f>
        <v>0.14000000000000001</v>
      </c>
      <c r="P319">
        <f>Nutrition[[#This Row],[Fiber]]/Nutrition[[#This Row],[Grams]]</f>
        <v>3.7999999999999999E-2</v>
      </c>
      <c r="Q319">
        <f>Nutrition[[#This Row],[Carbs]]/Nutrition[[#This Row],[Grams]]</f>
        <v>0.2</v>
      </c>
    </row>
    <row r="320" spans="1:17" x14ac:dyDescent="0.2">
      <c r="A320" t="s">
        <v>391</v>
      </c>
      <c r="B320" t="s">
        <v>34</v>
      </c>
      <c r="C320">
        <v>50</v>
      </c>
      <c r="D320">
        <v>325</v>
      </c>
      <c r="E320">
        <v>7</v>
      </c>
      <c r="F320">
        <v>32</v>
      </c>
      <c r="G320">
        <v>7</v>
      </c>
      <c r="H320">
        <v>1</v>
      </c>
      <c r="I320">
        <v>8</v>
      </c>
      <c r="J320" t="s">
        <v>380</v>
      </c>
      <c r="K320" t="s">
        <v>412</v>
      </c>
      <c r="L320">
        <f>Nutrition[[#This Row],[Calories]]/Nutrition[[#This Row],[Grams]]</f>
        <v>6.5</v>
      </c>
      <c r="M320">
        <f>Nutrition[[#This Row],[Protein]]/Nutrition[[#This Row],[Grams]]</f>
        <v>0.14000000000000001</v>
      </c>
      <c r="N320">
        <f>Nutrition[[#This Row],[Fat]]/Nutrition[[#This Row],[Grams]]</f>
        <v>0.64</v>
      </c>
      <c r="O320">
        <f>Nutrition[[#This Row],[Sat.Fat]]/Nutrition[[#This Row],[Grams]]</f>
        <v>0.14000000000000001</v>
      </c>
      <c r="P320">
        <f>Nutrition[[#This Row],[Fiber]]/Nutrition[[#This Row],[Grams]]</f>
        <v>0.02</v>
      </c>
      <c r="Q320">
        <f>Nutrition[[#This Row],[Carbs]]/Nutrition[[#This Row],[Grams]]</f>
        <v>0.16</v>
      </c>
    </row>
    <row r="321" spans="1:17" x14ac:dyDescent="0.2">
      <c r="A321" t="s">
        <v>392</v>
      </c>
      <c r="B321" t="s">
        <v>26</v>
      </c>
      <c r="C321">
        <v>480</v>
      </c>
      <c r="D321">
        <v>228</v>
      </c>
      <c r="E321">
        <v>0</v>
      </c>
      <c r="F321">
        <v>0</v>
      </c>
      <c r="G321">
        <v>0</v>
      </c>
      <c r="H321">
        <v>0</v>
      </c>
      <c r="I321">
        <v>8</v>
      </c>
      <c r="J321" t="s">
        <v>393</v>
      </c>
      <c r="K321" t="s">
        <v>410</v>
      </c>
      <c r="L321">
        <f>Nutrition[[#This Row],[Calories]]/Nutrition[[#This Row],[Grams]]</f>
        <v>0.47499999999999998</v>
      </c>
      <c r="M321">
        <f>Nutrition[[#This Row],[Protein]]/Nutrition[[#This Row],[Grams]]</f>
        <v>0</v>
      </c>
      <c r="N321">
        <f>Nutrition[[#This Row],[Fat]]/Nutrition[[#This Row],[Grams]]</f>
        <v>0</v>
      </c>
      <c r="O321">
        <f>Nutrition[[#This Row],[Sat.Fat]]/Nutrition[[#This Row],[Grams]]</f>
        <v>0</v>
      </c>
      <c r="P321">
        <f>Nutrition[[#This Row],[Fiber]]/Nutrition[[#This Row],[Grams]]</f>
        <v>0</v>
      </c>
      <c r="Q321">
        <f>Nutrition[[#This Row],[Carbs]]/Nutrition[[#This Row],[Grams]]</f>
        <v>1.6666666666666666E-2</v>
      </c>
    </row>
    <row r="322" spans="1:17" x14ac:dyDescent="0.2">
      <c r="A322" t="s">
        <v>394</v>
      </c>
      <c r="B322" t="s">
        <v>41</v>
      </c>
      <c r="C322">
        <v>28</v>
      </c>
      <c r="D322">
        <v>70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393</v>
      </c>
      <c r="K322" t="s">
        <v>410</v>
      </c>
      <c r="L322">
        <f>Nutrition[[#This Row],[Calories]]/Nutrition[[#This Row],[Grams]]</f>
        <v>2.5</v>
      </c>
      <c r="M322">
        <f>Nutrition[[#This Row],[Protein]]/Nutrition[[#This Row],[Grams]]</f>
        <v>0</v>
      </c>
      <c r="N322">
        <f>Nutrition[[#This Row],[Fat]]/Nutrition[[#This Row],[Grams]]</f>
        <v>0</v>
      </c>
      <c r="O322">
        <f>Nutrition[[#This Row],[Sat.Fat]]/Nutrition[[#This Row],[Grams]]</f>
        <v>0</v>
      </c>
      <c r="P322">
        <f>Nutrition[[#This Row],[Fiber]]/Nutrition[[#This Row],[Grams]]</f>
        <v>0</v>
      </c>
      <c r="Q322">
        <f>Nutrition[[#This Row],[Carbs]]/Nutrition[[#This Row],[Grams]]</f>
        <v>0</v>
      </c>
    </row>
    <row r="323" spans="1:17" x14ac:dyDescent="0.2">
      <c r="A323" t="s">
        <v>395</v>
      </c>
      <c r="B323" t="s">
        <v>34</v>
      </c>
      <c r="C323">
        <v>120</v>
      </c>
      <c r="D323">
        <v>164</v>
      </c>
      <c r="E323">
        <v>0</v>
      </c>
      <c r="F323">
        <v>0</v>
      </c>
      <c r="G323">
        <v>0</v>
      </c>
      <c r="H323">
        <v>0</v>
      </c>
      <c r="I323">
        <v>9</v>
      </c>
      <c r="J323" t="s">
        <v>393</v>
      </c>
      <c r="K323" t="s">
        <v>410</v>
      </c>
      <c r="L323">
        <f>Nutrition[[#This Row],[Calories]]/Nutrition[[#This Row],[Grams]]</f>
        <v>1.3666666666666667</v>
      </c>
      <c r="M323">
        <f>Nutrition[[#This Row],[Protein]]/Nutrition[[#This Row],[Grams]]</f>
        <v>0</v>
      </c>
      <c r="N323">
        <f>Nutrition[[#This Row],[Fat]]/Nutrition[[#This Row],[Grams]]</f>
        <v>0</v>
      </c>
      <c r="O323">
        <f>Nutrition[[#This Row],[Sat.Fat]]/Nutrition[[#This Row],[Grams]]</f>
        <v>0</v>
      </c>
      <c r="P323">
        <f>Nutrition[[#This Row],[Fiber]]/Nutrition[[#This Row],[Grams]]</f>
        <v>0</v>
      </c>
      <c r="Q323">
        <f>Nutrition[[#This Row],[Carbs]]/Nutrition[[#This Row],[Grams]]</f>
        <v>7.4999999999999997E-2</v>
      </c>
    </row>
    <row r="324" spans="1:17" x14ac:dyDescent="0.2">
      <c r="A324" t="s">
        <v>396</v>
      </c>
      <c r="B324" t="s">
        <v>34</v>
      </c>
      <c r="C324">
        <v>120</v>
      </c>
      <c r="D324">
        <v>100</v>
      </c>
      <c r="E324">
        <v>0</v>
      </c>
      <c r="F324">
        <v>0</v>
      </c>
      <c r="G324">
        <v>0</v>
      </c>
      <c r="H324">
        <v>0</v>
      </c>
      <c r="I324">
        <v>5</v>
      </c>
      <c r="J324" t="s">
        <v>393</v>
      </c>
      <c r="K324" t="s">
        <v>410</v>
      </c>
      <c r="L324">
        <f>Nutrition[[#This Row],[Calories]]/Nutrition[[#This Row],[Grams]]</f>
        <v>0.83333333333333337</v>
      </c>
      <c r="M324">
        <f>Nutrition[[#This Row],[Protein]]/Nutrition[[#This Row],[Grams]]</f>
        <v>0</v>
      </c>
      <c r="N324">
        <f>Nutrition[[#This Row],[Fat]]/Nutrition[[#This Row],[Grams]]</f>
        <v>0</v>
      </c>
      <c r="O324">
        <f>Nutrition[[#This Row],[Sat.Fat]]/Nutrition[[#This Row],[Grams]]</f>
        <v>0</v>
      </c>
      <c r="P324">
        <f>Nutrition[[#This Row],[Fiber]]/Nutrition[[#This Row],[Grams]]</f>
        <v>0</v>
      </c>
      <c r="Q324">
        <f>Nutrition[[#This Row],[Carbs]]/Nutrition[[#This Row],[Grams]]</f>
        <v>4.1666666666666664E-2</v>
      </c>
    </row>
    <row r="325" spans="1:17" x14ac:dyDescent="0.2">
      <c r="A325" t="s">
        <v>397</v>
      </c>
      <c r="B325" t="s">
        <v>398</v>
      </c>
      <c r="C325">
        <v>346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393</v>
      </c>
      <c r="K325" t="s">
        <v>410</v>
      </c>
      <c r="L325">
        <f>Nutrition[[#This Row],[Calories]]/Nutrition[[#This Row],[Grams]]</f>
        <v>0</v>
      </c>
      <c r="M325">
        <f>Nutrition[[#This Row],[Protein]]/Nutrition[[#This Row],[Grams]]</f>
        <v>0</v>
      </c>
      <c r="N325">
        <f>Nutrition[[#This Row],[Fat]]/Nutrition[[#This Row],[Grams]]</f>
        <v>0</v>
      </c>
      <c r="O325">
        <f>Nutrition[[#This Row],[Sat.Fat]]/Nutrition[[#This Row],[Grams]]</f>
        <v>0</v>
      </c>
      <c r="P325">
        <f>Nutrition[[#This Row],[Fiber]]/Nutrition[[#This Row],[Grams]]</f>
        <v>0</v>
      </c>
      <c r="Q325">
        <f>Nutrition[[#This Row],[Carbs]]/Nutrition[[#This Row],[Grams]]</f>
        <v>0</v>
      </c>
    </row>
    <row r="326" spans="1:17" x14ac:dyDescent="0.2">
      <c r="A326" t="s">
        <v>399</v>
      </c>
      <c r="B326" t="s">
        <v>398</v>
      </c>
      <c r="C326">
        <v>346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393</v>
      </c>
      <c r="K326" t="s">
        <v>410</v>
      </c>
      <c r="L326">
        <f>Nutrition[[#This Row],[Calories]]/Nutrition[[#This Row],[Grams]]</f>
        <v>0</v>
      </c>
      <c r="M326">
        <f>Nutrition[[#This Row],[Protein]]/Nutrition[[#This Row],[Grams]]</f>
        <v>0</v>
      </c>
      <c r="N326">
        <f>Nutrition[[#This Row],[Fat]]/Nutrition[[#This Row],[Grams]]</f>
        <v>0</v>
      </c>
      <c r="O326">
        <f>Nutrition[[#This Row],[Sat.Fat]]/Nutrition[[#This Row],[Grams]]</f>
        <v>0</v>
      </c>
      <c r="P326">
        <f>Nutrition[[#This Row],[Fiber]]/Nutrition[[#This Row],[Grams]]</f>
        <v>0</v>
      </c>
      <c r="Q326">
        <f>Nutrition[[#This Row],[Carbs]]/Nutrition[[#This Row],[Grams]]</f>
        <v>0</v>
      </c>
    </row>
    <row r="327" spans="1:17" x14ac:dyDescent="0.2">
      <c r="A327" t="s">
        <v>400</v>
      </c>
      <c r="B327" t="s">
        <v>398</v>
      </c>
      <c r="C327">
        <v>346</v>
      </c>
      <c r="D327">
        <v>137</v>
      </c>
      <c r="E327">
        <v>0</v>
      </c>
      <c r="F327">
        <v>0</v>
      </c>
      <c r="G327">
        <v>0</v>
      </c>
      <c r="H327">
        <v>0</v>
      </c>
      <c r="I327">
        <v>38</v>
      </c>
      <c r="J327" t="s">
        <v>393</v>
      </c>
      <c r="K327" t="s">
        <v>410</v>
      </c>
      <c r="L327">
        <f>Nutrition[[#This Row],[Calories]]/Nutrition[[#This Row],[Grams]]</f>
        <v>0.39595375722543352</v>
      </c>
      <c r="M327">
        <f>Nutrition[[#This Row],[Protein]]/Nutrition[[#This Row],[Grams]]</f>
        <v>0</v>
      </c>
      <c r="N327">
        <f>Nutrition[[#This Row],[Fat]]/Nutrition[[#This Row],[Grams]]</f>
        <v>0</v>
      </c>
      <c r="O327">
        <f>Nutrition[[#This Row],[Sat.Fat]]/Nutrition[[#This Row],[Grams]]</f>
        <v>0</v>
      </c>
      <c r="P327">
        <f>Nutrition[[#This Row],[Fiber]]/Nutrition[[#This Row],[Grams]]</f>
        <v>0</v>
      </c>
      <c r="Q327">
        <f>Nutrition[[#This Row],[Carbs]]/Nutrition[[#This Row],[Grams]]</f>
        <v>0.10982658959537572</v>
      </c>
    </row>
    <row r="328" spans="1:17" x14ac:dyDescent="0.2">
      <c r="A328" t="s">
        <v>401</v>
      </c>
      <c r="B328" t="s">
        <v>398</v>
      </c>
      <c r="C328">
        <v>346</v>
      </c>
      <c r="D328">
        <v>161</v>
      </c>
      <c r="E328">
        <v>0</v>
      </c>
      <c r="F328">
        <v>0</v>
      </c>
      <c r="G328">
        <v>0</v>
      </c>
      <c r="H328">
        <v>0</v>
      </c>
      <c r="I328">
        <v>42</v>
      </c>
      <c r="J328" t="s">
        <v>393</v>
      </c>
      <c r="K328" t="s">
        <v>410</v>
      </c>
      <c r="L328">
        <f>Nutrition[[#This Row],[Calories]]/Nutrition[[#This Row],[Grams]]</f>
        <v>0.46531791907514453</v>
      </c>
      <c r="M328">
        <f>Nutrition[[#This Row],[Protein]]/Nutrition[[#This Row],[Grams]]</f>
        <v>0</v>
      </c>
      <c r="N328">
        <f>Nutrition[[#This Row],[Fat]]/Nutrition[[#This Row],[Grams]]</f>
        <v>0</v>
      </c>
      <c r="O328">
        <f>Nutrition[[#This Row],[Sat.Fat]]/Nutrition[[#This Row],[Grams]]</f>
        <v>0</v>
      </c>
      <c r="P328">
        <f>Nutrition[[#This Row],[Fiber]]/Nutrition[[#This Row],[Grams]]</f>
        <v>0</v>
      </c>
      <c r="Q328">
        <f>Nutrition[[#This Row],[Carbs]]/Nutrition[[#This Row],[Grams]]</f>
        <v>0.12138728323699421</v>
      </c>
    </row>
    <row r="329" spans="1:17" x14ac:dyDescent="0.2">
      <c r="A329" t="s">
        <v>402</v>
      </c>
      <c r="B329" t="s">
        <v>398</v>
      </c>
      <c r="C329">
        <v>346</v>
      </c>
      <c r="D329">
        <v>105</v>
      </c>
      <c r="E329">
        <v>0</v>
      </c>
      <c r="F329">
        <v>0</v>
      </c>
      <c r="G329">
        <v>0</v>
      </c>
      <c r="H329">
        <v>0</v>
      </c>
      <c r="I329">
        <v>28</v>
      </c>
      <c r="J329" t="s">
        <v>393</v>
      </c>
      <c r="K329" t="s">
        <v>410</v>
      </c>
      <c r="L329">
        <f>Nutrition[[#This Row],[Calories]]/Nutrition[[#This Row],[Grams]]</f>
        <v>0.30346820809248554</v>
      </c>
      <c r="M329">
        <f>Nutrition[[#This Row],[Protein]]/Nutrition[[#This Row],[Grams]]</f>
        <v>0</v>
      </c>
      <c r="N329">
        <f>Nutrition[[#This Row],[Fat]]/Nutrition[[#This Row],[Grams]]</f>
        <v>0</v>
      </c>
      <c r="O329">
        <f>Nutrition[[#This Row],[Sat.Fat]]/Nutrition[[#This Row],[Grams]]</f>
        <v>0</v>
      </c>
      <c r="P329">
        <f>Nutrition[[#This Row],[Fiber]]/Nutrition[[#This Row],[Grams]]</f>
        <v>0</v>
      </c>
      <c r="Q329">
        <f>Nutrition[[#This Row],[Carbs]]/Nutrition[[#This Row],[Grams]]</f>
        <v>8.0924855491329481E-2</v>
      </c>
    </row>
    <row r="330" spans="1:17" x14ac:dyDescent="0.2">
      <c r="A330" t="s">
        <v>403</v>
      </c>
      <c r="B330" t="s">
        <v>398</v>
      </c>
      <c r="C330">
        <v>346</v>
      </c>
      <c r="D330">
        <v>140</v>
      </c>
      <c r="E330">
        <v>0</v>
      </c>
      <c r="F330">
        <v>0</v>
      </c>
      <c r="G330">
        <v>0</v>
      </c>
      <c r="H330">
        <v>0</v>
      </c>
      <c r="I330">
        <v>35</v>
      </c>
      <c r="J330" t="s">
        <v>393</v>
      </c>
      <c r="K330" t="s">
        <v>410</v>
      </c>
      <c r="L330">
        <f>Nutrition[[#This Row],[Calories]]/Nutrition[[#This Row],[Grams]]</f>
        <v>0.40462427745664742</v>
      </c>
      <c r="M330">
        <f>Nutrition[[#This Row],[Protein]]/Nutrition[[#This Row],[Grams]]</f>
        <v>0</v>
      </c>
      <c r="N330">
        <f>Nutrition[[#This Row],[Fat]]/Nutrition[[#This Row],[Grams]]</f>
        <v>0</v>
      </c>
      <c r="O330">
        <f>Nutrition[[#This Row],[Sat.Fat]]/Nutrition[[#This Row],[Grams]]</f>
        <v>0</v>
      </c>
      <c r="P330">
        <f>Nutrition[[#This Row],[Fiber]]/Nutrition[[#This Row],[Grams]]</f>
        <v>0</v>
      </c>
      <c r="Q330">
        <f>Nutrition[[#This Row],[Carbs]]/Nutrition[[#This Row],[Grams]]</f>
        <v>0.10115606936416185</v>
      </c>
    </row>
    <row r="331" spans="1:17" x14ac:dyDescent="0.2">
      <c r="A331" t="s">
        <v>404</v>
      </c>
      <c r="B331" t="s">
        <v>15</v>
      </c>
      <c r="C331">
        <v>230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393</v>
      </c>
      <c r="K331" t="s">
        <v>410</v>
      </c>
      <c r="L331">
        <f>Nutrition[[#This Row],[Calories]]/Nutrition[[#This Row],[Grams]]</f>
        <v>1.3043478260869565E-2</v>
      </c>
      <c r="M331">
        <f>Nutrition[[#This Row],[Protein]]/Nutrition[[#This Row],[Grams]]</f>
        <v>0</v>
      </c>
      <c r="N331">
        <f>Nutrition[[#This Row],[Fat]]/Nutrition[[#This Row],[Grams]]</f>
        <v>0</v>
      </c>
      <c r="O331">
        <f>Nutrition[[#This Row],[Sat.Fat]]/Nutrition[[#This Row],[Grams]]</f>
        <v>0</v>
      </c>
      <c r="P331">
        <f>Nutrition[[#This Row],[Fiber]]/Nutrition[[#This Row],[Grams]]</f>
        <v>0</v>
      </c>
      <c r="Q331">
        <f>Nutrition[[#This Row],[Carbs]]/Nutrition[[#This Row],[Grams]]</f>
        <v>4.3478260869565218E-3</v>
      </c>
    </row>
    <row r="332" spans="1:17" x14ac:dyDescent="0.2">
      <c r="A332" t="s">
        <v>405</v>
      </c>
      <c r="B332" t="s">
        <v>15</v>
      </c>
      <c r="C332">
        <v>230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393</v>
      </c>
      <c r="K332" t="s">
        <v>410</v>
      </c>
      <c r="L332">
        <f>Nutrition[[#This Row],[Calories]]/Nutrition[[#This Row],[Grams]]</f>
        <v>1.7391304347826087E-2</v>
      </c>
      <c r="M332">
        <f>Nutrition[[#This Row],[Protein]]/Nutrition[[#This Row],[Grams]]</f>
        <v>0</v>
      </c>
      <c r="N332">
        <f>Nutrition[[#This Row],[Fat]]/Nutrition[[#This Row],[Grams]]</f>
        <v>0</v>
      </c>
      <c r="O332">
        <f>Nutrition[[#This Row],[Sat.Fat]]/Nutrition[[#This Row],[Grams]]</f>
        <v>0</v>
      </c>
      <c r="P332">
        <f>Nutrition[[#This Row],[Fiber]]/Nutrition[[#This Row],[Grams]]</f>
        <v>0</v>
      </c>
      <c r="Q332">
        <f>Nutrition[[#This Row],[Carbs]]/Nutrition[[#This Row],[Grams]]</f>
        <v>4.3478260869565218E-3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FAE7-6478-1346-A71A-68B61B9480BF}">
  <dimension ref="A1:Q332"/>
  <sheetViews>
    <sheetView workbookViewId="0">
      <selection activeCell="I37" sqref="I3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411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</row>
    <row r="2" spans="1:17" x14ac:dyDescent="0.2">
      <c r="A2" t="s">
        <v>10</v>
      </c>
      <c r="B2" t="s">
        <v>11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12</v>
      </c>
      <c r="K2" t="s">
        <v>410</v>
      </c>
      <c r="L2">
        <v>0.67622950819672134</v>
      </c>
      <c r="M2">
        <v>3.2786885245901641E-2</v>
      </c>
      <c r="N2">
        <v>4.0983606557377046E-2</v>
      </c>
      <c r="O2">
        <v>3.6885245901639344E-2</v>
      </c>
      <c r="P2">
        <v>0</v>
      </c>
      <c r="Q2">
        <v>4.9180327868852458E-2</v>
      </c>
    </row>
    <row r="3" spans="1:17" x14ac:dyDescent="0.2">
      <c r="A3" t="s">
        <v>13</v>
      </c>
      <c r="B3" t="s">
        <v>11</v>
      </c>
      <c r="C3">
        <v>984</v>
      </c>
      <c r="D3">
        <v>360</v>
      </c>
      <c r="E3">
        <v>36</v>
      </c>
      <c r="F3">
        <v>0</v>
      </c>
      <c r="G3">
        <v>0</v>
      </c>
      <c r="H3">
        <v>0</v>
      </c>
      <c r="I3">
        <v>52</v>
      </c>
      <c r="J3" t="s">
        <v>12</v>
      </c>
      <c r="K3" t="s">
        <v>410</v>
      </c>
      <c r="L3">
        <v>0.36585365853658536</v>
      </c>
      <c r="M3">
        <v>3.6585365853658534E-2</v>
      </c>
      <c r="N3">
        <v>0</v>
      </c>
      <c r="O3">
        <v>0</v>
      </c>
      <c r="P3">
        <v>0</v>
      </c>
      <c r="Q3">
        <v>5.2845528455284556E-2</v>
      </c>
    </row>
    <row r="4" spans="1:17" x14ac:dyDescent="0.2">
      <c r="A4" t="s">
        <v>14</v>
      </c>
      <c r="B4" t="s">
        <v>15</v>
      </c>
      <c r="C4">
        <v>246</v>
      </c>
      <c r="D4">
        <v>127</v>
      </c>
      <c r="E4">
        <v>9</v>
      </c>
      <c r="F4">
        <v>5</v>
      </c>
      <c r="G4">
        <v>4</v>
      </c>
      <c r="H4">
        <v>0</v>
      </c>
      <c r="I4">
        <v>13</v>
      </c>
      <c r="J4" t="s">
        <v>12</v>
      </c>
      <c r="K4" t="s">
        <v>410</v>
      </c>
      <c r="L4">
        <v>0.51626016260162599</v>
      </c>
      <c r="M4">
        <v>3.6585365853658534E-2</v>
      </c>
      <c r="N4">
        <v>2.032520325203252E-2</v>
      </c>
      <c r="O4">
        <v>1.6260162601626018E-2</v>
      </c>
      <c r="P4">
        <v>0</v>
      </c>
      <c r="Q4">
        <v>5.2845528455284556E-2</v>
      </c>
    </row>
    <row r="5" spans="1:17" x14ac:dyDescent="0.2">
      <c r="A5" t="s">
        <v>16</v>
      </c>
      <c r="B5" t="s">
        <v>15</v>
      </c>
      <c r="C5">
        <v>252</v>
      </c>
      <c r="D5">
        <v>345</v>
      </c>
      <c r="E5">
        <v>16</v>
      </c>
      <c r="F5">
        <v>20</v>
      </c>
      <c r="G5">
        <v>18</v>
      </c>
      <c r="H5">
        <v>0</v>
      </c>
      <c r="I5">
        <v>24</v>
      </c>
      <c r="J5" t="s">
        <v>12</v>
      </c>
      <c r="K5" t="s">
        <v>410</v>
      </c>
      <c r="L5">
        <v>1.3690476190476191</v>
      </c>
      <c r="M5">
        <v>6.3492063492063489E-2</v>
      </c>
      <c r="N5">
        <v>7.9365079365079361E-2</v>
      </c>
      <c r="O5">
        <v>7.1428571428571425E-2</v>
      </c>
      <c r="P5">
        <v>0</v>
      </c>
      <c r="Q5">
        <v>9.5238095238095233E-2</v>
      </c>
    </row>
    <row r="6" spans="1:17" x14ac:dyDescent="0.2">
      <c r="A6" t="s">
        <v>17</v>
      </c>
      <c r="B6" t="s">
        <v>18</v>
      </c>
      <c r="C6">
        <v>1419</v>
      </c>
      <c r="D6">
        <v>1373</v>
      </c>
      <c r="E6">
        <v>89</v>
      </c>
      <c r="F6">
        <v>42</v>
      </c>
      <c r="G6">
        <v>23</v>
      </c>
      <c r="H6">
        <v>1.4</v>
      </c>
      <c r="I6">
        <v>119</v>
      </c>
      <c r="J6" t="s">
        <v>12</v>
      </c>
      <c r="K6" t="s">
        <v>410</v>
      </c>
      <c r="L6">
        <v>0.96758280479210712</v>
      </c>
      <c r="M6">
        <v>6.2720225510923183E-2</v>
      </c>
      <c r="N6">
        <v>2.9598308668076109E-2</v>
      </c>
      <c r="O6">
        <v>1.620859760394644E-2</v>
      </c>
      <c r="P6">
        <v>9.866102889358702E-4</v>
      </c>
      <c r="Q6">
        <v>8.386187455954898E-2</v>
      </c>
    </row>
    <row r="7" spans="1:17" x14ac:dyDescent="0.2">
      <c r="A7" t="s">
        <v>19</v>
      </c>
      <c r="B7" t="s">
        <v>15</v>
      </c>
      <c r="C7">
        <v>103</v>
      </c>
      <c r="D7">
        <v>515</v>
      </c>
      <c r="E7">
        <v>27</v>
      </c>
      <c r="F7">
        <v>28</v>
      </c>
      <c r="G7">
        <v>24</v>
      </c>
      <c r="H7">
        <v>0</v>
      </c>
      <c r="I7">
        <v>39</v>
      </c>
      <c r="J7" t="s">
        <v>12</v>
      </c>
      <c r="K7" t="s">
        <v>410</v>
      </c>
      <c r="L7">
        <v>5</v>
      </c>
      <c r="M7">
        <v>0.26213592233009708</v>
      </c>
      <c r="N7">
        <v>0.27184466019417475</v>
      </c>
      <c r="O7">
        <v>0.23300970873786409</v>
      </c>
      <c r="P7">
        <v>0</v>
      </c>
      <c r="Q7">
        <v>0.37864077669902912</v>
      </c>
    </row>
    <row r="8" spans="1:17" x14ac:dyDescent="0.2">
      <c r="A8" t="s">
        <v>20</v>
      </c>
      <c r="B8" t="s">
        <v>21</v>
      </c>
      <c r="C8">
        <v>85</v>
      </c>
      <c r="D8">
        <v>290</v>
      </c>
      <c r="E8">
        <v>30</v>
      </c>
      <c r="F8">
        <v>0</v>
      </c>
      <c r="G8">
        <v>0</v>
      </c>
      <c r="H8">
        <v>0</v>
      </c>
      <c r="I8">
        <v>42</v>
      </c>
      <c r="J8" t="s">
        <v>12</v>
      </c>
      <c r="K8" t="s">
        <v>410</v>
      </c>
      <c r="L8">
        <v>3.4117647058823528</v>
      </c>
      <c r="M8">
        <v>0.35294117647058826</v>
      </c>
      <c r="N8">
        <v>0</v>
      </c>
      <c r="O8">
        <v>0</v>
      </c>
      <c r="P8">
        <v>0</v>
      </c>
      <c r="Q8">
        <v>0.49411764705882355</v>
      </c>
    </row>
    <row r="9" spans="1:17" x14ac:dyDescent="0.2">
      <c r="A9" t="s">
        <v>22</v>
      </c>
      <c r="B9" t="s">
        <v>23</v>
      </c>
      <c r="C9">
        <v>85</v>
      </c>
      <c r="D9">
        <v>290</v>
      </c>
      <c r="E9">
        <v>30</v>
      </c>
      <c r="F9">
        <v>0</v>
      </c>
      <c r="G9">
        <v>0</v>
      </c>
      <c r="H9">
        <v>1</v>
      </c>
      <c r="I9">
        <v>42</v>
      </c>
      <c r="J9" t="s">
        <v>12</v>
      </c>
      <c r="K9" t="s">
        <v>410</v>
      </c>
      <c r="L9">
        <v>3.4117647058823528</v>
      </c>
      <c r="M9">
        <v>0.35294117647058826</v>
      </c>
      <c r="N9">
        <v>0</v>
      </c>
      <c r="O9">
        <v>0</v>
      </c>
      <c r="P9">
        <v>1.1764705882352941E-2</v>
      </c>
      <c r="Q9">
        <v>0.49411764705882355</v>
      </c>
    </row>
    <row r="10" spans="1:17" x14ac:dyDescent="0.2">
      <c r="A10" t="s">
        <v>24</v>
      </c>
      <c r="B10" t="s">
        <v>15</v>
      </c>
      <c r="C10">
        <v>244</v>
      </c>
      <c r="D10">
        <v>165</v>
      </c>
      <c r="E10">
        <v>8</v>
      </c>
      <c r="F10">
        <v>10</v>
      </c>
      <c r="G10">
        <v>8</v>
      </c>
      <c r="H10">
        <v>0</v>
      </c>
      <c r="I10">
        <v>11</v>
      </c>
      <c r="J10" t="s">
        <v>12</v>
      </c>
      <c r="K10" t="s">
        <v>410</v>
      </c>
      <c r="L10">
        <v>0.67622950819672134</v>
      </c>
      <c r="M10">
        <v>3.2786885245901641E-2</v>
      </c>
      <c r="N10">
        <v>4.0983606557377046E-2</v>
      </c>
      <c r="O10">
        <v>3.2786885245901641E-2</v>
      </c>
      <c r="P10">
        <v>0</v>
      </c>
      <c r="Q10">
        <v>4.5081967213114756E-2</v>
      </c>
    </row>
    <row r="11" spans="1:17" x14ac:dyDescent="0.2">
      <c r="A11" t="s">
        <v>25</v>
      </c>
      <c r="B11" t="s">
        <v>26</v>
      </c>
      <c r="C11">
        <v>540</v>
      </c>
      <c r="D11">
        <v>690</v>
      </c>
      <c r="E11">
        <v>24</v>
      </c>
      <c r="F11">
        <v>24</v>
      </c>
      <c r="G11">
        <v>22</v>
      </c>
      <c r="H11">
        <v>0</v>
      </c>
      <c r="I11">
        <v>70</v>
      </c>
      <c r="J11" t="s">
        <v>12</v>
      </c>
      <c r="K11" t="s">
        <v>410</v>
      </c>
      <c r="L11">
        <v>1.2777777777777777</v>
      </c>
      <c r="M11">
        <v>4.4444444444444446E-2</v>
      </c>
      <c r="N11">
        <v>4.4444444444444446E-2</v>
      </c>
      <c r="O11">
        <v>4.0740740740740744E-2</v>
      </c>
      <c r="P11">
        <v>0</v>
      </c>
      <c r="Q11">
        <v>0.12962962962962962</v>
      </c>
    </row>
    <row r="12" spans="1:17" x14ac:dyDescent="0.2">
      <c r="A12" t="s">
        <v>27</v>
      </c>
      <c r="B12" t="s">
        <v>15</v>
      </c>
      <c r="C12">
        <v>252</v>
      </c>
      <c r="D12">
        <v>235</v>
      </c>
      <c r="E12">
        <v>8</v>
      </c>
      <c r="F12">
        <v>11</v>
      </c>
      <c r="G12">
        <v>10</v>
      </c>
      <c r="H12">
        <v>0</v>
      </c>
      <c r="I12">
        <v>26</v>
      </c>
      <c r="J12" t="s">
        <v>12</v>
      </c>
      <c r="K12" t="s">
        <v>410</v>
      </c>
      <c r="L12">
        <v>0.93253968253968256</v>
      </c>
      <c r="M12">
        <v>3.1746031746031744E-2</v>
      </c>
      <c r="N12">
        <v>4.3650793650793648E-2</v>
      </c>
      <c r="O12">
        <v>3.968253968253968E-2</v>
      </c>
      <c r="P12">
        <v>0</v>
      </c>
      <c r="Q12">
        <v>0.10317460317460317</v>
      </c>
    </row>
    <row r="13" spans="1:17" x14ac:dyDescent="0.2">
      <c r="A13" t="s">
        <v>28</v>
      </c>
      <c r="B13" t="s">
        <v>15</v>
      </c>
      <c r="C13">
        <v>250</v>
      </c>
      <c r="D13">
        <v>128</v>
      </c>
      <c r="E13">
        <v>18</v>
      </c>
      <c r="F13">
        <v>4</v>
      </c>
      <c r="G13">
        <v>3</v>
      </c>
      <c r="H13">
        <v>1</v>
      </c>
      <c r="I13">
        <v>13</v>
      </c>
      <c r="J13" t="s">
        <v>12</v>
      </c>
      <c r="K13" t="s">
        <v>410</v>
      </c>
      <c r="L13">
        <v>0.51200000000000001</v>
      </c>
      <c r="M13">
        <v>7.1999999999999995E-2</v>
      </c>
      <c r="N13">
        <v>1.6E-2</v>
      </c>
      <c r="O13">
        <v>1.2E-2</v>
      </c>
      <c r="P13">
        <v>4.0000000000000001E-3</v>
      </c>
      <c r="Q13">
        <v>5.1999999999999998E-2</v>
      </c>
    </row>
    <row r="14" spans="1:17" x14ac:dyDescent="0.2">
      <c r="A14" t="s">
        <v>29</v>
      </c>
      <c r="B14" t="s">
        <v>15</v>
      </c>
      <c r="C14">
        <v>248</v>
      </c>
      <c r="D14">
        <v>275</v>
      </c>
      <c r="E14">
        <v>9</v>
      </c>
      <c r="F14">
        <v>10</v>
      </c>
      <c r="G14">
        <v>9</v>
      </c>
      <c r="H14">
        <v>0</v>
      </c>
      <c r="I14">
        <v>40</v>
      </c>
      <c r="J14" t="s">
        <v>12</v>
      </c>
      <c r="K14" t="s">
        <v>412</v>
      </c>
      <c r="L14">
        <v>1.1088709677419355</v>
      </c>
      <c r="M14">
        <v>3.6290322580645164E-2</v>
      </c>
      <c r="N14">
        <v>4.0322580645161289E-2</v>
      </c>
      <c r="O14">
        <v>3.6290322580645164E-2</v>
      </c>
      <c r="P14">
        <v>0</v>
      </c>
      <c r="Q14">
        <v>0.16129032258064516</v>
      </c>
    </row>
    <row r="15" spans="1:17" x14ac:dyDescent="0.2">
      <c r="A15" t="s">
        <v>30</v>
      </c>
      <c r="B15" t="s">
        <v>15</v>
      </c>
      <c r="C15">
        <v>248</v>
      </c>
      <c r="D15">
        <v>285</v>
      </c>
      <c r="E15">
        <v>13</v>
      </c>
      <c r="F15">
        <v>14</v>
      </c>
      <c r="G15">
        <v>11</v>
      </c>
      <c r="H15">
        <v>0</v>
      </c>
      <c r="I15">
        <v>28</v>
      </c>
      <c r="J15" t="s">
        <v>12</v>
      </c>
      <c r="K15" t="s">
        <v>412</v>
      </c>
      <c r="L15">
        <v>1.1491935483870968</v>
      </c>
      <c r="M15">
        <v>5.2419354838709679E-2</v>
      </c>
      <c r="N15">
        <v>5.6451612903225805E-2</v>
      </c>
      <c r="O15">
        <v>4.4354838709677422E-2</v>
      </c>
      <c r="P15">
        <v>0</v>
      </c>
      <c r="Q15">
        <v>0.11290322580645161</v>
      </c>
    </row>
    <row r="16" spans="1:17" x14ac:dyDescent="0.2">
      <c r="A16" t="s">
        <v>31</v>
      </c>
      <c r="B16" t="s">
        <v>15</v>
      </c>
      <c r="C16">
        <v>188</v>
      </c>
      <c r="D16">
        <v>300</v>
      </c>
      <c r="E16">
        <v>6</v>
      </c>
      <c r="F16">
        <v>18</v>
      </c>
      <c r="G16">
        <v>16</v>
      </c>
      <c r="H16">
        <v>0</v>
      </c>
      <c r="I16">
        <v>29</v>
      </c>
      <c r="J16" t="s">
        <v>12</v>
      </c>
      <c r="K16" t="s">
        <v>412</v>
      </c>
      <c r="L16">
        <v>1.5957446808510638</v>
      </c>
      <c r="M16">
        <v>3.1914893617021274E-2</v>
      </c>
      <c r="N16">
        <v>9.5744680851063829E-2</v>
      </c>
      <c r="O16">
        <v>8.5106382978723402E-2</v>
      </c>
      <c r="P16">
        <v>0</v>
      </c>
      <c r="Q16">
        <v>0.15425531914893617</v>
      </c>
    </row>
    <row r="17" spans="1:17" x14ac:dyDescent="0.2">
      <c r="A17" t="s">
        <v>32</v>
      </c>
      <c r="B17" t="s">
        <v>15</v>
      </c>
      <c r="C17">
        <v>190</v>
      </c>
      <c r="D17">
        <v>275</v>
      </c>
      <c r="E17">
        <v>9</v>
      </c>
      <c r="F17">
        <v>10</v>
      </c>
      <c r="G17">
        <v>9</v>
      </c>
      <c r="H17">
        <v>0</v>
      </c>
      <c r="I17">
        <v>32</v>
      </c>
      <c r="J17" t="s">
        <v>12</v>
      </c>
      <c r="K17" t="s">
        <v>412</v>
      </c>
      <c r="L17">
        <v>1.4473684210526316</v>
      </c>
      <c r="M17">
        <v>4.736842105263158E-2</v>
      </c>
      <c r="N17">
        <v>5.2631578947368418E-2</v>
      </c>
      <c r="O17">
        <v>4.736842105263158E-2</v>
      </c>
      <c r="P17">
        <v>0</v>
      </c>
      <c r="Q17">
        <v>0.16842105263157894</v>
      </c>
    </row>
    <row r="18" spans="1:17" x14ac:dyDescent="0.2">
      <c r="A18" t="s">
        <v>33</v>
      </c>
      <c r="B18" t="s">
        <v>34</v>
      </c>
      <c r="C18">
        <v>120</v>
      </c>
      <c r="D18">
        <v>170</v>
      </c>
      <c r="E18">
        <v>4</v>
      </c>
      <c r="F18">
        <v>15</v>
      </c>
      <c r="G18">
        <v>13</v>
      </c>
      <c r="H18">
        <v>0</v>
      </c>
      <c r="I18">
        <v>5</v>
      </c>
      <c r="J18" t="s">
        <v>12</v>
      </c>
      <c r="K18" t="s">
        <v>412</v>
      </c>
      <c r="L18">
        <v>1.4166666666666667</v>
      </c>
      <c r="M18">
        <v>3.3333333333333333E-2</v>
      </c>
      <c r="N18">
        <v>0.125</v>
      </c>
      <c r="O18">
        <v>0.10833333333333334</v>
      </c>
      <c r="P18">
        <v>0</v>
      </c>
      <c r="Q18">
        <v>4.1666666666666664E-2</v>
      </c>
    </row>
    <row r="19" spans="1:17" x14ac:dyDescent="0.2">
      <c r="A19" t="s">
        <v>35</v>
      </c>
      <c r="B19" t="s">
        <v>34</v>
      </c>
      <c r="C19">
        <v>119</v>
      </c>
      <c r="D19">
        <v>430</v>
      </c>
      <c r="E19">
        <v>2</v>
      </c>
      <c r="F19">
        <v>44</v>
      </c>
      <c r="G19">
        <v>27</v>
      </c>
      <c r="H19">
        <v>1</v>
      </c>
      <c r="I19">
        <v>3</v>
      </c>
      <c r="J19" t="s">
        <v>12</v>
      </c>
      <c r="K19" t="s">
        <v>412</v>
      </c>
      <c r="L19">
        <v>3.6134453781512605</v>
      </c>
      <c r="M19">
        <v>1.680672268907563E-2</v>
      </c>
      <c r="N19">
        <v>0.36974789915966388</v>
      </c>
      <c r="O19">
        <v>0.22689075630252101</v>
      </c>
      <c r="P19">
        <v>8.4033613445378148E-3</v>
      </c>
      <c r="Q19">
        <v>2.5210084033613446E-2</v>
      </c>
    </row>
    <row r="20" spans="1:17" x14ac:dyDescent="0.2">
      <c r="A20" t="s">
        <v>36</v>
      </c>
      <c r="B20" t="s">
        <v>15</v>
      </c>
      <c r="C20">
        <v>225</v>
      </c>
      <c r="D20">
        <v>240</v>
      </c>
      <c r="E20">
        <v>30</v>
      </c>
      <c r="F20">
        <v>11</v>
      </c>
      <c r="G20">
        <v>10</v>
      </c>
      <c r="H20">
        <v>0</v>
      </c>
      <c r="I20">
        <v>6</v>
      </c>
      <c r="J20" t="s">
        <v>12</v>
      </c>
      <c r="K20" t="s">
        <v>4</v>
      </c>
      <c r="L20">
        <v>1.0666666666666667</v>
      </c>
      <c r="M20">
        <v>0.13333333333333333</v>
      </c>
      <c r="N20">
        <v>4.8888888888888891E-2</v>
      </c>
      <c r="O20">
        <v>4.4444444444444446E-2</v>
      </c>
      <c r="P20">
        <v>0</v>
      </c>
      <c r="Q20">
        <v>2.6666666666666668E-2</v>
      </c>
    </row>
    <row r="21" spans="1:17" x14ac:dyDescent="0.2">
      <c r="A21" t="s">
        <v>37</v>
      </c>
      <c r="B21" t="s">
        <v>38</v>
      </c>
      <c r="C21">
        <v>17</v>
      </c>
      <c r="D21">
        <v>70</v>
      </c>
      <c r="E21">
        <v>4</v>
      </c>
      <c r="F21">
        <v>6</v>
      </c>
      <c r="G21">
        <v>5</v>
      </c>
      <c r="H21">
        <v>0</v>
      </c>
      <c r="I21">
        <v>0</v>
      </c>
      <c r="J21" t="s">
        <v>12</v>
      </c>
      <c r="K21" t="s">
        <v>4</v>
      </c>
      <c r="L21">
        <v>4.117647058823529</v>
      </c>
      <c r="M21">
        <v>0.23529411764705882</v>
      </c>
      <c r="N21">
        <v>0.35294117647058826</v>
      </c>
      <c r="O21">
        <v>0.29411764705882354</v>
      </c>
      <c r="P21">
        <v>0</v>
      </c>
      <c r="Q21">
        <v>0</v>
      </c>
    </row>
    <row r="22" spans="1:17" x14ac:dyDescent="0.2">
      <c r="A22" t="s">
        <v>39</v>
      </c>
      <c r="B22" t="s">
        <v>34</v>
      </c>
      <c r="C22">
        <v>56</v>
      </c>
      <c r="D22">
        <v>226</v>
      </c>
      <c r="E22">
        <v>14</v>
      </c>
      <c r="F22">
        <v>19</v>
      </c>
      <c r="G22">
        <v>17</v>
      </c>
      <c r="H22">
        <v>0</v>
      </c>
      <c r="I22">
        <v>1</v>
      </c>
      <c r="J22" t="s">
        <v>12</v>
      </c>
      <c r="K22" t="s">
        <v>4</v>
      </c>
      <c r="L22">
        <v>4.0357142857142856</v>
      </c>
      <c r="M22">
        <v>0.25</v>
      </c>
      <c r="N22">
        <v>0.3392857142857143</v>
      </c>
      <c r="O22">
        <v>0.30357142857142855</v>
      </c>
      <c r="P22">
        <v>0</v>
      </c>
      <c r="Q22">
        <v>1.7857142857142856E-2</v>
      </c>
    </row>
    <row r="23" spans="1:17" x14ac:dyDescent="0.2">
      <c r="A23" t="s">
        <v>40</v>
      </c>
      <c r="B23" t="s">
        <v>41</v>
      </c>
      <c r="C23">
        <v>28</v>
      </c>
      <c r="D23">
        <v>105</v>
      </c>
      <c r="E23">
        <v>2</v>
      </c>
      <c r="F23">
        <v>11</v>
      </c>
      <c r="G23">
        <v>10</v>
      </c>
      <c r="H23">
        <v>0</v>
      </c>
      <c r="I23">
        <v>1</v>
      </c>
      <c r="J23" t="s">
        <v>12</v>
      </c>
      <c r="K23" t="s">
        <v>4</v>
      </c>
      <c r="L23">
        <v>3.75</v>
      </c>
      <c r="M23">
        <v>7.1428571428571425E-2</v>
      </c>
      <c r="N23">
        <v>0.39285714285714285</v>
      </c>
      <c r="O23">
        <v>0.35714285714285715</v>
      </c>
      <c r="P23">
        <v>0</v>
      </c>
      <c r="Q23">
        <v>3.5714285714285712E-2</v>
      </c>
    </row>
    <row r="24" spans="1:17" x14ac:dyDescent="0.2">
      <c r="A24" t="s">
        <v>42</v>
      </c>
      <c r="B24" t="s">
        <v>41</v>
      </c>
      <c r="C24">
        <v>28</v>
      </c>
      <c r="D24">
        <v>105</v>
      </c>
      <c r="E24">
        <v>7</v>
      </c>
      <c r="F24">
        <v>9</v>
      </c>
      <c r="G24">
        <v>8</v>
      </c>
      <c r="H24">
        <v>0</v>
      </c>
      <c r="I24">
        <v>0</v>
      </c>
      <c r="J24" t="s">
        <v>12</v>
      </c>
      <c r="K24" t="s">
        <v>412</v>
      </c>
      <c r="L24">
        <v>3.75</v>
      </c>
      <c r="M24">
        <v>0.25</v>
      </c>
      <c r="N24">
        <v>0.32142857142857145</v>
      </c>
      <c r="O24">
        <v>0.2857142857142857</v>
      </c>
      <c r="P24">
        <v>0</v>
      </c>
      <c r="Q24">
        <v>0</v>
      </c>
    </row>
    <row r="25" spans="1:17" x14ac:dyDescent="0.2">
      <c r="A25" t="s">
        <v>43</v>
      </c>
      <c r="B25" t="s">
        <v>41</v>
      </c>
      <c r="C25">
        <v>28</v>
      </c>
      <c r="D25">
        <v>105</v>
      </c>
      <c r="E25">
        <v>7</v>
      </c>
      <c r="F25">
        <v>8</v>
      </c>
      <c r="G25">
        <v>7</v>
      </c>
      <c r="H25">
        <v>0</v>
      </c>
      <c r="I25">
        <v>0</v>
      </c>
      <c r="J25" t="s">
        <v>12</v>
      </c>
      <c r="K25" t="s">
        <v>412</v>
      </c>
      <c r="L25">
        <v>3.75</v>
      </c>
      <c r="M25">
        <v>0.25</v>
      </c>
      <c r="N25">
        <v>0.2857142857142857</v>
      </c>
      <c r="O25">
        <v>0.25</v>
      </c>
      <c r="P25">
        <v>0</v>
      </c>
      <c r="Q25">
        <v>0</v>
      </c>
    </row>
    <row r="26" spans="1:17" x14ac:dyDescent="0.2">
      <c r="A26" t="s">
        <v>44</v>
      </c>
      <c r="B26">
        <v>2</v>
      </c>
      <c r="C26">
        <v>100</v>
      </c>
      <c r="D26">
        <v>150</v>
      </c>
      <c r="E26">
        <v>12</v>
      </c>
      <c r="F26">
        <v>12</v>
      </c>
      <c r="G26">
        <v>10</v>
      </c>
      <c r="H26">
        <v>0</v>
      </c>
      <c r="I26">
        <v>0</v>
      </c>
      <c r="J26" t="s">
        <v>12</v>
      </c>
      <c r="K26" t="s">
        <v>4</v>
      </c>
      <c r="L26">
        <v>1.5</v>
      </c>
      <c r="M26">
        <v>0.12</v>
      </c>
      <c r="N26">
        <v>0.12</v>
      </c>
      <c r="O26">
        <v>0.1</v>
      </c>
      <c r="P26">
        <v>0</v>
      </c>
      <c r="Q26">
        <v>0</v>
      </c>
    </row>
    <row r="27" spans="1:17" x14ac:dyDescent="0.2">
      <c r="A27" t="s">
        <v>45</v>
      </c>
      <c r="B27">
        <v>2</v>
      </c>
      <c r="C27">
        <v>128</v>
      </c>
      <c r="D27">
        <v>220</v>
      </c>
      <c r="E27">
        <v>13</v>
      </c>
      <c r="F27">
        <v>16</v>
      </c>
      <c r="G27">
        <v>14</v>
      </c>
      <c r="H27">
        <v>0</v>
      </c>
      <c r="I27">
        <v>1</v>
      </c>
      <c r="J27" t="s">
        <v>12</v>
      </c>
      <c r="K27" t="s">
        <v>4</v>
      </c>
      <c r="L27">
        <v>1.71875</v>
      </c>
      <c r="M27">
        <v>0.1015625</v>
      </c>
      <c r="N27">
        <v>0.125</v>
      </c>
      <c r="O27">
        <v>0.109375</v>
      </c>
      <c r="P27">
        <v>0</v>
      </c>
      <c r="Q27">
        <v>7.8125E-3</v>
      </c>
    </row>
    <row r="28" spans="1:17" x14ac:dyDescent="0.2">
      <c r="A28" t="s">
        <v>47</v>
      </c>
      <c r="B28" t="s">
        <v>48</v>
      </c>
      <c r="C28">
        <v>14</v>
      </c>
      <c r="D28">
        <v>100</v>
      </c>
      <c r="E28">
        <v>0</v>
      </c>
      <c r="F28">
        <v>11</v>
      </c>
      <c r="G28">
        <v>10</v>
      </c>
      <c r="H28">
        <v>0</v>
      </c>
      <c r="I28">
        <v>0</v>
      </c>
      <c r="J28" t="s">
        <v>46</v>
      </c>
      <c r="K28" t="s">
        <v>5</v>
      </c>
      <c r="L28">
        <v>7.1428571428571432</v>
      </c>
      <c r="M28">
        <v>0</v>
      </c>
      <c r="N28">
        <v>0.7857142857142857</v>
      </c>
      <c r="O28">
        <v>0.7142857142857143</v>
      </c>
      <c r="P28">
        <v>0</v>
      </c>
      <c r="Q28">
        <v>0</v>
      </c>
    </row>
    <row r="29" spans="1:17" x14ac:dyDescent="0.2">
      <c r="A29" t="s">
        <v>47</v>
      </c>
      <c r="B29" t="s">
        <v>34</v>
      </c>
      <c r="C29">
        <v>112</v>
      </c>
      <c r="D29">
        <v>113</v>
      </c>
      <c r="E29">
        <v>114</v>
      </c>
      <c r="F29">
        <v>115</v>
      </c>
      <c r="G29">
        <v>116</v>
      </c>
      <c r="H29">
        <v>117</v>
      </c>
      <c r="I29">
        <v>118</v>
      </c>
      <c r="J29" t="s">
        <v>46</v>
      </c>
      <c r="K29" t="s">
        <v>5</v>
      </c>
      <c r="L29">
        <v>1.0089285714285714</v>
      </c>
      <c r="M29">
        <v>1.0178571428571428</v>
      </c>
      <c r="N29">
        <v>1.0267857142857142</v>
      </c>
      <c r="O29">
        <v>1.0357142857142858</v>
      </c>
      <c r="P29">
        <v>1.0446428571428572</v>
      </c>
      <c r="Q29">
        <v>1.0535714285714286</v>
      </c>
    </row>
    <row r="30" spans="1:17" x14ac:dyDescent="0.2">
      <c r="A30" t="s">
        <v>49</v>
      </c>
      <c r="B30" t="s">
        <v>34</v>
      </c>
      <c r="C30">
        <v>100</v>
      </c>
      <c r="D30">
        <v>665</v>
      </c>
      <c r="E30">
        <v>0</v>
      </c>
      <c r="F30">
        <v>100</v>
      </c>
      <c r="G30">
        <v>88</v>
      </c>
      <c r="H30">
        <v>0</v>
      </c>
      <c r="I30">
        <v>0</v>
      </c>
      <c r="J30" t="s">
        <v>46</v>
      </c>
      <c r="K30" t="s">
        <v>5</v>
      </c>
      <c r="L30">
        <v>6.65</v>
      </c>
      <c r="M30">
        <v>0</v>
      </c>
      <c r="N30">
        <v>1</v>
      </c>
      <c r="O30">
        <v>0.88</v>
      </c>
      <c r="P30">
        <v>0</v>
      </c>
      <c r="Q30">
        <v>0</v>
      </c>
    </row>
    <row r="31" spans="1:17" x14ac:dyDescent="0.2">
      <c r="A31" t="s">
        <v>50</v>
      </c>
      <c r="B31" t="s">
        <v>34</v>
      </c>
      <c r="C31">
        <v>110</v>
      </c>
      <c r="D31">
        <v>992</v>
      </c>
      <c r="E31">
        <v>0</v>
      </c>
      <c r="F31">
        <v>110</v>
      </c>
      <c r="G31">
        <v>92</v>
      </c>
      <c r="H31">
        <v>0</v>
      </c>
      <c r="I31">
        <v>0</v>
      </c>
      <c r="J31" t="s">
        <v>46</v>
      </c>
      <c r="K31" t="s">
        <v>5</v>
      </c>
      <c r="L31">
        <v>9.0181818181818176</v>
      </c>
      <c r="M31">
        <v>0</v>
      </c>
      <c r="N31">
        <v>1</v>
      </c>
      <c r="O31">
        <v>0.83636363636363631</v>
      </c>
      <c r="P31">
        <v>0</v>
      </c>
      <c r="Q31">
        <v>0</v>
      </c>
    </row>
    <row r="32" spans="1:17" x14ac:dyDescent="0.2">
      <c r="A32" t="s">
        <v>51</v>
      </c>
      <c r="B32" t="s">
        <v>34</v>
      </c>
      <c r="C32">
        <v>112</v>
      </c>
      <c r="D32">
        <v>806</v>
      </c>
      <c r="E32">
        <v>0</v>
      </c>
      <c r="F32">
        <v>91</v>
      </c>
      <c r="G32">
        <v>76</v>
      </c>
      <c r="H32">
        <v>0</v>
      </c>
      <c r="I32">
        <v>0</v>
      </c>
      <c r="J32" t="s">
        <v>46</v>
      </c>
      <c r="K32" t="s">
        <v>5</v>
      </c>
      <c r="L32">
        <v>7.1964285714285712</v>
      </c>
      <c r="M32">
        <v>0</v>
      </c>
      <c r="N32">
        <v>0.8125</v>
      </c>
      <c r="O32">
        <v>0.6785714285714286</v>
      </c>
      <c r="P32">
        <v>0</v>
      </c>
      <c r="Q32">
        <v>0</v>
      </c>
    </row>
    <row r="33" spans="1:17" x14ac:dyDescent="0.2">
      <c r="A33" t="s">
        <v>52</v>
      </c>
      <c r="B33" t="s">
        <v>53</v>
      </c>
      <c r="C33">
        <v>14</v>
      </c>
      <c r="D33">
        <v>100</v>
      </c>
      <c r="E33">
        <v>0</v>
      </c>
      <c r="F33">
        <v>11</v>
      </c>
      <c r="G33">
        <v>9</v>
      </c>
      <c r="H33">
        <v>0</v>
      </c>
      <c r="I33">
        <v>0</v>
      </c>
      <c r="J33" t="s">
        <v>46</v>
      </c>
      <c r="K33" t="s">
        <v>5</v>
      </c>
      <c r="L33">
        <v>7.1428571428571432</v>
      </c>
      <c r="M33">
        <v>0</v>
      </c>
      <c r="N33">
        <v>0.7857142857142857</v>
      </c>
      <c r="O33">
        <v>0.6428571428571429</v>
      </c>
      <c r="P33">
        <v>0</v>
      </c>
      <c r="Q33">
        <v>0</v>
      </c>
    </row>
    <row r="34" spans="1:17" x14ac:dyDescent="0.2">
      <c r="A34" t="s">
        <v>54</v>
      </c>
      <c r="B34" t="s">
        <v>53</v>
      </c>
      <c r="C34">
        <v>15</v>
      </c>
      <c r="D34">
        <v>110</v>
      </c>
      <c r="E34">
        <v>0</v>
      </c>
      <c r="F34">
        <v>12</v>
      </c>
      <c r="G34">
        <v>5</v>
      </c>
      <c r="H34">
        <v>0</v>
      </c>
      <c r="I34">
        <v>0</v>
      </c>
      <c r="J34" t="s">
        <v>46</v>
      </c>
      <c r="K34" t="s">
        <v>5</v>
      </c>
      <c r="L34">
        <v>7.333333333333333</v>
      </c>
      <c r="M34">
        <v>0</v>
      </c>
      <c r="N34">
        <v>0.8</v>
      </c>
      <c r="O34">
        <v>0.33333333333333331</v>
      </c>
      <c r="P34">
        <v>0</v>
      </c>
      <c r="Q34">
        <v>0</v>
      </c>
    </row>
    <row r="35" spans="1:17" x14ac:dyDescent="0.2">
      <c r="A35" t="s">
        <v>55</v>
      </c>
      <c r="B35" t="s">
        <v>53</v>
      </c>
      <c r="C35">
        <v>14</v>
      </c>
      <c r="D35">
        <v>125</v>
      </c>
      <c r="E35">
        <v>0</v>
      </c>
      <c r="F35">
        <v>14</v>
      </c>
      <c r="G35">
        <v>5</v>
      </c>
      <c r="H35">
        <v>0</v>
      </c>
      <c r="I35">
        <v>0</v>
      </c>
      <c r="J35" t="s">
        <v>46</v>
      </c>
      <c r="K35" t="s">
        <v>5</v>
      </c>
      <c r="L35">
        <v>8.9285714285714288</v>
      </c>
      <c r="M35">
        <v>0</v>
      </c>
      <c r="N35">
        <v>1</v>
      </c>
      <c r="O35">
        <v>0.35714285714285715</v>
      </c>
      <c r="P35">
        <v>0</v>
      </c>
      <c r="Q35">
        <v>0</v>
      </c>
    </row>
    <row r="36" spans="1:17" x14ac:dyDescent="0.2">
      <c r="A36" t="s">
        <v>56</v>
      </c>
      <c r="B36" t="s">
        <v>48</v>
      </c>
      <c r="C36">
        <v>14</v>
      </c>
      <c r="D36">
        <v>125</v>
      </c>
      <c r="E36">
        <v>0</v>
      </c>
      <c r="F36">
        <v>14</v>
      </c>
      <c r="G36">
        <v>3</v>
      </c>
      <c r="H36">
        <v>0</v>
      </c>
      <c r="I36">
        <v>0</v>
      </c>
      <c r="J36" t="s">
        <v>46</v>
      </c>
      <c r="K36" t="s">
        <v>5</v>
      </c>
      <c r="L36">
        <v>8.9285714285714288</v>
      </c>
      <c r="M36">
        <v>0</v>
      </c>
      <c r="N36">
        <v>1</v>
      </c>
      <c r="O36">
        <v>0.21428571428571427</v>
      </c>
      <c r="P36">
        <v>0</v>
      </c>
      <c r="Q36">
        <v>0</v>
      </c>
    </row>
    <row r="37" spans="1:17" x14ac:dyDescent="0.2">
      <c r="A37" t="s">
        <v>57</v>
      </c>
      <c r="B37" t="s">
        <v>53</v>
      </c>
      <c r="C37">
        <v>14</v>
      </c>
      <c r="D37">
        <v>125</v>
      </c>
      <c r="E37">
        <v>0</v>
      </c>
      <c r="F37">
        <v>14</v>
      </c>
      <c r="G37">
        <v>3</v>
      </c>
      <c r="H37">
        <v>0</v>
      </c>
      <c r="I37">
        <v>0</v>
      </c>
      <c r="J37" t="s">
        <v>46</v>
      </c>
      <c r="K37" t="s">
        <v>5</v>
      </c>
      <c r="L37">
        <v>8.9285714285714288</v>
      </c>
      <c r="M37">
        <v>0</v>
      </c>
      <c r="N37">
        <v>1</v>
      </c>
      <c r="O37">
        <v>0.21428571428571427</v>
      </c>
      <c r="P37">
        <v>0</v>
      </c>
      <c r="Q37">
        <v>0</v>
      </c>
    </row>
    <row r="38" spans="1:17" x14ac:dyDescent="0.2">
      <c r="A38" t="s">
        <v>58</v>
      </c>
      <c r="B38" t="s">
        <v>53</v>
      </c>
      <c r="C38">
        <v>15</v>
      </c>
      <c r="D38">
        <v>60</v>
      </c>
      <c r="E38">
        <v>0</v>
      </c>
      <c r="F38">
        <v>6</v>
      </c>
      <c r="G38">
        <v>2</v>
      </c>
      <c r="H38">
        <v>0</v>
      </c>
      <c r="I38">
        <v>2</v>
      </c>
      <c r="J38" t="s">
        <v>46</v>
      </c>
      <c r="K38" t="s">
        <v>5</v>
      </c>
      <c r="L38">
        <v>4</v>
      </c>
      <c r="M38">
        <v>0</v>
      </c>
      <c r="N38">
        <v>0.4</v>
      </c>
      <c r="O38">
        <v>0.13333333333333333</v>
      </c>
      <c r="P38">
        <v>0</v>
      </c>
      <c r="Q38">
        <v>0.13333333333333333</v>
      </c>
    </row>
    <row r="39" spans="1:17" x14ac:dyDescent="0.2">
      <c r="A39" t="s">
        <v>59</v>
      </c>
      <c r="B39" t="s">
        <v>53</v>
      </c>
      <c r="C39">
        <v>15</v>
      </c>
      <c r="D39">
        <v>75</v>
      </c>
      <c r="E39">
        <v>0</v>
      </c>
      <c r="F39">
        <v>8</v>
      </c>
      <c r="G39">
        <v>3</v>
      </c>
      <c r="H39">
        <v>0</v>
      </c>
      <c r="I39">
        <v>1</v>
      </c>
      <c r="J39" t="s">
        <v>46</v>
      </c>
      <c r="K39" t="s">
        <v>5</v>
      </c>
      <c r="L39">
        <v>5</v>
      </c>
      <c r="M39">
        <v>0</v>
      </c>
      <c r="N39">
        <v>0.53333333333333333</v>
      </c>
      <c r="O39">
        <v>0.2</v>
      </c>
      <c r="P39">
        <v>0</v>
      </c>
      <c r="Q39">
        <v>6.6666666666666666E-2</v>
      </c>
    </row>
    <row r="40" spans="1:17" x14ac:dyDescent="0.2">
      <c r="A40" t="s">
        <v>60</v>
      </c>
      <c r="B40" t="s">
        <v>61</v>
      </c>
      <c r="C40">
        <v>60</v>
      </c>
      <c r="D40">
        <v>470</v>
      </c>
      <c r="E40">
        <v>3</v>
      </c>
      <c r="F40">
        <v>55</v>
      </c>
      <c r="H40">
        <v>0</v>
      </c>
      <c r="I40">
        <v>0</v>
      </c>
      <c r="J40" t="s">
        <v>62</v>
      </c>
      <c r="K40" t="s">
        <v>4</v>
      </c>
      <c r="L40">
        <v>7.833333333333333</v>
      </c>
      <c r="M40">
        <v>0.05</v>
      </c>
      <c r="N40">
        <v>0.91666666666666663</v>
      </c>
      <c r="O40">
        <v>0</v>
      </c>
      <c r="P40">
        <v>0</v>
      </c>
      <c r="Q40">
        <v>0</v>
      </c>
    </row>
    <row r="41" spans="1:17" x14ac:dyDescent="0.2">
      <c r="A41" t="s">
        <v>63</v>
      </c>
      <c r="B41" t="s">
        <v>64</v>
      </c>
      <c r="C41">
        <v>16</v>
      </c>
      <c r="D41">
        <v>95</v>
      </c>
      <c r="E41">
        <v>4</v>
      </c>
      <c r="F41">
        <v>8</v>
      </c>
      <c r="G41">
        <v>7</v>
      </c>
      <c r="H41">
        <v>0</v>
      </c>
      <c r="I41">
        <v>1</v>
      </c>
      <c r="J41" t="s">
        <v>62</v>
      </c>
      <c r="K41" t="s">
        <v>4</v>
      </c>
      <c r="L41">
        <v>5.9375</v>
      </c>
      <c r="M41">
        <v>0.25</v>
      </c>
      <c r="N41">
        <v>0.5</v>
      </c>
      <c r="O41">
        <v>0.4375</v>
      </c>
      <c r="P41">
        <v>0</v>
      </c>
      <c r="Q41">
        <v>6.25E-2</v>
      </c>
    </row>
    <row r="42" spans="1:17" x14ac:dyDescent="0.2">
      <c r="A42" t="s">
        <v>65</v>
      </c>
      <c r="B42" t="s">
        <v>66</v>
      </c>
      <c r="C42">
        <v>85</v>
      </c>
      <c r="D42">
        <v>245</v>
      </c>
      <c r="E42">
        <v>23</v>
      </c>
      <c r="F42">
        <v>16</v>
      </c>
      <c r="G42">
        <v>15</v>
      </c>
      <c r="H42">
        <v>0</v>
      </c>
      <c r="I42">
        <v>0</v>
      </c>
      <c r="J42" t="s">
        <v>62</v>
      </c>
      <c r="K42" t="s">
        <v>4</v>
      </c>
      <c r="L42">
        <v>2.8823529411764706</v>
      </c>
      <c r="M42">
        <v>0.27058823529411763</v>
      </c>
      <c r="N42">
        <v>0.18823529411764706</v>
      </c>
      <c r="O42">
        <v>0.17647058823529413</v>
      </c>
      <c r="P42">
        <v>0</v>
      </c>
      <c r="Q42">
        <v>0</v>
      </c>
    </row>
    <row r="43" spans="1:17" x14ac:dyDescent="0.2">
      <c r="A43" t="s">
        <v>67</v>
      </c>
      <c r="B43" t="s">
        <v>66</v>
      </c>
      <c r="C43">
        <v>85</v>
      </c>
      <c r="D43">
        <v>245</v>
      </c>
      <c r="E43">
        <v>21</v>
      </c>
      <c r="F43">
        <v>17</v>
      </c>
      <c r="G43">
        <v>15</v>
      </c>
      <c r="H43">
        <v>0</v>
      </c>
      <c r="I43">
        <v>0</v>
      </c>
      <c r="J43" t="s">
        <v>62</v>
      </c>
      <c r="K43" t="s">
        <v>4</v>
      </c>
      <c r="L43">
        <v>2.8823529411764706</v>
      </c>
      <c r="M43">
        <v>0.24705882352941178</v>
      </c>
      <c r="N43">
        <v>0.2</v>
      </c>
      <c r="O43">
        <v>0.17647058823529413</v>
      </c>
      <c r="P43">
        <v>0</v>
      </c>
      <c r="Q43">
        <v>0</v>
      </c>
    </row>
    <row r="44" spans="1:17" x14ac:dyDescent="0.2">
      <c r="A44" t="s">
        <v>68</v>
      </c>
      <c r="B44" t="s">
        <v>66</v>
      </c>
      <c r="C44">
        <v>85</v>
      </c>
      <c r="D44">
        <v>185</v>
      </c>
      <c r="E44">
        <v>24</v>
      </c>
      <c r="F44">
        <v>10</v>
      </c>
      <c r="G44">
        <v>9</v>
      </c>
      <c r="H44">
        <v>0</v>
      </c>
      <c r="I44">
        <v>0</v>
      </c>
      <c r="J44" t="s">
        <v>62</v>
      </c>
      <c r="K44" t="s">
        <v>4</v>
      </c>
      <c r="L44">
        <v>2.1764705882352939</v>
      </c>
      <c r="M44">
        <v>0.28235294117647058</v>
      </c>
      <c r="N44">
        <v>0.11764705882352941</v>
      </c>
      <c r="O44">
        <v>0.10588235294117647</v>
      </c>
      <c r="P44">
        <v>0</v>
      </c>
      <c r="Q44">
        <v>0</v>
      </c>
    </row>
    <row r="45" spans="1:17" x14ac:dyDescent="0.2">
      <c r="A45" t="s">
        <v>69</v>
      </c>
      <c r="B45" t="s">
        <v>66</v>
      </c>
      <c r="C45">
        <v>85</v>
      </c>
      <c r="D45">
        <v>390</v>
      </c>
      <c r="E45">
        <v>16</v>
      </c>
      <c r="F45">
        <v>36</v>
      </c>
      <c r="G45">
        <v>35</v>
      </c>
      <c r="H45">
        <v>0</v>
      </c>
      <c r="I45">
        <v>0</v>
      </c>
      <c r="J45" t="s">
        <v>62</v>
      </c>
      <c r="K45" t="s">
        <v>4</v>
      </c>
      <c r="L45">
        <v>4.5882352941176467</v>
      </c>
      <c r="M45">
        <v>0.18823529411764706</v>
      </c>
      <c r="N45">
        <v>0.42352941176470588</v>
      </c>
      <c r="O45">
        <v>0.41176470588235292</v>
      </c>
      <c r="P45">
        <v>0</v>
      </c>
      <c r="Q45">
        <v>0</v>
      </c>
    </row>
    <row r="46" spans="1:17" x14ac:dyDescent="0.2">
      <c r="A46" t="s">
        <v>70</v>
      </c>
      <c r="B46" t="s">
        <v>66</v>
      </c>
      <c r="C46">
        <v>85</v>
      </c>
      <c r="D46">
        <v>330</v>
      </c>
      <c r="E46">
        <v>20</v>
      </c>
      <c r="F46">
        <v>27</v>
      </c>
      <c r="G46">
        <v>25</v>
      </c>
      <c r="H46">
        <v>0</v>
      </c>
      <c r="I46">
        <v>0</v>
      </c>
      <c r="J46" t="s">
        <v>62</v>
      </c>
      <c r="K46" t="s">
        <v>4</v>
      </c>
      <c r="L46">
        <v>3.8823529411764706</v>
      </c>
      <c r="M46">
        <v>0.23529411764705882</v>
      </c>
      <c r="N46">
        <v>0.31764705882352939</v>
      </c>
      <c r="O46">
        <v>0.29411764705882354</v>
      </c>
      <c r="P46">
        <v>0</v>
      </c>
      <c r="Q46">
        <v>0</v>
      </c>
    </row>
    <row r="47" spans="1:17" x14ac:dyDescent="0.2">
      <c r="A47" t="s">
        <v>71</v>
      </c>
      <c r="B47" t="s">
        <v>66</v>
      </c>
      <c r="C47">
        <v>85</v>
      </c>
      <c r="D47">
        <v>220</v>
      </c>
      <c r="E47">
        <v>24</v>
      </c>
      <c r="F47">
        <v>12</v>
      </c>
      <c r="G47">
        <v>11</v>
      </c>
      <c r="H47">
        <v>0</v>
      </c>
      <c r="I47">
        <v>0</v>
      </c>
      <c r="J47" t="s">
        <v>62</v>
      </c>
      <c r="K47" t="s">
        <v>4</v>
      </c>
      <c r="L47">
        <v>2.5882352941176472</v>
      </c>
      <c r="M47">
        <v>0.28235294117647058</v>
      </c>
      <c r="N47">
        <v>0.14117647058823529</v>
      </c>
      <c r="O47">
        <v>0.12941176470588237</v>
      </c>
      <c r="P47">
        <v>0</v>
      </c>
      <c r="Q47">
        <v>0</v>
      </c>
    </row>
    <row r="48" spans="1:17" x14ac:dyDescent="0.2">
      <c r="A48" t="s">
        <v>72</v>
      </c>
      <c r="B48" t="s">
        <v>66</v>
      </c>
      <c r="C48">
        <v>85</v>
      </c>
      <c r="D48">
        <v>185</v>
      </c>
      <c r="E48">
        <v>22</v>
      </c>
      <c r="F48">
        <v>10</v>
      </c>
      <c r="G48">
        <v>9</v>
      </c>
      <c r="H48">
        <v>0</v>
      </c>
      <c r="I48">
        <v>0</v>
      </c>
      <c r="J48" t="s">
        <v>62</v>
      </c>
      <c r="K48" t="s">
        <v>4</v>
      </c>
      <c r="L48">
        <v>2.1764705882352939</v>
      </c>
      <c r="M48">
        <v>0.25882352941176473</v>
      </c>
      <c r="N48">
        <v>0.11764705882352941</v>
      </c>
      <c r="O48">
        <v>0.10588235294117647</v>
      </c>
      <c r="P48">
        <v>0</v>
      </c>
      <c r="Q48">
        <v>0</v>
      </c>
    </row>
    <row r="49" spans="1:17" x14ac:dyDescent="0.2">
      <c r="A49" t="s">
        <v>73</v>
      </c>
      <c r="B49" t="s">
        <v>66</v>
      </c>
      <c r="C49">
        <v>85</v>
      </c>
      <c r="D49">
        <v>120</v>
      </c>
      <c r="E49">
        <v>12</v>
      </c>
      <c r="F49">
        <v>8</v>
      </c>
      <c r="G49">
        <v>7</v>
      </c>
      <c r="H49">
        <v>0</v>
      </c>
      <c r="I49">
        <v>6</v>
      </c>
      <c r="J49" t="s">
        <v>62</v>
      </c>
      <c r="K49" t="s">
        <v>4</v>
      </c>
      <c r="L49">
        <v>1.411764705882353</v>
      </c>
      <c r="M49">
        <v>0.14117647058823529</v>
      </c>
      <c r="N49">
        <v>9.4117647058823528E-2</v>
      </c>
      <c r="O49">
        <v>8.2352941176470587E-2</v>
      </c>
      <c r="P49">
        <v>0</v>
      </c>
      <c r="Q49">
        <v>7.0588235294117646E-2</v>
      </c>
    </row>
    <row r="50" spans="1:17" x14ac:dyDescent="0.2">
      <c r="A50" t="s">
        <v>74</v>
      </c>
      <c r="B50" t="s">
        <v>61</v>
      </c>
      <c r="C50">
        <v>56</v>
      </c>
      <c r="D50">
        <v>115</v>
      </c>
      <c r="E50">
        <v>19</v>
      </c>
      <c r="F50">
        <v>4</v>
      </c>
      <c r="G50">
        <v>4</v>
      </c>
      <c r="H50">
        <v>0</v>
      </c>
      <c r="I50">
        <v>0</v>
      </c>
      <c r="J50" t="s">
        <v>62</v>
      </c>
      <c r="K50" t="s">
        <v>4</v>
      </c>
      <c r="L50">
        <v>2.0535714285714284</v>
      </c>
      <c r="M50">
        <v>0.3392857142857143</v>
      </c>
      <c r="N50">
        <v>7.1428571428571425E-2</v>
      </c>
      <c r="O50">
        <v>7.1428571428571425E-2</v>
      </c>
      <c r="P50">
        <v>0</v>
      </c>
      <c r="Q50">
        <v>0</v>
      </c>
    </row>
    <row r="51" spans="1:17" x14ac:dyDescent="0.2">
      <c r="A51" t="s">
        <v>75</v>
      </c>
      <c r="B51" t="s">
        <v>76</v>
      </c>
      <c r="C51">
        <v>227</v>
      </c>
      <c r="D51">
        <v>480</v>
      </c>
      <c r="E51">
        <v>18</v>
      </c>
      <c r="F51">
        <v>28</v>
      </c>
      <c r="G51">
        <v>25</v>
      </c>
      <c r="H51">
        <v>0</v>
      </c>
      <c r="I51">
        <v>32</v>
      </c>
      <c r="J51" t="s">
        <v>62</v>
      </c>
      <c r="K51" t="s">
        <v>4</v>
      </c>
      <c r="L51">
        <v>2.1145374449339207</v>
      </c>
      <c r="M51">
        <v>7.9295154185022032E-2</v>
      </c>
      <c r="N51">
        <v>0.12334801762114538</v>
      </c>
      <c r="O51">
        <v>0.11013215859030837</v>
      </c>
      <c r="P51">
        <v>0</v>
      </c>
      <c r="Q51">
        <v>0.14096916299559473</v>
      </c>
    </row>
    <row r="52" spans="1:17" x14ac:dyDescent="0.2">
      <c r="A52" t="s">
        <v>77</v>
      </c>
      <c r="B52" t="s">
        <v>15</v>
      </c>
      <c r="C52">
        <v>235</v>
      </c>
      <c r="D52">
        <v>185</v>
      </c>
      <c r="E52">
        <v>15</v>
      </c>
      <c r="F52">
        <v>10</v>
      </c>
      <c r="G52">
        <v>9</v>
      </c>
      <c r="H52">
        <v>0</v>
      </c>
      <c r="I52">
        <v>15</v>
      </c>
      <c r="J52" t="s">
        <v>62</v>
      </c>
      <c r="K52" t="s">
        <v>4</v>
      </c>
      <c r="L52">
        <v>0.78723404255319152</v>
      </c>
      <c r="M52">
        <v>6.3829787234042548E-2</v>
      </c>
      <c r="N52">
        <v>4.2553191489361701E-2</v>
      </c>
      <c r="O52">
        <v>3.8297872340425532E-2</v>
      </c>
      <c r="P52">
        <v>0</v>
      </c>
      <c r="Q52">
        <v>6.3829787234042548E-2</v>
      </c>
    </row>
    <row r="53" spans="1:17" x14ac:dyDescent="0.2">
      <c r="A53" t="s">
        <v>78</v>
      </c>
      <c r="B53" t="s">
        <v>66</v>
      </c>
      <c r="C53">
        <v>85</v>
      </c>
      <c r="D53">
        <v>185</v>
      </c>
      <c r="E53">
        <v>23</v>
      </c>
      <c r="F53">
        <v>9</v>
      </c>
      <c r="G53">
        <v>7</v>
      </c>
      <c r="H53">
        <v>0</v>
      </c>
      <c r="I53">
        <v>0</v>
      </c>
      <c r="J53" t="s">
        <v>62</v>
      </c>
      <c r="K53" t="s">
        <v>4</v>
      </c>
      <c r="L53">
        <v>2.1764705882352939</v>
      </c>
      <c r="M53">
        <v>0.27058823529411763</v>
      </c>
      <c r="N53">
        <v>0.10588235294117647</v>
      </c>
      <c r="O53">
        <v>8.2352941176470587E-2</v>
      </c>
      <c r="P53">
        <v>0</v>
      </c>
      <c r="Q53">
        <v>0</v>
      </c>
    </row>
    <row r="54" spans="1:17" x14ac:dyDescent="0.2">
      <c r="A54" t="s">
        <v>79</v>
      </c>
      <c r="B54" t="s">
        <v>66</v>
      </c>
      <c r="C54">
        <v>85</v>
      </c>
      <c r="D54">
        <v>245</v>
      </c>
      <c r="E54">
        <v>25</v>
      </c>
      <c r="F54">
        <v>15</v>
      </c>
      <c r="G54">
        <v>11</v>
      </c>
      <c r="H54">
        <v>0</v>
      </c>
      <c r="I54">
        <v>0</v>
      </c>
      <c r="J54" t="s">
        <v>62</v>
      </c>
      <c r="K54" t="s">
        <v>4</v>
      </c>
      <c r="L54">
        <v>2.8823529411764706</v>
      </c>
      <c r="M54">
        <v>0.29411764705882354</v>
      </c>
      <c r="N54">
        <v>0.17647058823529413</v>
      </c>
      <c r="O54">
        <v>0.12941176470588237</v>
      </c>
      <c r="P54">
        <v>0</v>
      </c>
      <c r="Q54">
        <v>0</v>
      </c>
    </row>
    <row r="55" spans="1:17" x14ac:dyDescent="0.2">
      <c r="A55" t="s">
        <v>80</v>
      </c>
      <c r="B55" t="s">
        <v>81</v>
      </c>
      <c r="C55">
        <v>100</v>
      </c>
      <c r="D55">
        <v>290</v>
      </c>
      <c r="E55">
        <v>25</v>
      </c>
      <c r="F55">
        <v>20</v>
      </c>
      <c r="G55">
        <v>16</v>
      </c>
      <c r="H55">
        <v>0</v>
      </c>
      <c r="I55">
        <v>0</v>
      </c>
      <c r="J55" t="s">
        <v>62</v>
      </c>
      <c r="K55" t="s">
        <v>4</v>
      </c>
      <c r="L55">
        <v>2.9</v>
      </c>
      <c r="M55">
        <v>0.25</v>
      </c>
      <c r="N55">
        <v>0.2</v>
      </c>
      <c r="O55">
        <v>0.16</v>
      </c>
      <c r="P55">
        <v>0</v>
      </c>
      <c r="Q55">
        <v>0</v>
      </c>
    </row>
    <row r="56" spans="1:17" x14ac:dyDescent="0.2">
      <c r="A56" t="s">
        <v>82</v>
      </c>
      <c r="B56" t="s">
        <v>83</v>
      </c>
      <c r="C56">
        <v>100</v>
      </c>
      <c r="D56">
        <v>140</v>
      </c>
      <c r="E56">
        <v>22</v>
      </c>
      <c r="F56">
        <v>14</v>
      </c>
      <c r="G56">
        <v>12</v>
      </c>
      <c r="H56">
        <v>0</v>
      </c>
      <c r="I56">
        <v>2.2999999999999998</v>
      </c>
      <c r="J56" t="s">
        <v>62</v>
      </c>
      <c r="K56" t="s">
        <v>4</v>
      </c>
      <c r="L56">
        <v>1.4</v>
      </c>
      <c r="M56">
        <v>0.22</v>
      </c>
      <c r="N56">
        <v>0.14000000000000001</v>
      </c>
      <c r="O56">
        <v>0.12</v>
      </c>
      <c r="P56">
        <v>0</v>
      </c>
      <c r="Q56">
        <v>2.3E-2</v>
      </c>
    </row>
    <row r="57" spans="1:17" x14ac:dyDescent="0.2">
      <c r="A57" t="s">
        <v>84</v>
      </c>
      <c r="B57" t="s">
        <v>81</v>
      </c>
      <c r="C57">
        <v>100</v>
      </c>
      <c r="D57">
        <v>370</v>
      </c>
      <c r="E57">
        <v>16</v>
      </c>
      <c r="F57">
        <v>28</v>
      </c>
      <c r="G57">
        <v>0</v>
      </c>
      <c r="H57">
        <v>0</v>
      </c>
      <c r="I57">
        <v>0</v>
      </c>
      <c r="J57" t="s">
        <v>62</v>
      </c>
      <c r="K57" t="s">
        <v>4</v>
      </c>
      <c r="L57">
        <v>3.7</v>
      </c>
      <c r="M57">
        <v>0.16</v>
      </c>
      <c r="N57">
        <v>0.28000000000000003</v>
      </c>
      <c r="O57">
        <v>0</v>
      </c>
      <c r="P57">
        <v>0</v>
      </c>
      <c r="Q57">
        <v>0</v>
      </c>
    </row>
    <row r="58" spans="1:17" x14ac:dyDescent="0.2">
      <c r="A58" t="s">
        <v>85</v>
      </c>
      <c r="B58" t="s">
        <v>86</v>
      </c>
      <c r="C58">
        <v>115</v>
      </c>
      <c r="D58">
        <v>480</v>
      </c>
      <c r="E58">
        <v>24</v>
      </c>
      <c r="F58">
        <v>35</v>
      </c>
      <c r="G58">
        <v>33</v>
      </c>
      <c r="H58">
        <v>0</v>
      </c>
      <c r="I58">
        <v>0</v>
      </c>
      <c r="J58" t="s">
        <v>62</v>
      </c>
      <c r="K58" t="s">
        <v>4</v>
      </c>
      <c r="L58">
        <v>4.1739130434782608</v>
      </c>
      <c r="M58">
        <v>0.20869565217391303</v>
      </c>
      <c r="N58">
        <v>0.30434782608695654</v>
      </c>
      <c r="O58">
        <v>0.28695652173913044</v>
      </c>
      <c r="P58">
        <v>0</v>
      </c>
      <c r="Q58">
        <v>0</v>
      </c>
    </row>
    <row r="59" spans="1:17" x14ac:dyDescent="0.2">
      <c r="A59" t="s">
        <v>87</v>
      </c>
      <c r="B59" t="s">
        <v>66</v>
      </c>
      <c r="C59">
        <v>86</v>
      </c>
      <c r="D59">
        <v>314</v>
      </c>
      <c r="E59">
        <v>20</v>
      </c>
      <c r="F59">
        <v>14</v>
      </c>
      <c r="G59">
        <v>14</v>
      </c>
      <c r="H59">
        <v>0</v>
      </c>
      <c r="I59">
        <v>0</v>
      </c>
      <c r="J59" t="s">
        <v>62</v>
      </c>
      <c r="K59" t="s">
        <v>4</v>
      </c>
      <c r="L59">
        <v>3.6511627906976742</v>
      </c>
      <c r="M59">
        <v>0.23255813953488372</v>
      </c>
      <c r="N59">
        <v>0.16279069767441862</v>
      </c>
      <c r="O59">
        <v>0.16279069767441862</v>
      </c>
      <c r="P59">
        <v>0</v>
      </c>
      <c r="Q59">
        <v>0</v>
      </c>
    </row>
    <row r="60" spans="1:17" x14ac:dyDescent="0.2">
      <c r="A60" t="s">
        <v>88</v>
      </c>
      <c r="B60" t="s">
        <v>66</v>
      </c>
      <c r="C60">
        <v>85</v>
      </c>
      <c r="D60">
        <v>285</v>
      </c>
      <c r="E60">
        <v>18</v>
      </c>
      <c r="F60">
        <v>23</v>
      </c>
      <c r="G60">
        <v>21</v>
      </c>
      <c r="H60">
        <v>0</v>
      </c>
      <c r="I60">
        <v>0</v>
      </c>
      <c r="J60" t="s">
        <v>62</v>
      </c>
      <c r="K60" t="s">
        <v>4</v>
      </c>
      <c r="L60">
        <v>3.3529411764705883</v>
      </c>
      <c r="M60">
        <v>0.21176470588235294</v>
      </c>
      <c r="N60">
        <v>0.27058823529411763</v>
      </c>
      <c r="O60">
        <v>0.24705882352941178</v>
      </c>
      <c r="P60">
        <v>0</v>
      </c>
      <c r="Q60">
        <v>0</v>
      </c>
    </row>
    <row r="61" spans="1:17" x14ac:dyDescent="0.2">
      <c r="A61" t="s">
        <v>89</v>
      </c>
      <c r="B61" t="s">
        <v>81</v>
      </c>
      <c r="C61">
        <v>100</v>
      </c>
      <c r="D61">
        <v>260</v>
      </c>
      <c r="E61">
        <v>16</v>
      </c>
      <c r="F61">
        <v>21</v>
      </c>
      <c r="G61">
        <v>18</v>
      </c>
      <c r="H61">
        <v>0</v>
      </c>
      <c r="I61">
        <v>0</v>
      </c>
      <c r="J61" t="s">
        <v>62</v>
      </c>
      <c r="K61" t="s">
        <v>4</v>
      </c>
      <c r="L61">
        <v>2.6</v>
      </c>
      <c r="M61">
        <v>0.16</v>
      </c>
      <c r="N61">
        <v>0.21</v>
      </c>
      <c r="O61">
        <v>0.18</v>
      </c>
      <c r="P61">
        <v>0</v>
      </c>
      <c r="Q61">
        <v>0</v>
      </c>
    </row>
    <row r="62" spans="1:17" x14ac:dyDescent="0.2">
      <c r="A62" t="s">
        <v>90</v>
      </c>
      <c r="B62" t="s">
        <v>66</v>
      </c>
      <c r="C62">
        <v>85</v>
      </c>
      <c r="D62">
        <v>290</v>
      </c>
      <c r="E62">
        <v>16</v>
      </c>
      <c r="F62">
        <v>22</v>
      </c>
      <c r="G62">
        <v>19</v>
      </c>
      <c r="H62">
        <v>0</v>
      </c>
      <c r="I62">
        <v>0</v>
      </c>
      <c r="J62" t="s">
        <v>62</v>
      </c>
      <c r="K62" t="s">
        <v>4</v>
      </c>
      <c r="L62">
        <v>3.4117647058823528</v>
      </c>
      <c r="M62">
        <v>0.18823529411764706</v>
      </c>
      <c r="N62">
        <v>0.25882352941176473</v>
      </c>
      <c r="O62">
        <v>0.22352941176470589</v>
      </c>
      <c r="P62">
        <v>0</v>
      </c>
      <c r="Q62">
        <v>0</v>
      </c>
    </row>
    <row r="63" spans="1:17" x14ac:dyDescent="0.2">
      <c r="A63" t="s">
        <v>91</v>
      </c>
      <c r="B63" t="s">
        <v>61</v>
      </c>
      <c r="C63">
        <v>57</v>
      </c>
      <c r="D63">
        <v>170</v>
      </c>
      <c r="E63">
        <v>13</v>
      </c>
      <c r="F63">
        <v>13</v>
      </c>
      <c r="G63">
        <v>11</v>
      </c>
      <c r="H63">
        <v>0</v>
      </c>
      <c r="I63">
        <v>0</v>
      </c>
      <c r="J63" t="s">
        <v>62</v>
      </c>
      <c r="K63" t="s">
        <v>4</v>
      </c>
      <c r="L63">
        <v>2.9824561403508771</v>
      </c>
      <c r="M63">
        <v>0.22807017543859648</v>
      </c>
      <c r="N63">
        <v>0.22807017543859648</v>
      </c>
      <c r="O63">
        <v>0.19298245614035087</v>
      </c>
      <c r="P63">
        <v>0</v>
      </c>
      <c r="Q63">
        <v>0</v>
      </c>
    </row>
    <row r="64" spans="1:17" x14ac:dyDescent="0.2">
      <c r="A64" t="s">
        <v>92</v>
      </c>
      <c r="B64" t="s">
        <v>61</v>
      </c>
      <c r="C64">
        <v>57</v>
      </c>
      <c r="D64">
        <v>165</v>
      </c>
      <c r="E64">
        <v>8</v>
      </c>
      <c r="F64">
        <v>14</v>
      </c>
      <c r="G64">
        <v>12</v>
      </c>
      <c r="H64">
        <v>0</v>
      </c>
      <c r="I64">
        <v>1</v>
      </c>
      <c r="J64" t="s">
        <v>62</v>
      </c>
      <c r="K64" t="s">
        <v>4</v>
      </c>
      <c r="L64">
        <v>2.8947368421052633</v>
      </c>
      <c r="M64">
        <v>0.14035087719298245</v>
      </c>
      <c r="N64">
        <v>0.24561403508771928</v>
      </c>
      <c r="O64">
        <v>0.21052631578947367</v>
      </c>
      <c r="P64">
        <v>0</v>
      </c>
      <c r="Q64">
        <v>1.7543859649122806E-2</v>
      </c>
    </row>
    <row r="65" spans="1:17" x14ac:dyDescent="0.2">
      <c r="A65" t="s">
        <v>93</v>
      </c>
      <c r="B65" t="s">
        <v>66</v>
      </c>
      <c r="C65">
        <v>85</v>
      </c>
      <c r="D65">
        <v>310</v>
      </c>
      <c r="E65">
        <v>21</v>
      </c>
      <c r="F65">
        <v>24</v>
      </c>
      <c r="G65">
        <v>21</v>
      </c>
      <c r="H65">
        <v>0</v>
      </c>
      <c r="I65">
        <v>0</v>
      </c>
      <c r="J65" t="s">
        <v>62</v>
      </c>
      <c r="K65" t="s">
        <v>4</v>
      </c>
      <c r="L65">
        <v>3.6470588235294117</v>
      </c>
      <c r="M65">
        <v>0.24705882352941178</v>
      </c>
      <c r="N65">
        <v>0.28235294117647058</v>
      </c>
      <c r="O65">
        <v>0.24705882352941178</v>
      </c>
      <c r="P65">
        <v>0</v>
      </c>
      <c r="Q65">
        <v>0</v>
      </c>
    </row>
    <row r="66" spans="1:17" x14ac:dyDescent="0.2">
      <c r="A66" t="s">
        <v>94</v>
      </c>
      <c r="B66" t="s">
        <v>81</v>
      </c>
      <c r="C66">
        <v>100</v>
      </c>
      <c r="D66">
        <v>475</v>
      </c>
      <c r="E66">
        <v>18</v>
      </c>
      <c r="F66">
        <v>44</v>
      </c>
      <c r="G66">
        <v>40</v>
      </c>
      <c r="H66">
        <v>0</v>
      </c>
      <c r="I66">
        <v>0</v>
      </c>
      <c r="J66" t="s">
        <v>62</v>
      </c>
      <c r="K66" t="s">
        <v>4</v>
      </c>
      <c r="L66">
        <v>4.75</v>
      </c>
      <c r="M66">
        <v>0.18</v>
      </c>
      <c r="N66">
        <v>0.44</v>
      </c>
      <c r="O66">
        <v>0.4</v>
      </c>
      <c r="P66">
        <v>0</v>
      </c>
      <c r="Q66">
        <v>0</v>
      </c>
    </row>
    <row r="67" spans="1:17" x14ac:dyDescent="0.2">
      <c r="A67" t="s">
        <v>95</v>
      </c>
      <c r="B67" t="s">
        <v>81</v>
      </c>
      <c r="C67">
        <v>100</v>
      </c>
      <c r="D67">
        <v>265</v>
      </c>
      <c r="E67">
        <v>27</v>
      </c>
      <c r="F67">
        <v>15</v>
      </c>
      <c r="G67">
        <v>0</v>
      </c>
      <c r="H67">
        <v>0</v>
      </c>
      <c r="I67">
        <v>0</v>
      </c>
      <c r="J67" t="s">
        <v>62</v>
      </c>
      <c r="K67" t="s">
        <v>4</v>
      </c>
      <c r="L67">
        <v>2.65</v>
      </c>
      <c r="M67">
        <v>0.27</v>
      </c>
      <c r="N67">
        <v>0.15</v>
      </c>
      <c r="O67">
        <v>0</v>
      </c>
      <c r="P67">
        <v>0</v>
      </c>
      <c r="Q67">
        <v>0</v>
      </c>
    </row>
    <row r="68" spans="1:17" x14ac:dyDescent="0.2">
      <c r="A68" t="s">
        <v>96</v>
      </c>
      <c r="B68" t="s">
        <v>66</v>
      </c>
      <c r="C68">
        <v>85</v>
      </c>
      <c r="D68">
        <v>185</v>
      </c>
      <c r="E68">
        <v>23</v>
      </c>
      <c r="F68">
        <v>9</v>
      </c>
      <c r="G68">
        <v>8</v>
      </c>
      <c r="H68">
        <v>0</v>
      </c>
      <c r="I68">
        <v>0</v>
      </c>
      <c r="J68" t="s">
        <v>62</v>
      </c>
      <c r="K68" t="s">
        <v>4</v>
      </c>
      <c r="L68">
        <v>2.1764705882352939</v>
      </c>
      <c r="M68">
        <v>0.27058823529411763</v>
      </c>
      <c r="N68">
        <v>0.10588235294117647</v>
      </c>
      <c r="O68">
        <v>9.4117647058823528E-2</v>
      </c>
      <c r="P68">
        <v>0</v>
      </c>
      <c r="Q68">
        <v>0</v>
      </c>
    </row>
    <row r="69" spans="1:17" x14ac:dyDescent="0.2">
      <c r="A69" t="s">
        <v>97</v>
      </c>
      <c r="B69" t="s">
        <v>66</v>
      </c>
      <c r="C69">
        <v>85</v>
      </c>
      <c r="D69">
        <v>305</v>
      </c>
      <c r="E69">
        <v>13</v>
      </c>
      <c r="F69">
        <v>14</v>
      </c>
      <c r="G69">
        <v>13</v>
      </c>
      <c r="H69">
        <v>0</v>
      </c>
      <c r="I69">
        <v>0</v>
      </c>
      <c r="J69" t="s">
        <v>62</v>
      </c>
      <c r="K69" t="s">
        <v>4</v>
      </c>
      <c r="L69">
        <v>3.5882352941176472</v>
      </c>
      <c r="M69">
        <v>0.15294117647058825</v>
      </c>
      <c r="N69">
        <v>0.16470588235294117</v>
      </c>
      <c r="O69">
        <v>0.15294117647058825</v>
      </c>
      <c r="P69">
        <v>0</v>
      </c>
      <c r="Q69">
        <v>0</v>
      </c>
    </row>
    <row r="70" spans="1:17" x14ac:dyDescent="0.2">
      <c r="A70" t="s">
        <v>98</v>
      </c>
      <c r="B70" t="s">
        <v>66</v>
      </c>
      <c r="C70">
        <v>85</v>
      </c>
      <c r="D70">
        <v>87</v>
      </c>
      <c r="E70">
        <v>12</v>
      </c>
      <c r="F70">
        <v>1</v>
      </c>
      <c r="G70">
        <v>0</v>
      </c>
      <c r="H70">
        <v>0</v>
      </c>
      <c r="I70">
        <v>2</v>
      </c>
      <c r="J70" t="s">
        <v>99</v>
      </c>
      <c r="K70" t="s">
        <v>4</v>
      </c>
      <c r="L70">
        <v>1.0235294117647058</v>
      </c>
      <c r="M70">
        <v>0.14117647058823529</v>
      </c>
      <c r="N70">
        <v>1.1764705882352941E-2</v>
      </c>
      <c r="O70">
        <v>0</v>
      </c>
      <c r="P70">
        <v>0</v>
      </c>
      <c r="Q70">
        <v>2.3529411764705882E-2</v>
      </c>
    </row>
    <row r="71" spans="1:17" x14ac:dyDescent="0.2">
      <c r="A71" t="s">
        <v>100</v>
      </c>
      <c r="B71" t="s">
        <v>81</v>
      </c>
      <c r="C71">
        <v>100</v>
      </c>
      <c r="D71">
        <v>170</v>
      </c>
      <c r="E71">
        <v>28</v>
      </c>
      <c r="F71">
        <v>5</v>
      </c>
      <c r="G71">
        <v>0</v>
      </c>
      <c r="H71">
        <v>0</v>
      </c>
      <c r="I71">
        <v>0</v>
      </c>
      <c r="J71" t="s">
        <v>99</v>
      </c>
      <c r="K71" t="s">
        <v>4</v>
      </c>
      <c r="L71">
        <v>1.7</v>
      </c>
      <c r="M71">
        <v>0.28000000000000003</v>
      </c>
      <c r="N71">
        <v>0.05</v>
      </c>
      <c r="O71">
        <v>0</v>
      </c>
      <c r="P71">
        <v>0</v>
      </c>
      <c r="Q71">
        <v>0</v>
      </c>
    </row>
    <row r="72" spans="1:17" x14ac:dyDescent="0.2">
      <c r="A72" t="s">
        <v>101</v>
      </c>
      <c r="B72" t="s">
        <v>66</v>
      </c>
      <c r="C72">
        <v>85</v>
      </c>
      <c r="D72">
        <v>90</v>
      </c>
      <c r="E72">
        <v>14</v>
      </c>
      <c r="F72">
        <v>2</v>
      </c>
      <c r="G72">
        <v>0</v>
      </c>
      <c r="H72">
        <v>0</v>
      </c>
      <c r="I72">
        <v>1</v>
      </c>
      <c r="J72" t="s">
        <v>99</v>
      </c>
      <c r="K72" t="s">
        <v>4</v>
      </c>
      <c r="L72">
        <v>1.0588235294117647</v>
      </c>
      <c r="M72">
        <v>0.16470588235294117</v>
      </c>
      <c r="N72">
        <v>2.3529411764705882E-2</v>
      </c>
      <c r="O72">
        <v>0</v>
      </c>
      <c r="P72">
        <v>0</v>
      </c>
      <c r="Q72">
        <v>1.1764705882352941E-2</v>
      </c>
    </row>
    <row r="73" spans="1:17" x14ac:dyDescent="0.2">
      <c r="A73" t="s">
        <v>102</v>
      </c>
      <c r="B73">
        <v>5</v>
      </c>
      <c r="C73">
        <v>112</v>
      </c>
      <c r="D73">
        <v>200</v>
      </c>
      <c r="E73">
        <v>19</v>
      </c>
      <c r="F73">
        <v>10</v>
      </c>
      <c r="G73">
        <v>5</v>
      </c>
      <c r="H73">
        <v>0</v>
      </c>
      <c r="I73">
        <v>8</v>
      </c>
      <c r="J73" t="s">
        <v>99</v>
      </c>
      <c r="K73" t="s">
        <v>4</v>
      </c>
      <c r="L73">
        <v>1.7857142857142858</v>
      </c>
      <c r="M73">
        <v>0.16964285714285715</v>
      </c>
      <c r="N73">
        <v>8.9285714285714288E-2</v>
      </c>
      <c r="O73">
        <v>4.4642857142857144E-2</v>
      </c>
      <c r="P73">
        <v>0</v>
      </c>
      <c r="Q73">
        <v>7.1428571428571425E-2</v>
      </c>
    </row>
    <row r="74" spans="1:17" x14ac:dyDescent="0.2">
      <c r="A74" t="s">
        <v>103</v>
      </c>
      <c r="B74" t="s">
        <v>81</v>
      </c>
      <c r="C74">
        <v>100</v>
      </c>
      <c r="D74">
        <v>200</v>
      </c>
      <c r="E74">
        <v>30</v>
      </c>
      <c r="F74">
        <v>8</v>
      </c>
      <c r="G74">
        <v>0</v>
      </c>
      <c r="H74">
        <v>0</v>
      </c>
      <c r="I74">
        <v>0</v>
      </c>
      <c r="J74" t="s">
        <v>99</v>
      </c>
      <c r="K74" t="s">
        <v>4</v>
      </c>
      <c r="L74">
        <v>2</v>
      </c>
      <c r="M74">
        <v>0.3</v>
      </c>
      <c r="N74">
        <v>0.08</v>
      </c>
      <c r="O74">
        <v>0</v>
      </c>
      <c r="P74">
        <v>0</v>
      </c>
      <c r="Q74">
        <v>0</v>
      </c>
    </row>
    <row r="75" spans="1:17" x14ac:dyDescent="0.2">
      <c r="A75" t="s">
        <v>104</v>
      </c>
      <c r="B75" t="s">
        <v>66</v>
      </c>
      <c r="C75">
        <v>85</v>
      </c>
      <c r="D75">
        <v>135</v>
      </c>
      <c r="E75">
        <v>16</v>
      </c>
      <c r="F75">
        <v>5</v>
      </c>
      <c r="G75">
        <v>4</v>
      </c>
      <c r="H75">
        <v>0</v>
      </c>
      <c r="I75">
        <v>6</v>
      </c>
      <c r="J75" t="s">
        <v>99</v>
      </c>
      <c r="K75" t="s">
        <v>4</v>
      </c>
      <c r="L75">
        <v>1.588235294117647</v>
      </c>
      <c r="M75">
        <v>0.18823529411764706</v>
      </c>
      <c r="N75">
        <v>5.8823529411764705E-2</v>
      </c>
      <c r="O75">
        <v>4.7058823529411764E-2</v>
      </c>
      <c r="P75">
        <v>0</v>
      </c>
      <c r="Q75">
        <v>7.0588235294117646E-2</v>
      </c>
    </row>
    <row r="76" spans="1:17" x14ac:dyDescent="0.2">
      <c r="A76" t="s">
        <v>105</v>
      </c>
      <c r="B76" t="s">
        <v>81</v>
      </c>
      <c r="C76">
        <v>100</v>
      </c>
      <c r="D76">
        <v>182</v>
      </c>
      <c r="E76">
        <v>26</v>
      </c>
      <c r="F76">
        <v>8</v>
      </c>
      <c r="G76">
        <v>0</v>
      </c>
      <c r="H76">
        <v>0</v>
      </c>
      <c r="I76">
        <v>0</v>
      </c>
      <c r="J76" t="s">
        <v>99</v>
      </c>
      <c r="K76" t="s">
        <v>4</v>
      </c>
      <c r="L76">
        <v>1.82</v>
      </c>
      <c r="M76">
        <v>0.26</v>
      </c>
      <c r="N76">
        <v>0.08</v>
      </c>
      <c r="O76">
        <v>0</v>
      </c>
      <c r="P76">
        <v>0</v>
      </c>
      <c r="Q76">
        <v>0</v>
      </c>
    </row>
    <row r="77" spans="1:17" x14ac:dyDescent="0.2">
      <c r="A77" t="s">
        <v>106</v>
      </c>
      <c r="B77" t="s">
        <v>107</v>
      </c>
      <c r="C77">
        <v>100</v>
      </c>
      <c r="D77">
        <v>211</v>
      </c>
      <c r="E77">
        <v>22</v>
      </c>
      <c r="F77">
        <v>13</v>
      </c>
      <c r="G77">
        <v>0</v>
      </c>
      <c r="H77">
        <v>0</v>
      </c>
      <c r="I77">
        <v>0</v>
      </c>
      <c r="J77" t="s">
        <v>99</v>
      </c>
      <c r="K77" t="s">
        <v>4</v>
      </c>
      <c r="L77">
        <v>2.11</v>
      </c>
      <c r="M77">
        <v>0.22</v>
      </c>
      <c r="N77">
        <v>0.13</v>
      </c>
      <c r="O77">
        <v>0</v>
      </c>
      <c r="P77">
        <v>0</v>
      </c>
      <c r="Q77">
        <v>0</v>
      </c>
    </row>
    <row r="78" spans="1:17" x14ac:dyDescent="0.2">
      <c r="A78" t="s">
        <v>108</v>
      </c>
      <c r="B78" t="s">
        <v>109</v>
      </c>
      <c r="C78">
        <v>100</v>
      </c>
      <c r="D78">
        <v>92</v>
      </c>
      <c r="E78">
        <v>18</v>
      </c>
      <c r="F78">
        <v>1</v>
      </c>
      <c r="G78">
        <v>0</v>
      </c>
      <c r="H78">
        <v>0</v>
      </c>
      <c r="I78">
        <v>0</v>
      </c>
      <c r="J78" t="s">
        <v>99</v>
      </c>
      <c r="K78" t="s">
        <v>4</v>
      </c>
      <c r="L78">
        <v>0.92</v>
      </c>
      <c r="M78">
        <v>0.18</v>
      </c>
      <c r="N78">
        <v>0.01</v>
      </c>
      <c r="O78">
        <v>0</v>
      </c>
      <c r="P78">
        <v>0</v>
      </c>
      <c r="Q78">
        <v>0</v>
      </c>
    </row>
    <row r="79" spans="1:17" x14ac:dyDescent="0.2">
      <c r="A79" t="s">
        <v>110</v>
      </c>
      <c r="B79" t="s">
        <v>66</v>
      </c>
      <c r="C79">
        <v>85</v>
      </c>
      <c r="D79">
        <v>155</v>
      </c>
      <c r="E79">
        <v>18</v>
      </c>
      <c r="F79">
        <v>9</v>
      </c>
      <c r="G79">
        <v>0</v>
      </c>
      <c r="H79" t="s">
        <v>111</v>
      </c>
      <c r="I79">
        <v>0</v>
      </c>
      <c r="J79" t="s">
        <v>99</v>
      </c>
      <c r="K79" t="s">
        <v>4</v>
      </c>
      <c r="L79">
        <v>1.8235294117647058</v>
      </c>
      <c r="M79">
        <v>0.21176470588235294</v>
      </c>
      <c r="N79">
        <v>0.10588235294117647</v>
      </c>
      <c r="O79">
        <v>0</v>
      </c>
      <c r="P79" t="e">
        <v>#VALUE!</v>
      </c>
      <c r="Q79">
        <v>0</v>
      </c>
    </row>
    <row r="80" spans="1:17" x14ac:dyDescent="0.2">
      <c r="A80" t="s">
        <v>112</v>
      </c>
      <c r="B80" t="s">
        <v>113</v>
      </c>
      <c r="C80">
        <v>230</v>
      </c>
      <c r="D80">
        <v>231</v>
      </c>
      <c r="E80">
        <v>232</v>
      </c>
      <c r="F80">
        <v>233</v>
      </c>
      <c r="G80">
        <v>234</v>
      </c>
      <c r="H80">
        <v>235</v>
      </c>
      <c r="I80">
        <v>236</v>
      </c>
      <c r="J80" t="s">
        <v>99</v>
      </c>
      <c r="K80" t="s">
        <v>4</v>
      </c>
      <c r="L80">
        <v>1.0043478260869565</v>
      </c>
      <c r="M80">
        <v>1.008695652173913</v>
      </c>
      <c r="N80">
        <v>1.0130434782608695</v>
      </c>
      <c r="O80">
        <v>1.017391304347826</v>
      </c>
      <c r="P80">
        <v>1.0217391304347827</v>
      </c>
      <c r="Q80">
        <v>1.0260869565217392</v>
      </c>
    </row>
    <row r="81" spans="1:17" x14ac:dyDescent="0.2">
      <c r="A81" t="s">
        <v>114</v>
      </c>
      <c r="B81" t="s">
        <v>15</v>
      </c>
      <c r="C81">
        <v>85</v>
      </c>
      <c r="D81">
        <v>125</v>
      </c>
      <c r="E81">
        <v>19</v>
      </c>
      <c r="F81">
        <v>6</v>
      </c>
      <c r="G81">
        <v>1</v>
      </c>
      <c r="H81">
        <v>0</v>
      </c>
      <c r="I81">
        <v>0</v>
      </c>
      <c r="J81" t="s">
        <v>99</v>
      </c>
      <c r="K81" t="s">
        <v>4</v>
      </c>
      <c r="L81">
        <v>1.4705882352941178</v>
      </c>
      <c r="M81">
        <v>0.22352941176470589</v>
      </c>
      <c r="N81">
        <v>7.0588235294117646E-2</v>
      </c>
      <c r="O81">
        <v>1.1764705882352941E-2</v>
      </c>
      <c r="P81">
        <v>0</v>
      </c>
      <c r="Q81">
        <v>0</v>
      </c>
    </row>
    <row r="82" spans="1:17" x14ac:dyDescent="0.2">
      <c r="A82" t="s">
        <v>115</v>
      </c>
      <c r="B82" t="s">
        <v>66</v>
      </c>
      <c r="C82">
        <v>85</v>
      </c>
      <c r="D82">
        <v>120</v>
      </c>
      <c r="E82">
        <v>17</v>
      </c>
      <c r="F82">
        <v>5</v>
      </c>
      <c r="G82">
        <v>1</v>
      </c>
      <c r="H82">
        <v>0</v>
      </c>
      <c r="I82">
        <v>0</v>
      </c>
      <c r="J82" t="s">
        <v>99</v>
      </c>
      <c r="K82" t="s">
        <v>4</v>
      </c>
      <c r="L82">
        <v>1.411764705882353</v>
      </c>
      <c r="M82">
        <v>0.2</v>
      </c>
      <c r="N82">
        <v>5.8823529411764705E-2</v>
      </c>
      <c r="O82">
        <v>1.1764705882352941E-2</v>
      </c>
      <c r="P82">
        <v>0</v>
      </c>
      <c r="Q82">
        <v>0</v>
      </c>
    </row>
    <row r="83" spans="1:17" x14ac:dyDescent="0.2">
      <c r="A83" t="s">
        <v>116</v>
      </c>
      <c r="B83" t="s">
        <v>66</v>
      </c>
      <c r="C83">
        <v>85</v>
      </c>
      <c r="D83">
        <v>180</v>
      </c>
      <c r="E83">
        <v>22</v>
      </c>
      <c r="F83">
        <v>9</v>
      </c>
      <c r="G83">
        <v>4</v>
      </c>
      <c r="H83">
        <v>0</v>
      </c>
      <c r="I83">
        <v>0</v>
      </c>
      <c r="J83" t="s">
        <v>99</v>
      </c>
      <c r="K83" t="s">
        <v>4</v>
      </c>
      <c r="L83">
        <v>2.1176470588235294</v>
      </c>
      <c r="M83">
        <v>0.25882352941176473</v>
      </c>
      <c r="N83">
        <v>0.10588235294117647</v>
      </c>
      <c r="O83">
        <v>4.7058823529411764E-2</v>
      </c>
      <c r="P83">
        <v>0</v>
      </c>
      <c r="Q83">
        <v>0</v>
      </c>
    </row>
    <row r="84" spans="1:17" x14ac:dyDescent="0.2">
      <c r="A84" t="s">
        <v>117</v>
      </c>
      <c r="B84" t="s">
        <v>81</v>
      </c>
      <c r="C84">
        <v>100</v>
      </c>
      <c r="D84">
        <v>104</v>
      </c>
      <c r="E84">
        <v>18</v>
      </c>
      <c r="F84">
        <v>8</v>
      </c>
      <c r="G84">
        <v>0</v>
      </c>
      <c r="H84">
        <v>0</v>
      </c>
      <c r="I84">
        <v>10</v>
      </c>
      <c r="J84" t="s">
        <v>99</v>
      </c>
      <c r="K84" t="s">
        <v>4</v>
      </c>
      <c r="L84">
        <v>1.04</v>
      </c>
      <c r="M84">
        <v>0.18</v>
      </c>
      <c r="N84">
        <v>0.08</v>
      </c>
      <c r="O84">
        <v>0</v>
      </c>
      <c r="P84">
        <v>0</v>
      </c>
      <c r="Q84">
        <v>0.1</v>
      </c>
    </row>
    <row r="85" spans="1:17" x14ac:dyDescent="0.2">
      <c r="A85" t="s">
        <v>118</v>
      </c>
      <c r="B85" t="s">
        <v>66</v>
      </c>
      <c r="C85">
        <v>85</v>
      </c>
      <c r="D85">
        <v>170</v>
      </c>
      <c r="E85">
        <v>20</v>
      </c>
      <c r="F85">
        <v>10</v>
      </c>
      <c r="G85">
        <v>0</v>
      </c>
      <c r="H85">
        <v>0</v>
      </c>
      <c r="I85">
        <v>0</v>
      </c>
      <c r="J85" t="s">
        <v>99</v>
      </c>
      <c r="K85" t="s">
        <v>4</v>
      </c>
      <c r="L85">
        <v>2</v>
      </c>
      <c r="M85">
        <v>0.23529411764705882</v>
      </c>
      <c r="N85">
        <v>0.11764705882352941</v>
      </c>
      <c r="O85">
        <v>0</v>
      </c>
      <c r="P85">
        <v>0</v>
      </c>
      <c r="Q85">
        <v>0</v>
      </c>
    </row>
    <row r="86" spans="1:17" x14ac:dyDescent="0.2">
      <c r="A86" t="s">
        <v>119</v>
      </c>
      <c r="B86" t="s">
        <v>66</v>
      </c>
      <c r="C86">
        <v>85</v>
      </c>
      <c r="D86">
        <v>110</v>
      </c>
      <c r="E86">
        <v>23</v>
      </c>
      <c r="F86">
        <v>1</v>
      </c>
      <c r="G86">
        <v>0</v>
      </c>
      <c r="H86">
        <v>0</v>
      </c>
      <c r="I86">
        <v>0</v>
      </c>
      <c r="J86" t="s">
        <v>99</v>
      </c>
      <c r="K86" t="s">
        <v>4</v>
      </c>
      <c r="L86">
        <v>1.2941176470588236</v>
      </c>
      <c r="M86">
        <v>0.27058823529411763</v>
      </c>
      <c r="N86">
        <v>1.1764705882352941E-2</v>
      </c>
      <c r="O86">
        <v>0</v>
      </c>
      <c r="P86">
        <v>0</v>
      </c>
      <c r="Q86">
        <v>0</v>
      </c>
    </row>
    <row r="87" spans="1:17" x14ac:dyDescent="0.2">
      <c r="A87" t="s">
        <v>120</v>
      </c>
      <c r="B87" t="s">
        <v>121</v>
      </c>
      <c r="C87">
        <v>100</v>
      </c>
      <c r="D87">
        <v>180</v>
      </c>
      <c r="E87">
        <v>27</v>
      </c>
      <c r="F87">
        <v>6</v>
      </c>
      <c r="G87">
        <v>0</v>
      </c>
      <c r="H87">
        <v>0</v>
      </c>
      <c r="I87">
        <v>0</v>
      </c>
      <c r="J87" t="s">
        <v>99</v>
      </c>
      <c r="K87" t="s">
        <v>4</v>
      </c>
      <c r="L87">
        <v>1.8</v>
      </c>
      <c r="M87">
        <v>0.27</v>
      </c>
      <c r="N87">
        <v>0.06</v>
      </c>
      <c r="O87">
        <v>0</v>
      </c>
      <c r="P87">
        <v>0</v>
      </c>
      <c r="Q87">
        <v>0</v>
      </c>
    </row>
    <row r="88" spans="1:17" x14ac:dyDescent="0.2">
      <c r="A88" t="s">
        <v>122</v>
      </c>
      <c r="B88" t="s">
        <v>66</v>
      </c>
      <c r="C88">
        <v>85</v>
      </c>
      <c r="D88">
        <v>170</v>
      </c>
      <c r="E88">
        <v>25</v>
      </c>
      <c r="F88">
        <v>7</v>
      </c>
      <c r="G88">
        <v>3</v>
      </c>
      <c r="H88">
        <v>0</v>
      </c>
      <c r="I88">
        <v>0</v>
      </c>
      <c r="J88" t="s">
        <v>99</v>
      </c>
      <c r="K88" t="s">
        <v>4</v>
      </c>
      <c r="L88">
        <v>2</v>
      </c>
      <c r="M88">
        <v>0.29411764705882354</v>
      </c>
      <c r="N88">
        <v>8.2352941176470587E-2</v>
      </c>
      <c r="O88">
        <v>3.5294117647058823E-2</v>
      </c>
      <c r="P88">
        <v>0</v>
      </c>
      <c r="Q88">
        <v>0</v>
      </c>
    </row>
    <row r="89" spans="1:17" x14ac:dyDescent="0.2">
      <c r="A89" t="s">
        <v>123</v>
      </c>
      <c r="B89" t="s">
        <v>124</v>
      </c>
      <c r="C89">
        <v>100</v>
      </c>
      <c r="D89" t="s">
        <v>125</v>
      </c>
      <c r="E89">
        <v>2</v>
      </c>
      <c r="F89">
        <v>0</v>
      </c>
      <c r="G89">
        <v>0</v>
      </c>
      <c r="H89">
        <v>2</v>
      </c>
      <c r="I89">
        <v>10</v>
      </c>
      <c r="J89" t="s">
        <v>126</v>
      </c>
      <c r="K89" t="s">
        <v>413</v>
      </c>
      <c r="L89" t="e">
        <v>#VALUE!</v>
      </c>
      <c r="M89">
        <v>0.02</v>
      </c>
      <c r="N89">
        <v>0</v>
      </c>
      <c r="O89">
        <v>0</v>
      </c>
      <c r="P89">
        <v>0.02</v>
      </c>
      <c r="Q89">
        <v>0.1</v>
      </c>
    </row>
    <row r="90" spans="1:17" x14ac:dyDescent="0.2">
      <c r="A90" t="s">
        <v>127</v>
      </c>
      <c r="B90" t="s">
        <v>128</v>
      </c>
      <c r="C90">
        <v>96</v>
      </c>
      <c r="D90">
        <v>18</v>
      </c>
      <c r="E90">
        <v>1</v>
      </c>
      <c r="F90">
        <v>0</v>
      </c>
      <c r="G90">
        <v>0</v>
      </c>
      <c r="H90">
        <v>0.5</v>
      </c>
      <c r="I90">
        <v>3</v>
      </c>
      <c r="J90" t="s">
        <v>126</v>
      </c>
      <c r="K90" t="s">
        <v>413</v>
      </c>
      <c r="L90">
        <v>0.1875</v>
      </c>
      <c r="M90">
        <v>1.0416666666666666E-2</v>
      </c>
      <c r="N90">
        <v>0</v>
      </c>
      <c r="O90">
        <v>0</v>
      </c>
      <c r="P90">
        <v>5.208333333333333E-3</v>
      </c>
      <c r="Q90">
        <v>3.125E-2</v>
      </c>
    </row>
    <row r="91" spans="1:17" x14ac:dyDescent="0.2">
      <c r="A91" t="s">
        <v>129</v>
      </c>
      <c r="B91" t="s">
        <v>15</v>
      </c>
      <c r="C91">
        <v>125</v>
      </c>
      <c r="D91">
        <v>25</v>
      </c>
      <c r="E91">
        <v>1</v>
      </c>
      <c r="F91">
        <v>0</v>
      </c>
      <c r="G91">
        <v>0</v>
      </c>
      <c r="H91">
        <v>0.8</v>
      </c>
      <c r="I91">
        <v>6</v>
      </c>
      <c r="J91" t="s">
        <v>126</v>
      </c>
      <c r="K91" t="s">
        <v>413</v>
      </c>
      <c r="L91">
        <v>0.2</v>
      </c>
      <c r="M91">
        <v>8.0000000000000002E-3</v>
      </c>
      <c r="N91">
        <v>0</v>
      </c>
      <c r="O91">
        <v>0</v>
      </c>
      <c r="P91">
        <v>6.4000000000000003E-3</v>
      </c>
      <c r="Q91">
        <v>4.8000000000000001E-2</v>
      </c>
    </row>
    <row r="92" spans="1:17" x14ac:dyDescent="0.2">
      <c r="A92" t="s">
        <v>130</v>
      </c>
      <c r="B92" t="s">
        <v>15</v>
      </c>
      <c r="C92">
        <v>160</v>
      </c>
      <c r="D92">
        <v>140</v>
      </c>
      <c r="E92">
        <v>8</v>
      </c>
      <c r="F92">
        <v>0</v>
      </c>
      <c r="G92">
        <v>0</v>
      </c>
      <c r="H92">
        <v>3</v>
      </c>
      <c r="I92">
        <v>24</v>
      </c>
      <c r="J92" t="s">
        <v>126</v>
      </c>
      <c r="K92" t="s">
        <v>413</v>
      </c>
      <c r="L92">
        <v>0.875</v>
      </c>
      <c r="M92">
        <v>0.05</v>
      </c>
      <c r="N92">
        <v>0</v>
      </c>
      <c r="O92">
        <v>0</v>
      </c>
      <c r="P92">
        <v>1.8749999999999999E-2</v>
      </c>
      <c r="Q92">
        <v>0.15</v>
      </c>
    </row>
    <row r="93" spans="1:17" x14ac:dyDescent="0.2">
      <c r="A93" t="s">
        <v>131</v>
      </c>
      <c r="B93" t="s">
        <v>15</v>
      </c>
      <c r="C93">
        <v>192</v>
      </c>
      <c r="D93">
        <v>260</v>
      </c>
      <c r="E93">
        <v>16</v>
      </c>
      <c r="F93">
        <v>0</v>
      </c>
      <c r="G93">
        <v>0</v>
      </c>
      <c r="H93">
        <v>2</v>
      </c>
      <c r="I93">
        <v>48</v>
      </c>
      <c r="J93" t="s">
        <v>126</v>
      </c>
      <c r="K93" t="s">
        <v>413</v>
      </c>
      <c r="L93">
        <v>1.3541666666666667</v>
      </c>
      <c r="M93">
        <v>8.3333333333333329E-2</v>
      </c>
      <c r="N93">
        <v>0</v>
      </c>
      <c r="O93">
        <v>0</v>
      </c>
      <c r="P93">
        <v>1.0416666666666666E-2</v>
      </c>
      <c r="Q93">
        <v>0.25</v>
      </c>
    </row>
    <row r="94" spans="1:17" x14ac:dyDescent="0.2">
      <c r="A94" t="s">
        <v>132</v>
      </c>
      <c r="B94" t="s">
        <v>133</v>
      </c>
      <c r="C94">
        <v>200</v>
      </c>
      <c r="D94">
        <v>250</v>
      </c>
      <c r="E94">
        <v>11</v>
      </c>
      <c r="F94">
        <v>6</v>
      </c>
      <c r="G94">
        <v>6</v>
      </c>
      <c r="H94">
        <v>2</v>
      </c>
      <c r="I94">
        <v>37</v>
      </c>
      <c r="J94" t="s">
        <v>126</v>
      </c>
      <c r="K94" t="s">
        <v>413</v>
      </c>
      <c r="L94">
        <v>1.25</v>
      </c>
      <c r="M94">
        <v>5.5E-2</v>
      </c>
      <c r="N94">
        <v>0.03</v>
      </c>
      <c r="O94">
        <v>0.03</v>
      </c>
      <c r="P94">
        <v>0.01</v>
      </c>
      <c r="Q94">
        <v>0.185</v>
      </c>
    </row>
    <row r="95" spans="1:17" x14ac:dyDescent="0.2">
      <c r="A95" t="s">
        <v>134</v>
      </c>
      <c r="B95" t="s">
        <v>15</v>
      </c>
      <c r="C95">
        <v>260</v>
      </c>
      <c r="D95">
        <v>230</v>
      </c>
      <c r="E95">
        <v>15</v>
      </c>
      <c r="F95">
        <v>1</v>
      </c>
      <c r="G95">
        <v>0</v>
      </c>
      <c r="H95">
        <v>2.5</v>
      </c>
      <c r="I95">
        <v>42</v>
      </c>
      <c r="J95" t="s">
        <v>126</v>
      </c>
      <c r="K95" t="s">
        <v>413</v>
      </c>
      <c r="L95">
        <v>0.88461538461538458</v>
      </c>
      <c r="M95">
        <v>5.7692307692307696E-2</v>
      </c>
      <c r="N95">
        <v>3.8461538461538464E-3</v>
      </c>
      <c r="O95">
        <v>0</v>
      </c>
      <c r="P95">
        <v>9.6153846153846159E-3</v>
      </c>
      <c r="Q95">
        <v>0.16153846153846155</v>
      </c>
    </row>
    <row r="96" spans="1:17" x14ac:dyDescent="0.2">
      <c r="A96" t="s">
        <v>135</v>
      </c>
      <c r="B96" t="s">
        <v>15</v>
      </c>
      <c r="C96">
        <v>50</v>
      </c>
      <c r="D96">
        <v>17</v>
      </c>
      <c r="E96">
        <v>1</v>
      </c>
      <c r="F96">
        <v>0</v>
      </c>
      <c r="G96">
        <v>0</v>
      </c>
      <c r="H96">
        <v>0.3</v>
      </c>
      <c r="I96">
        <v>3</v>
      </c>
      <c r="J96" t="s">
        <v>126</v>
      </c>
      <c r="K96" t="s">
        <v>413</v>
      </c>
      <c r="L96">
        <v>0.34</v>
      </c>
      <c r="M96">
        <v>0.02</v>
      </c>
      <c r="N96">
        <v>0</v>
      </c>
      <c r="O96">
        <v>0</v>
      </c>
      <c r="P96">
        <v>6.0000000000000001E-3</v>
      </c>
      <c r="Q96">
        <v>0.06</v>
      </c>
    </row>
    <row r="97" spans="1:17" x14ac:dyDescent="0.2">
      <c r="A97" t="s">
        <v>136</v>
      </c>
      <c r="B97" t="s">
        <v>15</v>
      </c>
      <c r="C97">
        <v>100</v>
      </c>
      <c r="D97">
        <v>27</v>
      </c>
      <c r="E97">
        <v>2</v>
      </c>
      <c r="F97">
        <v>0</v>
      </c>
      <c r="G97">
        <v>0</v>
      </c>
      <c r="H97">
        <v>1.4</v>
      </c>
      <c r="I97">
        <v>6</v>
      </c>
      <c r="J97" t="s">
        <v>126</v>
      </c>
      <c r="K97" t="s">
        <v>413</v>
      </c>
      <c r="L97">
        <v>0.27</v>
      </c>
      <c r="M97">
        <v>0.02</v>
      </c>
      <c r="N97">
        <v>0</v>
      </c>
      <c r="O97">
        <v>0</v>
      </c>
      <c r="P97">
        <v>1.3999999999999999E-2</v>
      </c>
      <c r="Q97">
        <v>0.06</v>
      </c>
    </row>
    <row r="98" spans="1:17" x14ac:dyDescent="0.2">
      <c r="A98" t="s">
        <v>137</v>
      </c>
      <c r="B98" t="s">
        <v>15</v>
      </c>
      <c r="C98">
        <v>165</v>
      </c>
      <c r="D98">
        <v>1</v>
      </c>
      <c r="E98">
        <v>12</v>
      </c>
      <c r="F98">
        <v>0</v>
      </c>
      <c r="H98">
        <v>0</v>
      </c>
      <c r="I98">
        <v>0.8</v>
      </c>
      <c r="J98" t="s">
        <v>126</v>
      </c>
      <c r="K98" t="s">
        <v>413</v>
      </c>
      <c r="L98">
        <v>6.0606060606060606E-3</v>
      </c>
      <c r="M98">
        <v>7.2727272727272724E-2</v>
      </c>
      <c r="N98">
        <v>0</v>
      </c>
      <c r="O98">
        <v>0</v>
      </c>
      <c r="P98">
        <v>0</v>
      </c>
      <c r="Q98">
        <v>4.8484848484848485E-3</v>
      </c>
    </row>
    <row r="99" spans="1:17" x14ac:dyDescent="0.2">
      <c r="A99" t="s">
        <v>138</v>
      </c>
      <c r="B99" t="s">
        <v>15</v>
      </c>
      <c r="C99">
        <v>150</v>
      </c>
      <c r="D99">
        <v>45</v>
      </c>
      <c r="E99">
        <v>5</v>
      </c>
      <c r="F99">
        <v>0</v>
      </c>
      <c r="G99">
        <v>0</v>
      </c>
      <c r="H99">
        <v>1.9</v>
      </c>
      <c r="I99">
        <v>8</v>
      </c>
      <c r="J99" t="s">
        <v>126</v>
      </c>
      <c r="K99" t="s">
        <v>413</v>
      </c>
      <c r="L99">
        <v>0.3</v>
      </c>
      <c r="M99">
        <v>3.3333333333333333E-2</v>
      </c>
      <c r="N99">
        <v>0</v>
      </c>
      <c r="O99">
        <v>0</v>
      </c>
      <c r="P99">
        <v>1.2666666666666666E-2</v>
      </c>
      <c r="Q99">
        <v>5.3333333333333337E-2</v>
      </c>
    </row>
    <row r="100" spans="1:17" x14ac:dyDescent="0.2">
      <c r="A100" t="s">
        <v>139</v>
      </c>
      <c r="B100" t="s">
        <v>15</v>
      </c>
      <c r="C100">
        <v>130</v>
      </c>
      <c r="D100">
        <v>60</v>
      </c>
      <c r="E100">
        <v>6</v>
      </c>
      <c r="F100">
        <v>0</v>
      </c>
      <c r="G100">
        <v>0</v>
      </c>
      <c r="H100">
        <v>1.7</v>
      </c>
      <c r="I100">
        <v>12</v>
      </c>
      <c r="J100" t="s">
        <v>126</v>
      </c>
      <c r="K100" t="s">
        <v>413</v>
      </c>
      <c r="L100">
        <v>0.46153846153846156</v>
      </c>
      <c r="M100">
        <v>4.6153846153846156E-2</v>
      </c>
      <c r="N100">
        <v>0</v>
      </c>
      <c r="O100">
        <v>0</v>
      </c>
      <c r="P100">
        <v>1.3076923076923076E-2</v>
      </c>
      <c r="Q100">
        <v>9.2307692307692313E-2</v>
      </c>
    </row>
    <row r="101" spans="1:17" x14ac:dyDescent="0.2">
      <c r="A101" t="s">
        <v>140</v>
      </c>
      <c r="B101" t="s">
        <v>15</v>
      </c>
      <c r="C101">
        <v>150</v>
      </c>
      <c r="D101">
        <v>32</v>
      </c>
      <c r="E101">
        <v>1</v>
      </c>
      <c r="F101">
        <v>0</v>
      </c>
      <c r="G101">
        <v>0</v>
      </c>
      <c r="H101">
        <v>1.2</v>
      </c>
      <c r="I101">
        <v>7</v>
      </c>
      <c r="J101" t="s">
        <v>126</v>
      </c>
      <c r="K101" t="s">
        <v>413</v>
      </c>
      <c r="L101">
        <v>0.21333333333333335</v>
      </c>
      <c r="M101">
        <v>6.6666666666666671E-3</v>
      </c>
      <c r="N101">
        <v>0</v>
      </c>
      <c r="O101">
        <v>0</v>
      </c>
      <c r="P101">
        <v>8.0000000000000002E-3</v>
      </c>
      <c r="Q101">
        <v>4.6666666666666669E-2</v>
      </c>
    </row>
    <row r="102" spans="1:17" x14ac:dyDescent="0.2">
      <c r="A102" t="s">
        <v>141</v>
      </c>
      <c r="B102" t="s">
        <v>15</v>
      </c>
      <c r="C102">
        <v>170</v>
      </c>
      <c r="D102">
        <v>40</v>
      </c>
      <c r="E102">
        <v>2</v>
      </c>
      <c r="F102">
        <v>0</v>
      </c>
      <c r="G102">
        <v>0</v>
      </c>
      <c r="H102">
        <v>1.3</v>
      </c>
      <c r="I102">
        <v>9</v>
      </c>
      <c r="J102" t="s">
        <v>126</v>
      </c>
      <c r="K102" t="s">
        <v>413</v>
      </c>
      <c r="L102">
        <v>0.23529411764705882</v>
      </c>
      <c r="M102">
        <v>1.1764705882352941E-2</v>
      </c>
      <c r="N102">
        <v>0</v>
      </c>
      <c r="O102">
        <v>0</v>
      </c>
      <c r="P102">
        <v>7.6470588235294122E-3</v>
      </c>
      <c r="Q102">
        <v>5.2941176470588235E-2</v>
      </c>
    </row>
    <row r="103" spans="1:17" x14ac:dyDescent="0.2">
      <c r="A103" t="s">
        <v>142</v>
      </c>
      <c r="B103" t="s">
        <v>15</v>
      </c>
      <c r="C103">
        <v>150</v>
      </c>
      <c r="D103">
        <v>45</v>
      </c>
      <c r="E103">
        <v>1</v>
      </c>
      <c r="F103">
        <v>0</v>
      </c>
      <c r="G103">
        <v>0</v>
      </c>
      <c r="H103">
        <v>0.9</v>
      </c>
      <c r="I103">
        <v>10</v>
      </c>
      <c r="J103" t="s">
        <v>126</v>
      </c>
      <c r="K103" t="s">
        <v>413</v>
      </c>
      <c r="L103">
        <v>0.3</v>
      </c>
      <c r="M103">
        <v>6.6666666666666671E-3</v>
      </c>
      <c r="N103">
        <v>0</v>
      </c>
      <c r="O103">
        <v>0</v>
      </c>
      <c r="P103">
        <v>6.0000000000000001E-3</v>
      </c>
      <c r="Q103">
        <v>6.6666666666666666E-2</v>
      </c>
    </row>
    <row r="104" spans="1:17" x14ac:dyDescent="0.2">
      <c r="A104" t="s">
        <v>143</v>
      </c>
      <c r="B104" t="s">
        <v>15</v>
      </c>
      <c r="C104">
        <v>110</v>
      </c>
      <c r="D104">
        <v>45</v>
      </c>
      <c r="E104">
        <v>1</v>
      </c>
      <c r="F104">
        <v>0</v>
      </c>
      <c r="G104">
        <v>0</v>
      </c>
      <c r="H104">
        <v>1.2</v>
      </c>
      <c r="I104">
        <v>10</v>
      </c>
      <c r="J104" t="s">
        <v>126</v>
      </c>
      <c r="K104" t="s">
        <v>413</v>
      </c>
      <c r="L104">
        <v>0.40909090909090912</v>
      </c>
      <c r="M104">
        <v>9.0909090909090905E-3</v>
      </c>
      <c r="N104">
        <v>0</v>
      </c>
      <c r="O104">
        <v>0</v>
      </c>
      <c r="P104">
        <v>1.0909090909090908E-2</v>
      </c>
      <c r="Q104">
        <v>9.0909090909090912E-2</v>
      </c>
    </row>
    <row r="105" spans="1:17" x14ac:dyDescent="0.2">
      <c r="A105" t="s">
        <v>144</v>
      </c>
      <c r="B105" t="s">
        <v>145</v>
      </c>
      <c r="C105">
        <v>50</v>
      </c>
      <c r="D105">
        <v>20</v>
      </c>
      <c r="E105">
        <v>0</v>
      </c>
      <c r="F105">
        <v>0</v>
      </c>
      <c r="G105">
        <v>0</v>
      </c>
      <c r="H105">
        <v>0.5</v>
      </c>
      <c r="I105">
        <v>5</v>
      </c>
      <c r="J105" t="s">
        <v>126</v>
      </c>
      <c r="K105" t="s">
        <v>413</v>
      </c>
      <c r="L105">
        <v>0.4</v>
      </c>
      <c r="M105">
        <v>0</v>
      </c>
      <c r="N105">
        <v>0</v>
      </c>
      <c r="O105">
        <v>0</v>
      </c>
      <c r="P105">
        <v>0.01</v>
      </c>
      <c r="Q105">
        <v>0.1</v>
      </c>
    </row>
    <row r="106" spans="1:17" x14ac:dyDescent="0.2">
      <c r="A106" t="s">
        <v>146</v>
      </c>
      <c r="B106" t="s">
        <v>15</v>
      </c>
      <c r="C106">
        <v>120</v>
      </c>
      <c r="D106">
        <v>30</v>
      </c>
      <c r="E106">
        <v>3</v>
      </c>
      <c r="F106">
        <v>0</v>
      </c>
      <c r="G106">
        <v>0</v>
      </c>
      <c r="H106">
        <v>1</v>
      </c>
      <c r="I106">
        <v>6</v>
      </c>
      <c r="J106" t="s">
        <v>126</v>
      </c>
      <c r="K106" t="s">
        <v>413</v>
      </c>
      <c r="L106">
        <v>0.25</v>
      </c>
      <c r="M106">
        <v>2.5000000000000001E-2</v>
      </c>
      <c r="N106">
        <v>0</v>
      </c>
      <c r="O106">
        <v>0</v>
      </c>
      <c r="P106">
        <v>8.3333333333333332E-3</v>
      </c>
      <c r="Q106">
        <v>0.05</v>
      </c>
    </row>
    <row r="107" spans="1:17" x14ac:dyDescent="0.2">
      <c r="A107" t="s">
        <v>147</v>
      </c>
      <c r="B107" t="s">
        <v>15</v>
      </c>
      <c r="C107">
        <v>100</v>
      </c>
      <c r="D107">
        <v>20</v>
      </c>
      <c r="E107">
        <v>1</v>
      </c>
      <c r="F107">
        <v>0</v>
      </c>
      <c r="G107">
        <v>0</v>
      </c>
      <c r="H107">
        <v>1</v>
      </c>
      <c r="I107">
        <v>4</v>
      </c>
      <c r="J107" t="s">
        <v>126</v>
      </c>
      <c r="K107" t="s">
        <v>413</v>
      </c>
      <c r="L107">
        <v>0.2</v>
      </c>
      <c r="M107">
        <v>0.01</v>
      </c>
      <c r="N107">
        <v>0</v>
      </c>
      <c r="O107">
        <v>0</v>
      </c>
      <c r="P107">
        <v>0.01</v>
      </c>
      <c r="Q107">
        <v>0.04</v>
      </c>
    </row>
    <row r="108" spans="1:17" x14ac:dyDescent="0.2">
      <c r="A108" t="s">
        <v>148</v>
      </c>
      <c r="B108" t="s">
        <v>124</v>
      </c>
      <c r="C108">
        <v>40</v>
      </c>
      <c r="D108">
        <v>5</v>
      </c>
      <c r="E108">
        <v>1</v>
      </c>
      <c r="F108">
        <v>0</v>
      </c>
      <c r="G108">
        <v>0</v>
      </c>
      <c r="H108">
        <v>0.3</v>
      </c>
      <c r="I108">
        <v>1</v>
      </c>
      <c r="J108" t="s">
        <v>126</v>
      </c>
      <c r="K108" t="s">
        <v>413</v>
      </c>
      <c r="L108">
        <v>0.125</v>
      </c>
      <c r="M108">
        <v>2.5000000000000001E-2</v>
      </c>
      <c r="N108">
        <v>0</v>
      </c>
      <c r="O108">
        <v>0</v>
      </c>
      <c r="P108">
        <v>7.4999999999999997E-3</v>
      </c>
      <c r="Q108">
        <v>2.5000000000000001E-2</v>
      </c>
    </row>
    <row r="109" spans="1:17" x14ac:dyDescent="0.2">
      <c r="A109" t="s">
        <v>149</v>
      </c>
      <c r="B109" t="s">
        <v>15</v>
      </c>
      <c r="C109">
        <v>150</v>
      </c>
      <c r="D109">
        <v>30</v>
      </c>
      <c r="E109">
        <v>2</v>
      </c>
      <c r="F109">
        <v>0</v>
      </c>
      <c r="G109">
        <v>0</v>
      </c>
      <c r="H109">
        <v>1.4</v>
      </c>
      <c r="I109">
        <v>7</v>
      </c>
      <c r="J109" t="s">
        <v>126</v>
      </c>
      <c r="K109" t="s">
        <v>413</v>
      </c>
      <c r="L109">
        <v>0.2</v>
      </c>
      <c r="M109">
        <v>1.3333333333333334E-2</v>
      </c>
      <c r="N109">
        <v>0</v>
      </c>
      <c r="O109">
        <v>0</v>
      </c>
      <c r="P109">
        <v>9.3333333333333324E-3</v>
      </c>
      <c r="Q109">
        <v>4.6666666666666669E-2</v>
      </c>
    </row>
    <row r="110" spans="1:17" x14ac:dyDescent="0.2">
      <c r="A110" t="s">
        <v>150</v>
      </c>
      <c r="B110" t="s">
        <v>15</v>
      </c>
      <c r="C110">
        <v>150</v>
      </c>
      <c r="D110">
        <v>51</v>
      </c>
      <c r="E110">
        <v>5</v>
      </c>
      <c r="F110">
        <v>0</v>
      </c>
      <c r="G110">
        <v>0</v>
      </c>
      <c r="H110">
        <v>2</v>
      </c>
      <c r="I110">
        <v>8</v>
      </c>
      <c r="J110" t="s">
        <v>126</v>
      </c>
      <c r="K110" t="s">
        <v>413</v>
      </c>
      <c r="L110">
        <v>0.34</v>
      </c>
      <c r="M110">
        <v>3.3333333333333333E-2</v>
      </c>
      <c r="N110">
        <v>0</v>
      </c>
      <c r="O110">
        <v>0</v>
      </c>
      <c r="P110">
        <v>1.3333333333333334E-2</v>
      </c>
      <c r="Q110">
        <v>5.3333333333333337E-2</v>
      </c>
    </row>
    <row r="111" spans="1:17" x14ac:dyDescent="0.2">
      <c r="A111" t="s">
        <v>151</v>
      </c>
      <c r="B111" t="s">
        <v>152</v>
      </c>
      <c r="C111">
        <v>100</v>
      </c>
      <c r="D111">
        <v>92</v>
      </c>
      <c r="E111">
        <v>3</v>
      </c>
      <c r="F111">
        <v>1</v>
      </c>
      <c r="G111">
        <v>0</v>
      </c>
      <c r="H111">
        <v>0.8</v>
      </c>
      <c r="I111">
        <v>21</v>
      </c>
      <c r="J111" t="s">
        <v>126</v>
      </c>
      <c r="K111" t="s">
        <v>413</v>
      </c>
      <c r="L111">
        <v>0.92</v>
      </c>
      <c r="M111">
        <v>0.03</v>
      </c>
      <c r="N111">
        <v>0.01</v>
      </c>
      <c r="O111">
        <v>0</v>
      </c>
      <c r="P111">
        <v>8.0000000000000002E-3</v>
      </c>
      <c r="Q111">
        <v>0.21</v>
      </c>
    </row>
    <row r="112" spans="1:17" x14ac:dyDescent="0.2">
      <c r="A112" t="s">
        <v>153</v>
      </c>
      <c r="B112" t="s">
        <v>15</v>
      </c>
      <c r="C112">
        <v>200</v>
      </c>
      <c r="D112">
        <v>170</v>
      </c>
      <c r="E112">
        <v>5</v>
      </c>
      <c r="F112">
        <v>0</v>
      </c>
      <c r="G112">
        <v>0</v>
      </c>
      <c r="H112">
        <v>1.6</v>
      </c>
      <c r="I112">
        <v>41</v>
      </c>
      <c r="J112" t="s">
        <v>126</v>
      </c>
      <c r="K112" t="s">
        <v>413</v>
      </c>
      <c r="L112">
        <v>0.85</v>
      </c>
      <c r="M112">
        <v>2.5000000000000001E-2</v>
      </c>
      <c r="N112">
        <v>0</v>
      </c>
      <c r="O112">
        <v>0</v>
      </c>
      <c r="P112">
        <v>8.0000000000000002E-3</v>
      </c>
      <c r="Q112">
        <v>0.20499999999999999</v>
      </c>
    </row>
    <row r="113" spans="1:17" x14ac:dyDescent="0.2">
      <c r="A113" t="s">
        <v>154</v>
      </c>
      <c r="B113">
        <v>8</v>
      </c>
      <c r="C113">
        <v>50</v>
      </c>
      <c r="D113">
        <v>6</v>
      </c>
      <c r="E113">
        <v>0</v>
      </c>
      <c r="F113">
        <v>0</v>
      </c>
      <c r="G113">
        <v>0</v>
      </c>
      <c r="H113">
        <v>0.2</v>
      </c>
      <c r="I113">
        <v>1</v>
      </c>
      <c r="J113" t="s">
        <v>126</v>
      </c>
      <c r="K113" t="s">
        <v>413</v>
      </c>
      <c r="L113">
        <v>0.12</v>
      </c>
      <c r="M113">
        <v>0</v>
      </c>
      <c r="N113">
        <v>0</v>
      </c>
      <c r="O113">
        <v>0</v>
      </c>
      <c r="P113">
        <v>4.0000000000000001E-3</v>
      </c>
      <c r="Q113">
        <v>0.02</v>
      </c>
    </row>
    <row r="114" spans="1:17" x14ac:dyDescent="0.2">
      <c r="A114" t="s">
        <v>155</v>
      </c>
      <c r="B114" t="s">
        <v>15</v>
      </c>
      <c r="C114">
        <v>180</v>
      </c>
      <c r="D114">
        <v>80</v>
      </c>
      <c r="E114">
        <v>5</v>
      </c>
      <c r="F114">
        <v>1</v>
      </c>
      <c r="G114">
        <v>0</v>
      </c>
      <c r="H114">
        <v>3.2</v>
      </c>
      <c r="I114">
        <v>16</v>
      </c>
      <c r="J114" t="s">
        <v>126</v>
      </c>
      <c r="K114" t="s">
        <v>413</v>
      </c>
      <c r="L114">
        <v>0.44444444444444442</v>
      </c>
      <c r="M114">
        <v>2.7777777777777776E-2</v>
      </c>
      <c r="N114">
        <v>5.5555555555555558E-3</v>
      </c>
      <c r="O114">
        <v>0</v>
      </c>
      <c r="P114">
        <v>1.7777777777777778E-2</v>
      </c>
      <c r="Q114">
        <v>8.8888888888888892E-2</v>
      </c>
    </row>
    <row r="115" spans="1:17" x14ac:dyDescent="0.2">
      <c r="A115" t="s">
        <v>156</v>
      </c>
      <c r="B115" t="s">
        <v>15</v>
      </c>
      <c r="C115">
        <v>180</v>
      </c>
      <c r="D115">
        <v>30</v>
      </c>
      <c r="E115">
        <v>2</v>
      </c>
      <c r="F115">
        <v>0</v>
      </c>
      <c r="G115">
        <v>0</v>
      </c>
      <c r="H115">
        <v>1</v>
      </c>
      <c r="I115">
        <v>9</v>
      </c>
      <c r="J115" t="s">
        <v>126</v>
      </c>
      <c r="K115" t="s">
        <v>413</v>
      </c>
      <c r="L115">
        <v>0.16666666666666666</v>
      </c>
      <c r="M115">
        <v>1.1111111111111112E-2</v>
      </c>
      <c r="N115">
        <v>0</v>
      </c>
      <c r="O115">
        <v>0</v>
      </c>
      <c r="P115">
        <v>5.5555555555555558E-3</v>
      </c>
      <c r="Q115">
        <v>0.05</v>
      </c>
    </row>
    <row r="116" spans="1:17" x14ac:dyDescent="0.2">
      <c r="A116" t="s">
        <v>157</v>
      </c>
      <c r="B116" t="s">
        <v>61</v>
      </c>
      <c r="C116">
        <v>57</v>
      </c>
      <c r="D116">
        <v>10</v>
      </c>
      <c r="E116">
        <v>1</v>
      </c>
      <c r="F116">
        <v>0</v>
      </c>
      <c r="G116">
        <v>0</v>
      </c>
      <c r="H116">
        <v>0.6</v>
      </c>
      <c r="I116">
        <v>2</v>
      </c>
      <c r="J116" t="s">
        <v>126</v>
      </c>
      <c r="K116" t="s">
        <v>413</v>
      </c>
      <c r="L116">
        <v>0.17543859649122806</v>
      </c>
      <c r="M116">
        <v>1.7543859649122806E-2</v>
      </c>
      <c r="N116">
        <v>0</v>
      </c>
      <c r="O116">
        <v>0</v>
      </c>
      <c r="P116">
        <v>1.0526315789473684E-2</v>
      </c>
      <c r="Q116">
        <v>3.5087719298245612E-2</v>
      </c>
    </row>
    <row r="117" spans="1:17" x14ac:dyDescent="0.2">
      <c r="A117" t="s">
        <v>158</v>
      </c>
      <c r="B117" t="s">
        <v>15</v>
      </c>
      <c r="C117">
        <v>110</v>
      </c>
      <c r="D117">
        <v>45</v>
      </c>
      <c r="E117">
        <v>4</v>
      </c>
      <c r="F117">
        <v>1</v>
      </c>
      <c r="G117">
        <v>0</v>
      </c>
      <c r="H117">
        <v>0.9</v>
      </c>
      <c r="I117">
        <v>8</v>
      </c>
      <c r="J117" t="s">
        <v>159</v>
      </c>
      <c r="K117" t="s">
        <v>413</v>
      </c>
      <c r="L117">
        <v>0.40909090909090912</v>
      </c>
      <c r="M117">
        <v>3.6363636363636362E-2</v>
      </c>
      <c r="N117">
        <v>9.0909090909090905E-3</v>
      </c>
      <c r="O117">
        <v>0</v>
      </c>
      <c r="P117">
        <v>8.1818181818181825E-3</v>
      </c>
      <c r="Q117">
        <v>7.2727272727272724E-2</v>
      </c>
    </row>
    <row r="118" spans="1:17" x14ac:dyDescent="0.2">
      <c r="A118" t="s">
        <v>160</v>
      </c>
      <c r="B118" t="s">
        <v>15</v>
      </c>
      <c r="C118">
        <v>140</v>
      </c>
      <c r="D118">
        <v>40</v>
      </c>
      <c r="E118">
        <v>2</v>
      </c>
      <c r="F118">
        <v>0</v>
      </c>
      <c r="G118">
        <v>0</v>
      </c>
      <c r="H118">
        <v>1.5</v>
      </c>
      <c r="I118">
        <v>9</v>
      </c>
      <c r="J118" t="s">
        <v>159</v>
      </c>
      <c r="K118" t="s">
        <v>413</v>
      </c>
      <c r="L118">
        <v>0.2857142857142857</v>
      </c>
      <c r="M118">
        <v>1.4285714285714285E-2</v>
      </c>
      <c r="N118">
        <v>0</v>
      </c>
      <c r="O118">
        <v>0</v>
      </c>
      <c r="P118">
        <v>1.0714285714285714E-2</v>
      </c>
      <c r="Q118">
        <v>6.4285714285714279E-2</v>
      </c>
    </row>
    <row r="119" spans="1:17" x14ac:dyDescent="0.2">
      <c r="A119" t="s">
        <v>161</v>
      </c>
      <c r="B119" t="s">
        <v>15</v>
      </c>
      <c r="C119">
        <v>150</v>
      </c>
      <c r="D119">
        <v>48</v>
      </c>
      <c r="E119">
        <v>5</v>
      </c>
      <c r="F119">
        <v>0</v>
      </c>
      <c r="G119">
        <v>0</v>
      </c>
      <c r="H119">
        <v>3.2</v>
      </c>
      <c r="I119">
        <v>7</v>
      </c>
      <c r="J119" t="s">
        <v>159</v>
      </c>
      <c r="K119" t="s">
        <v>413</v>
      </c>
      <c r="L119">
        <v>0.32</v>
      </c>
      <c r="M119">
        <v>3.3333333333333333E-2</v>
      </c>
      <c r="N119">
        <v>0</v>
      </c>
      <c r="O119">
        <v>0</v>
      </c>
      <c r="P119">
        <v>2.1333333333333336E-2</v>
      </c>
      <c r="Q119">
        <v>4.6666666666666669E-2</v>
      </c>
    </row>
    <row r="120" spans="1:17" x14ac:dyDescent="0.2">
      <c r="A120" t="s">
        <v>162</v>
      </c>
      <c r="B120" t="s">
        <v>15</v>
      </c>
      <c r="C120">
        <v>200</v>
      </c>
      <c r="D120">
        <v>212</v>
      </c>
      <c r="E120">
        <v>15</v>
      </c>
      <c r="F120">
        <v>0</v>
      </c>
      <c r="G120">
        <v>0</v>
      </c>
      <c r="H120">
        <v>2.4</v>
      </c>
      <c r="I120">
        <v>38</v>
      </c>
      <c r="J120" t="s">
        <v>159</v>
      </c>
      <c r="K120" t="s">
        <v>413</v>
      </c>
      <c r="L120">
        <v>1.06</v>
      </c>
      <c r="M120">
        <v>7.4999999999999997E-2</v>
      </c>
      <c r="N120">
        <v>0</v>
      </c>
      <c r="O120">
        <v>0</v>
      </c>
      <c r="P120">
        <v>1.2E-2</v>
      </c>
      <c r="Q120">
        <v>0.19</v>
      </c>
    </row>
    <row r="121" spans="1:17" x14ac:dyDescent="0.2">
      <c r="A121" t="s">
        <v>163</v>
      </c>
      <c r="B121" t="s">
        <v>164</v>
      </c>
      <c r="C121">
        <v>100</v>
      </c>
      <c r="D121">
        <v>14</v>
      </c>
      <c r="E121">
        <v>1</v>
      </c>
      <c r="F121">
        <v>0</v>
      </c>
      <c r="G121">
        <v>0</v>
      </c>
      <c r="H121">
        <v>0.5</v>
      </c>
      <c r="I121">
        <v>2</v>
      </c>
      <c r="J121" t="s">
        <v>159</v>
      </c>
      <c r="K121" t="s">
        <v>413</v>
      </c>
      <c r="L121">
        <v>0.14000000000000001</v>
      </c>
      <c r="M121">
        <v>0.01</v>
      </c>
      <c r="N121">
        <v>0</v>
      </c>
      <c r="O121">
        <v>0</v>
      </c>
      <c r="P121">
        <v>5.0000000000000001E-3</v>
      </c>
      <c r="Q121">
        <v>0.02</v>
      </c>
    </row>
    <row r="122" spans="1:17" x14ac:dyDescent="0.2">
      <c r="A122" t="s">
        <v>165</v>
      </c>
      <c r="B122" t="s">
        <v>164</v>
      </c>
      <c r="C122">
        <v>100</v>
      </c>
      <c r="D122">
        <v>13</v>
      </c>
      <c r="E122">
        <v>0</v>
      </c>
      <c r="F122">
        <v>0</v>
      </c>
      <c r="G122">
        <v>0</v>
      </c>
      <c r="H122">
        <v>0.5</v>
      </c>
      <c r="I122">
        <v>3</v>
      </c>
      <c r="J122" t="s">
        <v>159</v>
      </c>
      <c r="K122" t="s">
        <v>413</v>
      </c>
      <c r="L122">
        <v>0.13</v>
      </c>
      <c r="M122">
        <v>0</v>
      </c>
      <c r="N122">
        <v>0</v>
      </c>
      <c r="O122">
        <v>0</v>
      </c>
      <c r="P122">
        <v>5.0000000000000001E-3</v>
      </c>
      <c r="Q122">
        <v>0.03</v>
      </c>
    </row>
    <row r="123" spans="1:17" x14ac:dyDescent="0.2">
      <c r="A123" t="s">
        <v>166</v>
      </c>
      <c r="B123">
        <v>4</v>
      </c>
      <c r="C123">
        <v>120</v>
      </c>
      <c r="D123">
        <v>12</v>
      </c>
      <c r="E123">
        <v>2</v>
      </c>
      <c r="F123">
        <v>0</v>
      </c>
      <c r="G123">
        <v>0</v>
      </c>
      <c r="H123">
        <v>0</v>
      </c>
      <c r="I123">
        <v>4</v>
      </c>
      <c r="J123" t="s">
        <v>159</v>
      </c>
      <c r="K123" t="s">
        <v>413</v>
      </c>
      <c r="L123">
        <v>0.1</v>
      </c>
      <c r="M123">
        <v>1.6666666666666666E-2</v>
      </c>
      <c r="N123">
        <v>0</v>
      </c>
      <c r="O123">
        <v>0</v>
      </c>
      <c r="P123">
        <v>0</v>
      </c>
      <c r="Q123">
        <v>3.3333333333333333E-2</v>
      </c>
    </row>
    <row r="124" spans="1:17" x14ac:dyDescent="0.2">
      <c r="A124" t="s">
        <v>167</v>
      </c>
      <c r="B124">
        <v>1</v>
      </c>
      <c r="C124">
        <v>140</v>
      </c>
      <c r="D124">
        <v>30</v>
      </c>
      <c r="E124">
        <v>3</v>
      </c>
      <c r="F124">
        <v>0</v>
      </c>
      <c r="G124">
        <v>0</v>
      </c>
      <c r="H124">
        <v>1.2</v>
      </c>
      <c r="I124">
        <v>6</v>
      </c>
      <c r="J124" t="s">
        <v>159</v>
      </c>
      <c r="K124" t="s">
        <v>413</v>
      </c>
      <c r="L124">
        <v>0.21428571428571427</v>
      </c>
      <c r="M124">
        <v>2.1428571428571429E-2</v>
      </c>
      <c r="N124">
        <v>0</v>
      </c>
      <c r="O124">
        <v>0</v>
      </c>
      <c r="P124">
        <v>8.5714285714285719E-3</v>
      </c>
      <c r="Q124">
        <v>4.2857142857142858E-2</v>
      </c>
    </row>
    <row r="125" spans="1:17" x14ac:dyDescent="0.2">
      <c r="A125" t="s">
        <v>168</v>
      </c>
      <c r="B125" t="s">
        <v>21</v>
      </c>
      <c r="C125">
        <v>100</v>
      </c>
      <c r="D125">
        <v>32</v>
      </c>
      <c r="E125">
        <v>1</v>
      </c>
      <c r="F125">
        <v>0</v>
      </c>
      <c r="G125">
        <v>0</v>
      </c>
      <c r="H125">
        <v>1</v>
      </c>
      <c r="I125">
        <v>7</v>
      </c>
      <c r="J125" t="s">
        <v>159</v>
      </c>
      <c r="K125" t="s">
        <v>413</v>
      </c>
      <c r="L125">
        <v>0.32</v>
      </c>
      <c r="M125">
        <v>0.01</v>
      </c>
      <c r="N125">
        <v>0</v>
      </c>
      <c r="O125">
        <v>0</v>
      </c>
      <c r="P125">
        <v>0.01</v>
      </c>
      <c r="Q125">
        <v>7.0000000000000007E-2</v>
      </c>
    </row>
    <row r="126" spans="1:17" x14ac:dyDescent="0.2">
      <c r="A126" t="s">
        <v>169</v>
      </c>
      <c r="B126">
        <v>1</v>
      </c>
      <c r="C126">
        <v>210</v>
      </c>
      <c r="D126">
        <v>80</v>
      </c>
      <c r="E126">
        <v>2</v>
      </c>
      <c r="F126">
        <v>0</v>
      </c>
      <c r="G126">
        <v>0</v>
      </c>
      <c r="H126">
        <v>1.6</v>
      </c>
      <c r="I126">
        <v>18</v>
      </c>
      <c r="J126" t="s">
        <v>159</v>
      </c>
      <c r="K126" t="s">
        <v>413</v>
      </c>
      <c r="L126">
        <v>0.38095238095238093</v>
      </c>
      <c r="M126">
        <v>9.5238095238095247E-3</v>
      </c>
      <c r="N126">
        <v>0</v>
      </c>
      <c r="O126">
        <v>0</v>
      </c>
      <c r="P126">
        <v>7.619047619047619E-3</v>
      </c>
      <c r="Q126">
        <v>8.5714285714285715E-2</v>
      </c>
    </row>
    <row r="127" spans="1:17" x14ac:dyDescent="0.2">
      <c r="A127" t="s">
        <v>170</v>
      </c>
      <c r="B127" t="s">
        <v>171</v>
      </c>
      <c r="C127">
        <v>50</v>
      </c>
      <c r="D127">
        <v>22</v>
      </c>
      <c r="E127">
        <v>0</v>
      </c>
      <c r="F127">
        <v>0</v>
      </c>
      <c r="G127">
        <v>0</v>
      </c>
      <c r="H127">
        <v>1</v>
      </c>
      <c r="I127">
        <v>5</v>
      </c>
      <c r="J127" t="s">
        <v>159</v>
      </c>
      <c r="K127" t="s">
        <v>413</v>
      </c>
      <c r="L127">
        <v>0.44</v>
      </c>
      <c r="M127">
        <v>0</v>
      </c>
      <c r="N127">
        <v>0</v>
      </c>
      <c r="O127">
        <v>0</v>
      </c>
      <c r="P127">
        <v>0.02</v>
      </c>
      <c r="Q127">
        <v>0.1</v>
      </c>
    </row>
    <row r="128" spans="1:17" x14ac:dyDescent="0.2">
      <c r="A128" t="s">
        <v>172</v>
      </c>
      <c r="B128" t="s">
        <v>173</v>
      </c>
      <c r="C128">
        <v>50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159</v>
      </c>
      <c r="K128" t="s">
        <v>413</v>
      </c>
      <c r="L128">
        <v>0.04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174</v>
      </c>
      <c r="B129" t="s">
        <v>15</v>
      </c>
      <c r="C129">
        <v>155</v>
      </c>
      <c r="D129">
        <v>95</v>
      </c>
      <c r="E129">
        <v>2</v>
      </c>
      <c r="F129">
        <v>1</v>
      </c>
      <c r="G129">
        <v>0</v>
      </c>
      <c r="H129">
        <v>3</v>
      </c>
      <c r="I129">
        <v>22</v>
      </c>
      <c r="J129" t="s">
        <v>159</v>
      </c>
      <c r="K129" t="s">
        <v>413</v>
      </c>
      <c r="L129">
        <v>0.61290322580645162</v>
      </c>
      <c r="M129">
        <v>1.2903225806451613E-2</v>
      </c>
      <c r="N129">
        <v>6.4516129032258064E-3</v>
      </c>
      <c r="O129">
        <v>0</v>
      </c>
      <c r="P129">
        <v>1.935483870967742E-2</v>
      </c>
      <c r="Q129">
        <v>0.14193548387096774</v>
      </c>
    </row>
    <row r="130" spans="1:17" x14ac:dyDescent="0.2">
      <c r="A130" t="s">
        <v>175</v>
      </c>
      <c r="B130" t="s">
        <v>15</v>
      </c>
      <c r="C130">
        <v>100</v>
      </c>
      <c r="D130">
        <v>66</v>
      </c>
      <c r="E130">
        <v>3</v>
      </c>
      <c r="F130">
        <v>0</v>
      </c>
      <c r="G130">
        <v>0</v>
      </c>
      <c r="H130">
        <v>0.1</v>
      </c>
      <c r="I130">
        <v>13</v>
      </c>
      <c r="J130" t="s">
        <v>159</v>
      </c>
      <c r="K130" t="s">
        <v>413</v>
      </c>
      <c r="L130">
        <v>0.66</v>
      </c>
      <c r="M130">
        <v>0.03</v>
      </c>
      <c r="N130">
        <v>0</v>
      </c>
      <c r="O130">
        <v>0</v>
      </c>
      <c r="P130">
        <v>1E-3</v>
      </c>
      <c r="Q130">
        <v>0.13</v>
      </c>
    </row>
    <row r="131" spans="1:17" x14ac:dyDescent="0.2">
      <c r="A131" t="s">
        <v>176</v>
      </c>
      <c r="B131" t="s">
        <v>15</v>
      </c>
      <c r="C131">
        <v>100</v>
      </c>
      <c r="D131">
        <v>70</v>
      </c>
      <c r="E131">
        <v>5</v>
      </c>
      <c r="F131">
        <v>0</v>
      </c>
      <c r="G131">
        <v>0</v>
      </c>
      <c r="H131">
        <v>2.2000000000000002</v>
      </c>
      <c r="I131">
        <v>12</v>
      </c>
      <c r="J131" t="s">
        <v>177</v>
      </c>
      <c r="K131" t="s">
        <v>413</v>
      </c>
      <c r="L131">
        <v>0.7</v>
      </c>
      <c r="M131">
        <v>0.05</v>
      </c>
      <c r="N131">
        <v>0</v>
      </c>
      <c r="O131">
        <v>0</v>
      </c>
      <c r="P131">
        <v>2.2000000000000002E-2</v>
      </c>
      <c r="Q131">
        <v>0.12</v>
      </c>
    </row>
    <row r="132" spans="1:17" x14ac:dyDescent="0.2">
      <c r="A132" t="s">
        <v>178</v>
      </c>
      <c r="B132" t="s">
        <v>15</v>
      </c>
      <c r="C132">
        <v>100</v>
      </c>
      <c r="E132">
        <v>5</v>
      </c>
      <c r="F132">
        <v>0</v>
      </c>
      <c r="G132">
        <v>0</v>
      </c>
      <c r="H132">
        <v>1.8</v>
      </c>
      <c r="I132">
        <v>12</v>
      </c>
      <c r="J132" t="s">
        <v>177</v>
      </c>
      <c r="K132" t="s">
        <v>413</v>
      </c>
      <c r="L132">
        <v>0</v>
      </c>
      <c r="M132">
        <v>0.05</v>
      </c>
      <c r="N132">
        <v>0</v>
      </c>
      <c r="O132">
        <v>0</v>
      </c>
      <c r="P132">
        <v>1.8000000000000002E-2</v>
      </c>
      <c r="Q132">
        <v>0.12</v>
      </c>
    </row>
    <row r="133" spans="1:17" x14ac:dyDescent="0.2">
      <c r="A133" t="s">
        <v>179</v>
      </c>
      <c r="B133" t="s">
        <v>180</v>
      </c>
      <c r="C133">
        <v>100</v>
      </c>
      <c r="D133">
        <v>115</v>
      </c>
      <c r="E133">
        <v>8</v>
      </c>
      <c r="F133">
        <v>0</v>
      </c>
      <c r="G133">
        <v>0</v>
      </c>
      <c r="H133">
        <v>0.4</v>
      </c>
      <c r="I133">
        <v>21</v>
      </c>
      <c r="J133" t="s">
        <v>177</v>
      </c>
      <c r="K133" t="s">
        <v>413</v>
      </c>
      <c r="L133">
        <v>1.1499999999999999</v>
      </c>
      <c r="M133">
        <v>0.08</v>
      </c>
      <c r="N133">
        <v>0</v>
      </c>
      <c r="O133">
        <v>0</v>
      </c>
      <c r="P133">
        <v>4.0000000000000001E-3</v>
      </c>
      <c r="Q133">
        <v>0.21</v>
      </c>
    </row>
    <row r="134" spans="1:17" x14ac:dyDescent="0.2">
      <c r="A134" t="s">
        <v>181</v>
      </c>
      <c r="B134" t="s">
        <v>15</v>
      </c>
      <c r="C134">
        <v>100</v>
      </c>
      <c r="D134">
        <v>53</v>
      </c>
      <c r="E134">
        <v>3</v>
      </c>
      <c r="F134">
        <v>0</v>
      </c>
      <c r="G134">
        <v>0</v>
      </c>
      <c r="H134">
        <v>1</v>
      </c>
      <c r="I134">
        <v>10</v>
      </c>
      <c r="J134" t="s">
        <v>177</v>
      </c>
      <c r="K134" t="s">
        <v>413</v>
      </c>
      <c r="L134">
        <v>0.53</v>
      </c>
      <c r="M134">
        <v>0.03</v>
      </c>
      <c r="N134">
        <v>0</v>
      </c>
      <c r="O134">
        <v>0</v>
      </c>
      <c r="P134">
        <v>0.01</v>
      </c>
      <c r="Q134">
        <v>0.1</v>
      </c>
    </row>
    <row r="135" spans="1:17" x14ac:dyDescent="0.2">
      <c r="A135" t="s">
        <v>182</v>
      </c>
      <c r="B135" t="s">
        <v>183</v>
      </c>
      <c r="C135">
        <v>38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2</v>
      </c>
      <c r="J135" t="s">
        <v>177</v>
      </c>
      <c r="K135" t="s">
        <v>413</v>
      </c>
      <c r="L135">
        <v>0.26315789473684209</v>
      </c>
      <c r="M135">
        <v>0</v>
      </c>
      <c r="N135">
        <v>0</v>
      </c>
      <c r="O135">
        <v>0</v>
      </c>
      <c r="P135">
        <v>0</v>
      </c>
      <c r="Q135">
        <v>5.2631578947368418E-2</v>
      </c>
    </row>
    <row r="136" spans="1:17" x14ac:dyDescent="0.2">
      <c r="A136" t="s">
        <v>184</v>
      </c>
      <c r="B136" t="s">
        <v>124</v>
      </c>
      <c r="C136">
        <v>100</v>
      </c>
      <c r="D136">
        <v>25</v>
      </c>
      <c r="E136">
        <v>1</v>
      </c>
      <c r="F136">
        <v>0</v>
      </c>
      <c r="G136">
        <v>0</v>
      </c>
      <c r="H136">
        <v>1.4</v>
      </c>
      <c r="I136">
        <v>6</v>
      </c>
      <c r="J136" t="s">
        <v>177</v>
      </c>
      <c r="K136" t="s">
        <v>413</v>
      </c>
      <c r="L136">
        <v>0.25</v>
      </c>
      <c r="M136">
        <v>0.01</v>
      </c>
      <c r="N136">
        <v>0</v>
      </c>
      <c r="O136">
        <v>0</v>
      </c>
      <c r="P136">
        <v>1.3999999999999999E-2</v>
      </c>
      <c r="Q136">
        <v>0.06</v>
      </c>
    </row>
    <row r="137" spans="1:17" x14ac:dyDescent="0.2">
      <c r="A137" t="s">
        <v>185</v>
      </c>
      <c r="B137" t="s">
        <v>186</v>
      </c>
      <c r="C137">
        <v>150</v>
      </c>
      <c r="D137">
        <v>255</v>
      </c>
      <c r="E137">
        <v>19</v>
      </c>
      <c r="F137">
        <v>9</v>
      </c>
      <c r="G137">
        <v>8</v>
      </c>
      <c r="H137">
        <v>1</v>
      </c>
      <c r="I137">
        <v>24</v>
      </c>
      <c r="J137" t="s">
        <v>177</v>
      </c>
      <c r="K137" t="s">
        <v>413</v>
      </c>
      <c r="L137">
        <v>1.7</v>
      </c>
      <c r="M137">
        <v>0.12666666666666668</v>
      </c>
      <c r="N137">
        <v>0.06</v>
      </c>
      <c r="O137">
        <v>5.3333333333333337E-2</v>
      </c>
      <c r="P137">
        <v>6.6666666666666671E-3</v>
      </c>
      <c r="Q137">
        <v>0.16</v>
      </c>
    </row>
    <row r="138" spans="1:17" x14ac:dyDescent="0.2">
      <c r="A138" t="s">
        <v>187</v>
      </c>
      <c r="B138" t="s">
        <v>186</v>
      </c>
      <c r="C138">
        <v>100</v>
      </c>
      <c r="D138">
        <v>100</v>
      </c>
      <c r="E138">
        <v>2</v>
      </c>
      <c r="F138">
        <v>0</v>
      </c>
      <c r="G138">
        <v>0</v>
      </c>
      <c r="H138">
        <v>0.5</v>
      </c>
      <c r="I138">
        <v>22</v>
      </c>
      <c r="J138" t="s">
        <v>177</v>
      </c>
      <c r="K138" t="s">
        <v>413</v>
      </c>
      <c r="L138">
        <v>1</v>
      </c>
      <c r="M138">
        <v>0.02</v>
      </c>
      <c r="N138">
        <v>0</v>
      </c>
      <c r="O138">
        <v>0</v>
      </c>
      <c r="P138">
        <v>5.0000000000000001E-3</v>
      </c>
      <c r="Q138">
        <v>0.22</v>
      </c>
    </row>
    <row r="139" spans="1:17" x14ac:dyDescent="0.2">
      <c r="A139" t="s">
        <v>188</v>
      </c>
      <c r="B139" t="s">
        <v>189</v>
      </c>
      <c r="C139">
        <v>60</v>
      </c>
      <c r="D139">
        <v>155</v>
      </c>
      <c r="E139">
        <v>-1</v>
      </c>
      <c r="F139">
        <v>7</v>
      </c>
      <c r="G139">
        <v>3</v>
      </c>
      <c r="H139">
        <v>0.4</v>
      </c>
      <c r="I139">
        <v>20</v>
      </c>
      <c r="J139" t="s">
        <v>177</v>
      </c>
      <c r="K139" t="s">
        <v>413</v>
      </c>
      <c r="L139">
        <v>2.5833333333333335</v>
      </c>
      <c r="M139">
        <v>-1.6666666666666666E-2</v>
      </c>
      <c r="N139">
        <v>0.11666666666666667</v>
      </c>
      <c r="O139">
        <v>0.05</v>
      </c>
      <c r="P139">
        <v>6.6666666666666671E-3</v>
      </c>
      <c r="Q139">
        <v>0.33333333333333331</v>
      </c>
    </row>
    <row r="140" spans="1:17" x14ac:dyDescent="0.2">
      <c r="A140" t="s">
        <v>190</v>
      </c>
      <c r="B140" t="s">
        <v>15</v>
      </c>
      <c r="C140">
        <v>200</v>
      </c>
      <c r="D140">
        <v>230</v>
      </c>
      <c r="E140">
        <v>4</v>
      </c>
      <c r="F140">
        <v>12</v>
      </c>
      <c r="G140">
        <v>11</v>
      </c>
      <c r="H140">
        <v>0.7</v>
      </c>
      <c r="I140">
        <v>28</v>
      </c>
      <c r="J140" t="s">
        <v>177</v>
      </c>
      <c r="K140" t="s">
        <v>413</v>
      </c>
      <c r="L140">
        <v>1.1499999999999999</v>
      </c>
      <c r="M140">
        <v>0.02</v>
      </c>
      <c r="N140">
        <v>0.06</v>
      </c>
      <c r="O140">
        <v>5.5E-2</v>
      </c>
      <c r="P140">
        <v>3.4999999999999996E-3</v>
      </c>
      <c r="Q140">
        <v>0.14000000000000001</v>
      </c>
    </row>
    <row r="141" spans="1:17" x14ac:dyDescent="0.2">
      <c r="A141" t="s">
        <v>191</v>
      </c>
      <c r="B141" t="s">
        <v>133</v>
      </c>
      <c r="C141">
        <v>100</v>
      </c>
      <c r="D141">
        <v>268</v>
      </c>
      <c r="E141">
        <v>4</v>
      </c>
      <c r="F141">
        <v>14</v>
      </c>
      <c r="G141">
        <v>6</v>
      </c>
      <c r="H141">
        <v>0.4</v>
      </c>
      <c r="I141">
        <v>33</v>
      </c>
      <c r="J141" t="s">
        <v>177</v>
      </c>
      <c r="K141" t="s">
        <v>413</v>
      </c>
      <c r="L141">
        <v>2.68</v>
      </c>
      <c r="M141">
        <v>0.04</v>
      </c>
      <c r="N141">
        <v>0.14000000000000001</v>
      </c>
      <c r="O141">
        <v>0.06</v>
      </c>
      <c r="P141">
        <v>4.0000000000000001E-3</v>
      </c>
      <c r="Q141">
        <v>0.33</v>
      </c>
    </row>
    <row r="142" spans="1:17" x14ac:dyDescent="0.2">
      <c r="A142" t="s">
        <v>192</v>
      </c>
      <c r="B142" t="s">
        <v>133</v>
      </c>
      <c r="C142">
        <v>100</v>
      </c>
      <c r="D142">
        <v>145</v>
      </c>
      <c r="E142">
        <v>6</v>
      </c>
      <c r="F142">
        <v>8</v>
      </c>
      <c r="G142">
        <v>7</v>
      </c>
      <c r="H142">
        <v>0.4</v>
      </c>
      <c r="I142">
        <v>14</v>
      </c>
      <c r="J142" t="s">
        <v>177</v>
      </c>
      <c r="K142" t="s">
        <v>413</v>
      </c>
      <c r="L142">
        <v>1.45</v>
      </c>
      <c r="M142">
        <v>0.06</v>
      </c>
      <c r="N142">
        <v>0.08</v>
      </c>
      <c r="O142">
        <v>7.0000000000000007E-2</v>
      </c>
      <c r="P142">
        <v>4.0000000000000001E-3</v>
      </c>
      <c r="Q142">
        <v>0.14000000000000001</v>
      </c>
    </row>
    <row r="143" spans="1:17" x14ac:dyDescent="0.2">
      <c r="A143" t="s">
        <v>193</v>
      </c>
      <c r="B143" t="s">
        <v>186</v>
      </c>
      <c r="C143">
        <v>100</v>
      </c>
      <c r="D143">
        <v>80</v>
      </c>
      <c r="E143">
        <v>2</v>
      </c>
      <c r="F143">
        <v>0</v>
      </c>
      <c r="G143">
        <v>0</v>
      </c>
      <c r="H143">
        <v>0.4</v>
      </c>
      <c r="I143">
        <v>19</v>
      </c>
      <c r="J143" t="s">
        <v>177</v>
      </c>
      <c r="K143" t="s">
        <v>413</v>
      </c>
      <c r="L143">
        <v>0.8</v>
      </c>
      <c r="M143">
        <v>0.02</v>
      </c>
      <c r="N143">
        <v>0</v>
      </c>
      <c r="O143">
        <v>0</v>
      </c>
      <c r="P143">
        <v>4.0000000000000001E-3</v>
      </c>
      <c r="Q143">
        <v>0.19</v>
      </c>
    </row>
    <row r="144" spans="1:17" x14ac:dyDescent="0.2">
      <c r="A144" t="s">
        <v>194</v>
      </c>
      <c r="B144">
        <v>10</v>
      </c>
      <c r="C144">
        <v>20</v>
      </c>
      <c r="D144">
        <v>110</v>
      </c>
      <c r="E144">
        <v>1</v>
      </c>
      <c r="F144">
        <v>7</v>
      </c>
      <c r="G144">
        <v>4</v>
      </c>
      <c r="H144">
        <v>0</v>
      </c>
      <c r="I144">
        <v>10</v>
      </c>
      <c r="J144" t="s">
        <v>177</v>
      </c>
      <c r="K144" t="s">
        <v>413</v>
      </c>
      <c r="L144">
        <v>5.5</v>
      </c>
      <c r="M144">
        <v>0.05</v>
      </c>
      <c r="N144">
        <v>0.35</v>
      </c>
      <c r="O144">
        <v>0.2</v>
      </c>
      <c r="P144">
        <v>0</v>
      </c>
      <c r="Q144">
        <v>0.5</v>
      </c>
    </row>
    <row r="145" spans="1:17" x14ac:dyDescent="0.2">
      <c r="A145" t="s">
        <v>195</v>
      </c>
      <c r="B145" t="s">
        <v>196</v>
      </c>
      <c r="C145">
        <v>50</v>
      </c>
      <c r="D145">
        <v>10</v>
      </c>
      <c r="E145">
        <v>0</v>
      </c>
      <c r="F145">
        <v>0</v>
      </c>
      <c r="G145">
        <v>0</v>
      </c>
      <c r="H145">
        <v>0.3</v>
      </c>
      <c r="I145">
        <v>2</v>
      </c>
      <c r="J145" t="s">
        <v>177</v>
      </c>
      <c r="K145" t="s">
        <v>413</v>
      </c>
      <c r="L145">
        <v>0.2</v>
      </c>
      <c r="M145">
        <v>0</v>
      </c>
      <c r="N145">
        <v>0</v>
      </c>
      <c r="O145">
        <v>0</v>
      </c>
      <c r="P145">
        <v>6.0000000000000001E-3</v>
      </c>
      <c r="Q145">
        <v>0.04</v>
      </c>
    </row>
    <row r="146" spans="1:17" x14ac:dyDescent="0.2">
      <c r="A146" t="s">
        <v>197</v>
      </c>
      <c r="B146" t="s">
        <v>180</v>
      </c>
      <c r="C146">
        <v>100</v>
      </c>
      <c r="D146">
        <v>32</v>
      </c>
      <c r="E146">
        <v>0</v>
      </c>
      <c r="F146">
        <v>0</v>
      </c>
      <c r="G146">
        <v>0</v>
      </c>
      <c r="H146">
        <v>1.4</v>
      </c>
      <c r="I146">
        <v>8</v>
      </c>
      <c r="J146" t="s">
        <v>177</v>
      </c>
      <c r="K146" t="s">
        <v>413</v>
      </c>
      <c r="L146">
        <v>0.32</v>
      </c>
      <c r="M146">
        <v>0</v>
      </c>
      <c r="N146">
        <v>0</v>
      </c>
      <c r="O146">
        <v>0</v>
      </c>
      <c r="P146">
        <v>1.3999999999999999E-2</v>
      </c>
      <c r="Q146">
        <v>0.08</v>
      </c>
    </row>
    <row r="147" spans="1:17" x14ac:dyDescent="0.2">
      <c r="A147" t="s">
        <v>198</v>
      </c>
      <c r="B147" t="s">
        <v>15</v>
      </c>
      <c r="C147">
        <v>200</v>
      </c>
      <c r="D147">
        <v>260</v>
      </c>
      <c r="E147">
        <v>22</v>
      </c>
      <c r="F147">
        <v>11</v>
      </c>
      <c r="G147">
        <v>0</v>
      </c>
      <c r="H147">
        <v>3.2</v>
      </c>
      <c r="I147">
        <v>20</v>
      </c>
      <c r="J147" t="s">
        <v>177</v>
      </c>
      <c r="K147" t="s">
        <v>413</v>
      </c>
      <c r="L147">
        <v>1.3</v>
      </c>
      <c r="M147">
        <v>0.11</v>
      </c>
      <c r="N147">
        <v>5.5E-2</v>
      </c>
      <c r="O147">
        <v>0</v>
      </c>
      <c r="P147">
        <v>1.6E-2</v>
      </c>
      <c r="Q147">
        <v>0.1</v>
      </c>
    </row>
    <row r="148" spans="1:17" x14ac:dyDescent="0.2">
      <c r="A148" t="s">
        <v>199</v>
      </c>
      <c r="B148" t="s">
        <v>15</v>
      </c>
      <c r="C148">
        <v>100</v>
      </c>
      <c r="D148">
        <v>26</v>
      </c>
      <c r="E148">
        <v>3</v>
      </c>
      <c r="F148">
        <v>0</v>
      </c>
      <c r="G148">
        <v>0</v>
      </c>
      <c r="H148">
        <v>1</v>
      </c>
      <c r="I148">
        <v>3</v>
      </c>
      <c r="J148" t="s">
        <v>177</v>
      </c>
      <c r="K148" t="s">
        <v>413</v>
      </c>
      <c r="L148">
        <v>0.26</v>
      </c>
      <c r="M148">
        <v>0.03</v>
      </c>
      <c r="N148">
        <v>0</v>
      </c>
      <c r="O148">
        <v>0</v>
      </c>
      <c r="P148">
        <v>0.01</v>
      </c>
      <c r="Q148">
        <v>0.03</v>
      </c>
    </row>
    <row r="149" spans="1:17" x14ac:dyDescent="0.2">
      <c r="A149" t="s">
        <v>200</v>
      </c>
      <c r="B149" t="s">
        <v>15</v>
      </c>
      <c r="C149">
        <v>210</v>
      </c>
      <c r="D149">
        <v>35</v>
      </c>
      <c r="E149">
        <v>1</v>
      </c>
      <c r="F149">
        <v>0</v>
      </c>
      <c r="G149">
        <v>0</v>
      </c>
      <c r="H149">
        <v>0.6</v>
      </c>
      <c r="I149">
        <v>8</v>
      </c>
      <c r="J149" t="s">
        <v>177</v>
      </c>
      <c r="K149" t="s">
        <v>413</v>
      </c>
      <c r="L149">
        <v>0.16666666666666666</v>
      </c>
      <c r="M149">
        <v>4.7619047619047623E-3</v>
      </c>
      <c r="N149">
        <v>0</v>
      </c>
      <c r="O149">
        <v>0</v>
      </c>
      <c r="P149">
        <v>2.8571428571428571E-3</v>
      </c>
      <c r="Q149">
        <v>3.8095238095238099E-2</v>
      </c>
    </row>
    <row r="150" spans="1:17" x14ac:dyDescent="0.2">
      <c r="A150" t="s">
        <v>201</v>
      </c>
      <c r="B150" t="s">
        <v>15</v>
      </c>
      <c r="C150">
        <v>200</v>
      </c>
      <c r="D150">
        <v>95</v>
      </c>
      <c r="E150">
        <v>4</v>
      </c>
      <c r="F150">
        <v>0</v>
      </c>
      <c r="G150">
        <v>0</v>
      </c>
      <c r="H150">
        <v>2.6</v>
      </c>
      <c r="I150">
        <v>23</v>
      </c>
      <c r="J150" t="s">
        <v>177</v>
      </c>
      <c r="K150" t="s">
        <v>413</v>
      </c>
      <c r="L150">
        <v>0.47499999999999998</v>
      </c>
      <c r="M150">
        <v>0.02</v>
      </c>
      <c r="N150">
        <v>0</v>
      </c>
      <c r="O150">
        <v>0</v>
      </c>
      <c r="P150">
        <v>1.3000000000000001E-2</v>
      </c>
      <c r="Q150">
        <v>0.115</v>
      </c>
    </row>
    <row r="151" spans="1:17" x14ac:dyDescent="0.2">
      <c r="A151" t="s">
        <v>202</v>
      </c>
      <c r="B151" t="s">
        <v>186</v>
      </c>
      <c r="C151">
        <v>110</v>
      </c>
      <c r="D151">
        <v>155</v>
      </c>
      <c r="E151">
        <v>2</v>
      </c>
      <c r="F151">
        <v>1</v>
      </c>
      <c r="G151">
        <v>0</v>
      </c>
      <c r="H151">
        <v>1</v>
      </c>
      <c r="I151">
        <v>36</v>
      </c>
      <c r="J151" t="s">
        <v>177</v>
      </c>
      <c r="K151" t="s">
        <v>413</v>
      </c>
      <c r="L151">
        <v>1.4090909090909092</v>
      </c>
      <c r="M151">
        <v>1.8181818181818181E-2</v>
      </c>
      <c r="N151">
        <v>9.0909090909090905E-3</v>
      </c>
      <c r="O151">
        <v>0</v>
      </c>
      <c r="P151">
        <v>9.0909090909090905E-3</v>
      </c>
      <c r="Q151">
        <v>0.32727272727272727</v>
      </c>
    </row>
    <row r="152" spans="1:17" x14ac:dyDescent="0.2">
      <c r="A152" t="s">
        <v>203</v>
      </c>
      <c r="B152" t="s">
        <v>186</v>
      </c>
      <c r="C152">
        <v>175</v>
      </c>
      <c r="D152">
        <v>235</v>
      </c>
      <c r="E152">
        <v>2</v>
      </c>
      <c r="F152">
        <v>6</v>
      </c>
      <c r="G152">
        <v>5</v>
      </c>
      <c r="H152">
        <v>1.5</v>
      </c>
      <c r="I152">
        <v>80</v>
      </c>
      <c r="J152" t="s">
        <v>177</v>
      </c>
      <c r="K152" t="s">
        <v>413</v>
      </c>
      <c r="L152">
        <v>1.3428571428571427</v>
      </c>
      <c r="M152">
        <v>1.1428571428571429E-2</v>
      </c>
      <c r="N152">
        <v>3.4285714285714287E-2</v>
      </c>
      <c r="O152">
        <v>2.8571428571428571E-2</v>
      </c>
      <c r="P152">
        <v>8.5714285714285719E-3</v>
      </c>
      <c r="Q152">
        <v>0.45714285714285713</v>
      </c>
    </row>
    <row r="153" spans="1:17" x14ac:dyDescent="0.2">
      <c r="A153" t="s">
        <v>204</v>
      </c>
      <c r="B153" t="s">
        <v>15</v>
      </c>
      <c r="C153">
        <v>240</v>
      </c>
      <c r="D153">
        <v>50</v>
      </c>
      <c r="E153">
        <v>2</v>
      </c>
      <c r="F153">
        <v>0</v>
      </c>
      <c r="G153">
        <v>0</v>
      </c>
      <c r="H153">
        <v>1</v>
      </c>
      <c r="I153">
        <v>9</v>
      </c>
      <c r="J153" t="s">
        <v>177</v>
      </c>
      <c r="K153" t="s">
        <v>413</v>
      </c>
      <c r="L153">
        <v>0.20833333333333334</v>
      </c>
      <c r="M153">
        <v>8.3333333333333332E-3</v>
      </c>
      <c r="N153">
        <v>0</v>
      </c>
      <c r="O153">
        <v>0</v>
      </c>
      <c r="P153">
        <v>4.1666666666666666E-3</v>
      </c>
      <c r="Q153">
        <v>3.7499999999999999E-2</v>
      </c>
    </row>
    <row r="154" spans="1:17" x14ac:dyDescent="0.2">
      <c r="A154" t="s">
        <v>205</v>
      </c>
      <c r="B154" t="s">
        <v>186</v>
      </c>
      <c r="C154">
        <v>150</v>
      </c>
      <c r="D154">
        <v>30</v>
      </c>
      <c r="E154">
        <v>1</v>
      </c>
      <c r="F154">
        <v>0</v>
      </c>
      <c r="G154">
        <v>0</v>
      </c>
      <c r="H154">
        <v>0.6</v>
      </c>
      <c r="I154">
        <v>6</v>
      </c>
      <c r="J154" t="s">
        <v>177</v>
      </c>
      <c r="K154" t="s">
        <v>413</v>
      </c>
      <c r="L154">
        <v>0.2</v>
      </c>
      <c r="M154">
        <v>6.6666666666666671E-3</v>
      </c>
      <c r="N154">
        <v>0</v>
      </c>
      <c r="O154">
        <v>0</v>
      </c>
      <c r="P154">
        <v>4.0000000000000001E-3</v>
      </c>
      <c r="Q154">
        <v>0.04</v>
      </c>
    </row>
    <row r="155" spans="1:17" x14ac:dyDescent="0.2">
      <c r="A155" t="s">
        <v>206</v>
      </c>
      <c r="B155" t="s">
        <v>15</v>
      </c>
      <c r="C155">
        <v>240</v>
      </c>
      <c r="D155">
        <v>50</v>
      </c>
      <c r="E155">
        <v>2</v>
      </c>
      <c r="F155">
        <v>0</v>
      </c>
      <c r="G155">
        <v>0</v>
      </c>
      <c r="H155">
        <v>0.6</v>
      </c>
      <c r="I155">
        <v>10</v>
      </c>
      <c r="J155" t="s">
        <v>177</v>
      </c>
      <c r="K155" t="s">
        <v>413</v>
      </c>
      <c r="L155">
        <v>0.20833333333333334</v>
      </c>
      <c r="M155">
        <v>8.3333333333333332E-3</v>
      </c>
      <c r="N155">
        <v>0</v>
      </c>
      <c r="O155">
        <v>0</v>
      </c>
      <c r="P155">
        <v>2.5000000000000001E-3</v>
      </c>
      <c r="Q155">
        <v>4.1666666666666664E-2</v>
      </c>
    </row>
    <row r="156" spans="1:17" x14ac:dyDescent="0.2">
      <c r="A156" t="s">
        <v>207</v>
      </c>
      <c r="B156" t="s">
        <v>53</v>
      </c>
      <c r="C156">
        <v>17</v>
      </c>
      <c r="D156">
        <v>15</v>
      </c>
      <c r="E156">
        <v>0</v>
      </c>
      <c r="F156">
        <v>0</v>
      </c>
      <c r="G156">
        <v>0</v>
      </c>
      <c r="H156">
        <v>0</v>
      </c>
      <c r="I156">
        <v>4</v>
      </c>
      <c r="J156" t="s">
        <v>177</v>
      </c>
      <c r="K156" t="s">
        <v>413</v>
      </c>
      <c r="L156">
        <v>0.88235294117647056</v>
      </c>
      <c r="M156">
        <v>0</v>
      </c>
      <c r="N156">
        <v>0</v>
      </c>
      <c r="O156">
        <v>0</v>
      </c>
      <c r="P156">
        <v>0</v>
      </c>
      <c r="Q156">
        <v>0.23529411764705882</v>
      </c>
    </row>
    <row r="157" spans="1:17" x14ac:dyDescent="0.2">
      <c r="A157" t="s">
        <v>208</v>
      </c>
      <c r="B157" t="s">
        <v>15</v>
      </c>
      <c r="C157">
        <v>145</v>
      </c>
      <c r="D157">
        <v>45</v>
      </c>
      <c r="E157">
        <v>4</v>
      </c>
      <c r="F157">
        <v>1</v>
      </c>
      <c r="G157">
        <v>0</v>
      </c>
      <c r="H157">
        <v>1.8</v>
      </c>
      <c r="I157">
        <v>8</v>
      </c>
      <c r="J157" t="s">
        <v>177</v>
      </c>
      <c r="K157" t="s">
        <v>413</v>
      </c>
      <c r="L157">
        <v>0.31034482758620691</v>
      </c>
      <c r="M157">
        <v>2.7586206896551724E-2</v>
      </c>
      <c r="N157">
        <v>6.8965517241379309E-3</v>
      </c>
      <c r="O157">
        <v>0</v>
      </c>
      <c r="P157">
        <v>1.2413793103448275E-2</v>
      </c>
      <c r="Q157">
        <v>5.5172413793103448E-2</v>
      </c>
    </row>
    <row r="158" spans="1:17" x14ac:dyDescent="0.2">
      <c r="A158" t="s">
        <v>209</v>
      </c>
      <c r="B158" t="s">
        <v>15</v>
      </c>
      <c r="C158">
        <v>155</v>
      </c>
      <c r="D158">
        <v>40</v>
      </c>
      <c r="E158">
        <v>1</v>
      </c>
      <c r="F158">
        <v>0</v>
      </c>
      <c r="G158">
        <v>0</v>
      </c>
      <c r="H158">
        <v>1.8</v>
      </c>
      <c r="I158">
        <v>9</v>
      </c>
      <c r="J158" t="s">
        <v>177</v>
      </c>
      <c r="K158" t="s">
        <v>413</v>
      </c>
      <c r="L158">
        <v>0.25806451612903225</v>
      </c>
      <c r="M158">
        <v>6.4516129032258064E-3</v>
      </c>
      <c r="N158">
        <v>0</v>
      </c>
      <c r="O158">
        <v>0</v>
      </c>
      <c r="P158">
        <v>1.1612903225806452E-2</v>
      </c>
      <c r="Q158">
        <v>5.8064516129032261E-2</v>
      </c>
    </row>
    <row r="159" spans="1:17" x14ac:dyDescent="0.2">
      <c r="A159" t="s">
        <v>210</v>
      </c>
      <c r="B159" t="s">
        <v>15</v>
      </c>
      <c r="C159">
        <v>50</v>
      </c>
      <c r="D159">
        <v>9</v>
      </c>
      <c r="E159">
        <v>1</v>
      </c>
      <c r="F159">
        <v>0</v>
      </c>
      <c r="G159">
        <v>0</v>
      </c>
      <c r="H159">
        <v>0.3</v>
      </c>
      <c r="I159">
        <v>1</v>
      </c>
      <c r="J159" t="s">
        <v>211</v>
      </c>
      <c r="K159" t="s">
        <v>413</v>
      </c>
      <c r="L159">
        <v>0.18</v>
      </c>
      <c r="M159">
        <v>0.02</v>
      </c>
      <c r="N159">
        <v>0</v>
      </c>
      <c r="O159">
        <v>0</v>
      </c>
      <c r="P159">
        <v>6.0000000000000001E-3</v>
      </c>
      <c r="Q159">
        <v>0.02</v>
      </c>
    </row>
    <row r="160" spans="1:17" x14ac:dyDescent="0.2">
      <c r="A160" t="s">
        <v>212</v>
      </c>
      <c r="B160" t="s">
        <v>15</v>
      </c>
      <c r="C160">
        <v>250</v>
      </c>
      <c r="D160">
        <v>125</v>
      </c>
      <c r="E160">
        <v>0</v>
      </c>
      <c r="F160">
        <v>0</v>
      </c>
      <c r="G160">
        <v>0</v>
      </c>
      <c r="H160">
        <v>0</v>
      </c>
      <c r="I160">
        <v>34</v>
      </c>
      <c r="J160" t="s">
        <v>211</v>
      </c>
      <c r="K160" t="s">
        <v>413</v>
      </c>
      <c r="L160">
        <v>0.5</v>
      </c>
      <c r="M160">
        <v>0</v>
      </c>
      <c r="N160">
        <v>0</v>
      </c>
      <c r="O160">
        <v>0</v>
      </c>
      <c r="P160">
        <v>0</v>
      </c>
      <c r="Q160">
        <v>0.13600000000000001</v>
      </c>
    </row>
    <row r="161" spans="1:17" x14ac:dyDescent="0.2">
      <c r="A161" t="s">
        <v>213</v>
      </c>
      <c r="B161" t="s">
        <v>214</v>
      </c>
      <c r="C161">
        <v>100</v>
      </c>
      <c r="D161">
        <v>14</v>
      </c>
      <c r="E161">
        <v>0</v>
      </c>
      <c r="F161">
        <v>0</v>
      </c>
      <c r="G161">
        <v>0</v>
      </c>
      <c r="H161">
        <v>0</v>
      </c>
      <c r="I161">
        <v>3</v>
      </c>
      <c r="J161" t="s">
        <v>211</v>
      </c>
      <c r="K161" t="s">
        <v>413</v>
      </c>
      <c r="L161">
        <v>0.14000000000000001</v>
      </c>
      <c r="M161">
        <v>0</v>
      </c>
      <c r="N161">
        <v>0</v>
      </c>
      <c r="O161">
        <v>0</v>
      </c>
      <c r="P161">
        <v>0</v>
      </c>
      <c r="Q161">
        <v>0.03</v>
      </c>
    </row>
    <row r="162" spans="1:17" x14ac:dyDescent="0.2">
      <c r="A162" t="s">
        <v>215</v>
      </c>
      <c r="B162" t="s">
        <v>216</v>
      </c>
      <c r="C162">
        <v>130</v>
      </c>
      <c r="D162">
        <v>70</v>
      </c>
      <c r="E162">
        <v>0</v>
      </c>
      <c r="F162">
        <v>0</v>
      </c>
      <c r="G162">
        <v>0</v>
      </c>
      <c r="H162">
        <v>1</v>
      </c>
      <c r="I162">
        <v>18</v>
      </c>
      <c r="J162" t="s">
        <v>211</v>
      </c>
      <c r="K162" t="s">
        <v>413</v>
      </c>
      <c r="L162">
        <v>0.53846153846153844</v>
      </c>
      <c r="M162">
        <v>0</v>
      </c>
      <c r="N162">
        <v>0</v>
      </c>
      <c r="O162">
        <v>0</v>
      </c>
      <c r="P162">
        <v>7.6923076923076927E-3</v>
      </c>
      <c r="Q162">
        <v>0.13846153846153847</v>
      </c>
    </row>
    <row r="163" spans="1:17" x14ac:dyDescent="0.2">
      <c r="A163" t="s">
        <v>217</v>
      </c>
      <c r="B163" t="s">
        <v>15</v>
      </c>
      <c r="C163">
        <v>240</v>
      </c>
      <c r="D163">
        <v>100</v>
      </c>
      <c r="E163">
        <v>0</v>
      </c>
      <c r="F163">
        <v>0</v>
      </c>
      <c r="G163">
        <v>0</v>
      </c>
      <c r="H163">
        <v>2</v>
      </c>
      <c r="I163">
        <v>26</v>
      </c>
      <c r="J163" t="s">
        <v>211</v>
      </c>
      <c r="K163" t="s">
        <v>413</v>
      </c>
      <c r="L163">
        <v>0.41666666666666669</v>
      </c>
      <c r="M163">
        <v>0</v>
      </c>
      <c r="N163">
        <v>0</v>
      </c>
      <c r="O163">
        <v>0</v>
      </c>
      <c r="P163">
        <v>8.3333333333333332E-3</v>
      </c>
      <c r="Q163">
        <v>0.10833333333333334</v>
      </c>
    </row>
    <row r="164" spans="1:17" x14ac:dyDescent="0.2">
      <c r="A164" t="s">
        <v>218</v>
      </c>
      <c r="B164" t="s">
        <v>15</v>
      </c>
      <c r="C164">
        <v>250</v>
      </c>
      <c r="D164">
        <v>220</v>
      </c>
      <c r="E164">
        <v>2</v>
      </c>
      <c r="F164">
        <v>0</v>
      </c>
      <c r="G164">
        <v>0</v>
      </c>
      <c r="H164">
        <v>1</v>
      </c>
      <c r="I164">
        <v>57</v>
      </c>
      <c r="J164" t="s">
        <v>211</v>
      </c>
      <c r="K164" t="s">
        <v>413</v>
      </c>
      <c r="L164">
        <v>0.88</v>
      </c>
      <c r="M164">
        <v>8.0000000000000002E-3</v>
      </c>
      <c r="N164">
        <v>0</v>
      </c>
      <c r="O164">
        <v>0</v>
      </c>
      <c r="P164">
        <v>4.0000000000000001E-3</v>
      </c>
      <c r="Q164">
        <v>0.22800000000000001</v>
      </c>
    </row>
    <row r="165" spans="1:17" x14ac:dyDescent="0.2">
      <c r="A165" t="s">
        <v>219</v>
      </c>
      <c r="B165" t="s">
        <v>34</v>
      </c>
      <c r="C165">
        <v>75</v>
      </c>
      <c r="D165">
        <v>220</v>
      </c>
      <c r="E165">
        <v>4</v>
      </c>
      <c r="F165">
        <v>0</v>
      </c>
      <c r="G165">
        <v>0</v>
      </c>
      <c r="H165">
        <v>1</v>
      </c>
      <c r="I165">
        <v>50</v>
      </c>
      <c r="J165" t="s">
        <v>211</v>
      </c>
      <c r="K165" t="s">
        <v>413</v>
      </c>
      <c r="L165">
        <v>2.9333333333333331</v>
      </c>
      <c r="M165">
        <v>5.3333333333333337E-2</v>
      </c>
      <c r="N165">
        <v>0</v>
      </c>
      <c r="O165">
        <v>0</v>
      </c>
      <c r="P165">
        <v>1.3333333333333334E-2</v>
      </c>
      <c r="Q165">
        <v>0.66666666666666663</v>
      </c>
    </row>
    <row r="166" spans="1:17" x14ac:dyDescent="0.2">
      <c r="A166" t="s">
        <v>220</v>
      </c>
      <c r="B166" t="s">
        <v>83</v>
      </c>
      <c r="C166">
        <v>114</v>
      </c>
      <c r="D166">
        <v>55</v>
      </c>
      <c r="E166">
        <v>1</v>
      </c>
      <c r="F166">
        <v>0</v>
      </c>
      <c r="G166">
        <v>0</v>
      </c>
      <c r="H166">
        <v>0.7</v>
      </c>
      <c r="I166">
        <v>14</v>
      </c>
      <c r="J166" t="s">
        <v>211</v>
      </c>
      <c r="K166" t="s">
        <v>413</v>
      </c>
      <c r="L166">
        <v>0.48245614035087719</v>
      </c>
      <c r="M166">
        <v>8.771929824561403E-3</v>
      </c>
      <c r="N166">
        <v>0</v>
      </c>
      <c r="O166">
        <v>0</v>
      </c>
      <c r="P166">
        <v>6.1403508771929825E-3</v>
      </c>
      <c r="Q166">
        <v>0.12280701754385964</v>
      </c>
    </row>
    <row r="167" spans="1:17" x14ac:dyDescent="0.2">
      <c r="A167" t="s">
        <v>221</v>
      </c>
      <c r="B167" t="s">
        <v>15</v>
      </c>
      <c r="C167">
        <v>250</v>
      </c>
      <c r="D167">
        <v>140</v>
      </c>
      <c r="E167">
        <v>1</v>
      </c>
      <c r="F167">
        <v>0</v>
      </c>
      <c r="G167">
        <v>0</v>
      </c>
      <c r="H167">
        <v>2</v>
      </c>
      <c r="I167">
        <v>36</v>
      </c>
      <c r="J167" t="s">
        <v>211</v>
      </c>
      <c r="K167" t="s">
        <v>413</v>
      </c>
      <c r="L167">
        <v>0.56000000000000005</v>
      </c>
      <c r="M167">
        <v>4.0000000000000001E-3</v>
      </c>
      <c r="N167">
        <v>0</v>
      </c>
      <c r="O167">
        <v>0</v>
      </c>
      <c r="P167">
        <v>8.0000000000000002E-3</v>
      </c>
      <c r="Q167">
        <v>0.14399999999999999</v>
      </c>
    </row>
    <row r="168" spans="1:17" x14ac:dyDescent="0.2">
      <c r="A168" t="s">
        <v>222</v>
      </c>
      <c r="B168" t="s">
        <v>223</v>
      </c>
      <c r="C168">
        <v>108</v>
      </c>
      <c r="D168">
        <v>185</v>
      </c>
      <c r="E168">
        <v>2</v>
      </c>
      <c r="F168">
        <v>18</v>
      </c>
      <c r="G168">
        <v>12</v>
      </c>
      <c r="H168">
        <v>1.8</v>
      </c>
      <c r="I168">
        <v>6</v>
      </c>
      <c r="J168" t="s">
        <v>211</v>
      </c>
      <c r="K168" t="s">
        <v>413</v>
      </c>
      <c r="L168">
        <v>1.712962962962963</v>
      </c>
      <c r="M168">
        <v>1.8518518518518517E-2</v>
      </c>
      <c r="N168">
        <v>0.16666666666666666</v>
      </c>
      <c r="O168">
        <v>0.1111111111111111</v>
      </c>
      <c r="P168">
        <v>1.6666666666666666E-2</v>
      </c>
      <c r="Q168">
        <v>5.5555555555555552E-2</v>
      </c>
    </row>
    <row r="169" spans="1:17" x14ac:dyDescent="0.2">
      <c r="A169" t="s">
        <v>224</v>
      </c>
      <c r="B169" t="s">
        <v>186</v>
      </c>
      <c r="C169">
        <v>150</v>
      </c>
      <c r="D169">
        <v>85</v>
      </c>
      <c r="E169">
        <v>1</v>
      </c>
      <c r="F169">
        <v>0</v>
      </c>
      <c r="G169">
        <v>0</v>
      </c>
      <c r="H169">
        <v>0.9</v>
      </c>
      <c r="I169">
        <v>23</v>
      </c>
      <c r="J169" t="s">
        <v>211</v>
      </c>
      <c r="K169" t="s">
        <v>413</v>
      </c>
      <c r="L169">
        <v>0.56666666666666665</v>
      </c>
      <c r="M169">
        <v>6.6666666666666671E-3</v>
      </c>
      <c r="N169">
        <v>0</v>
      </c>
      <c r="O169">
        <v>0</v>
      </c>
      <c r="P169">
        <v>6.0000000000000001E-3</v>
      </c>
      <c r="Q169">
        <v>0.15333333333333332</v>
      </c>
    </row>
    <row r="170" spans="1:17" x14ac:dyDescent="0.2">
      <c r="A170" t="s">
        <v>225</v>
      </c>
      <c r="B170" t="s">
        <v>15</v>
      </c>
      <c r="C170">
        <v>144</v>
      </c>
      <c r="D170">
        <v>85</v>
      </c>
      <c r="E170">
        <v>2</v>
      </c>
      <c r="F170">
        <v>1</v>
      </c>
      <c r="G170">
        <v>0</v>
      </c>
      <c r="H170">
        <v>6.6</v>
      </c>
      <c r="I170">
        <v>19</v>
      </c>
      <c r="J170" t="s">
        <v>211</v>
      </c>
      <c r="K170" t="s">
        <v>413</v>
      </c>
      <c r="L170">
        <v>0.59027777777777779</v>
      </c>
      <c r="M170">
        <v>1.3888888888888888E-2</v>
      </c>
      <c r="N170">
        <v>6.9444444444444441E-3</v>
      </c>
      <c r="O170">
        <v>0</v>
      </c>
      <c r="P170">
        <v>4.583333333333333E-2</v>
      </c>
      <c r="Q170">
        <v>0.13194444444444445</v>
      </c>
    </row>
    <row r="171" spans="1:17" x14ac:dyDescent="0.2">
      <c r="A171" t="s">
        <v>226</v>
      </c>
      <c r="B171" t="s">
        <v>15</v>
      </c>
      <c r="C171">
        <v>250</v>
      </c>
      <c r="D171">
        <v>245</v>
      </c>
      <c r="E171">
        <v>1</v>
      </c>
      <c r="F171">
        <v>0</v>
      </c>
      <c r="G171">
        <v>0</v>
      </c>
      <c r="H171">
        <v>2</v>
      </c>
      <c r="I171">
        <v>65</v>
      </c>
      <c r="J171" t="s">
        <v>211</v>
      </c>
      <c r="K171" t="s">
        <v>413</v>
      </c>
      <c r="L171">
        <v>0.98</v>
      </c>
      <c r="M171">
        <v>4.0000000000000001E-3</v>
      </c>
      <c r="N171">
        <v>0</v>
      </c>
      <c r="O171">
        <v>0</v>
      </c>
      <c r="P171">
        <v>8.0000000000000002E-3</v>
      </c>
      <c r="Q171">
        <v>0.26</v>
      </c>
    </row>
    <row r="172" spans="1:17" x14ac:dyDescent="0.2">
      <c r="A172" t="s">
        <v>227</v>
      </c>
      <c r="B172" t="s">
        <v>228</v>
      </c>
      <c r="C172">
        <v>380</v>
      </c>
      <c r="D172">
        <v>40</v>
      </c>
      <c r="E172">
        <v>1</v>
      </c>
      <c r="F172">
        <v>0</v>
      </c>
      <c r="G172">
        <v>0</v>
      </c>
      <c r="H172">
        <v>2.2000000000000002</v>
      </c>
      <c r="I172">
        <v>9</v>
      </c>
      <c r="J172" t="s">
        <v>211</v>
      </c>
      <c r="K172" t="s">
        <v>413</v>
      </c>
      <c r="L172">
        <v>0.10526315789473684</v>
      </c>
      <c r="M172">
        <v>2.631578947368421E-3</v>
      </c>
      <c r="N172">
        <v>0</v>
      </c>
      <c r="O172">
        <v>0</v>
      </c>
      <c r="P172">
        <v>5.7894736842105266E-3</v>
      </c>
      <c r="Q172">
        <v>2.368421052631579E-2</v>
      </c>
    </row>
    <row r="173" spans="1:17" x14ac:dyDescent="0.2">
      <c r="A173" t="s">
        <v>229</v>
      </c>
      <c r="B173" t="s">
        <v>15</v>
      </c>
      <c r="C173">
        <v>257</v>
      </c>
      <c r="D173">
        <v>100</v>
      </c>
      <c r="E173">
        <v>2</v>
      </c>
      <c r="F173">
        <v>1</v>
      </c>
      <c r="G173">
        <v>0</v>
      </c>
      <c r="H173">
        <v>2</v>
      </c>
      <c r="I173">
        <v>26</v>
      </c>
      <c r="J173" t="s">
        <v>211</v>
      </c>
      <c r="K173" t="s">
        <v>413</v>
      </c>
      <c r="L173">
        <v>0.38910505836575876</v>
      </c>
      <c r="M173">
        <v>7.7821011673151752E-3</v>
      </c>
      <c r="N173">
        <v>3.8910505836575876E-3</v>
      </c>
      <c r="O173">
        <v>0</v>
      </c>
      <c r="P173">
        <v>7.7821011673151752E-3</v>
      </c>
      <c r="Q173">
        <v>0.10116731517509728</v>
      </c>
    </row>
    <row r="174" spans="1:17" x14ac:dyDescent="0.2">
      <c r="A174" t="s">
        <v>230</v>
      </c>
      <c r="B174" t="s">
        <v>15</v>
      </c>
      <c r="C174">
        <v>114</v>
      </c>
      <c r="D174">
        <v>65</v>
      </c>
      <c r="E174">
        <v>1</v>
      </c>
      <c r="F174">
        <v>0</v>
      </c>
      <c r="G174">
        <v>0</v>
      </c>
      <c r="H174">
        <v>0.8</v>
      </c>
      <c r="I174">
        <v>15</v>
      </c>
      <c r="J174" t="s">
        <v>211</v>
      </c>
      <c r="K174" t="s">
        <v>413</v>
      </c>
      <c r="L174">
        <v>0.57017543859649122</v>
      </c>
      <c r="M174">
        <v>8.771929824561403E-3</v>
      </c>
      <c r="N174">
        <v>0</v>
      </c>
      <c r="O174">
        <v>0</v>
      </c>
      <c r="P174">
        <v>7.0175438596491229E-3</v>
      </c>
      <c r="Q174">
        <v>0.13157894736842105</v>
      </c>
    </row>
    <row r="175" spans="1:17" x14ac:dyDescent="0.2">
      <c r="A175" t="s">
        <v>231</v>
      </c>
      <c r="B175" t="s">
        <v>15</v>
      </c>
      <c r="C175">
        <v>277</v>
      </c>
      <c r="D175">
        <v>530</v>
      </c>
      <c r="E175">
        <v>0</v>
      </c>
      <c r="F175">
        <v>0</v>
      </c>
      <c r="G175">
        <v>0</v>
      </c>
      <c r="H175">
        <v>1.2</v>
      </c>
      <c r="I175">
        <v>142</v>
      </c>
      <c r="J175" t="s">
        <v>211</v>
      </c>
      <c r="K175" t="s">
        <v>413</v>
      </c>
      <c r="L175">
        <v>1.9133574007220218</v>
      </c>
      <c r="M175">
        <v>0</v>
      </c>
      <c r="N175">
        <v>0</v>
      </c>
      <c r="O175">
        <v>0</v>
      </c>
      <c r="P175">
        <v>4.3321299638989169E-3</v>
      </c>
      <c r="Q175">
        <v>0.5126353790613718</v>
      </c>
    </row>
    <row r="176" spans="1:17" x14ac:dyDescent="0.2">
      <c r="A176" t="s">
        <v>232</v>
      </c>
      <c r="B176" t="s">
        <v>15</v>
      </c>
      <c r="C176">
        <v>178</v>
      </c>
      <c r="D176">
        <v>505</v>
      </c>
      <c r="E176">
        <v>4</v>
      </c>
      <c r="F176">
        <v>0</v>
      </c>
      <c r="G176">
        <v>0</v>
      </c>
      <c r="H176">
        <v>3.6</v>
      </c>
      <c r="I176">
        <v>134</v>
      </c>
      <c r="J176" t="s">
        <v>211</v>
      </c>
      <c r="K176" t="s">
        <v>413</v>
      </c>
      <c r="L176">
        <v>2.8370786516853932</v>
      </c>
      <c r="M176">
        <v>2.247191011235955E-2</v>
      </c>
      <c r="N176">
        <v>0</v>
      </c>
      <c r="O176">
        <v>0</v>
      </c>
      <c r="P176">
        <v>2.0224719101123598E-2</v>
      </c>
      <c r="Q176">
        <v>0.7528089887640449</v>
      </c>
    </row>
    <row r="177" spans="1:17" x14ac:dyDescent="0.2">
      <c r="A177" t="s">
        <v>233</v>
      </c>
      <c r="B177">
        <v>2</v>
      </c>
      <c r="C177">
        <v>42</v>
      </c>
      <c r="D177">
        <v>120</v>
      </c>
      <c r="E177">
        <v>2</v>
      </c>
      <c r="F177">
        <v>0</v>
      </c>
      <c r="G177">
        <v>0</v>
      </c>
      <c r="H177">
        <v>1.9</v>
      </c>
      <c r="I177">
        <v>30</v>
      </c>
      <c r="J177" t="s">
        <v>211</v>
      </c>
      <c r="K177" t="s">
        <v>413</v>
      </c>
      <c r="L177">
        <v>2.8571428571428572</v>
      </c>
      <c r="M177">
        <v>4.7619047619047616E-2</v>
      </c>
      <c r="N177">
        <v>0</v>
      </c>
      <c r="O177">
        <v>0</v>
      </c>
      <c r="P177">
        <v>4.5238095238095237E-2</v>
      </c>
      <c r="Q177">
        <v>0.7142857142857143</v>
      </c>
    </row>
    <row r="178" spans="1:17" x14ac:dyDescent="0.2">
      <c r="A178" t="s">
        <v>234</v>
      </c>
      <c r="B178" t="s">
        <v>83</v>
      </c>
      <c r="C178">
        <v>114</v>
      </c>
      <c r="D178">
        <v>90</v>
      </c>
      <c r="E178">
        <v>2</v>
      </c>
      <c r="F178">
        <v>0</v>
      </c>
      <c r="G178">
        <v>0</v>
      </c>
      <c r="H178">
        <v>1</v>
      </c>
      <c r="I178">
        <v>22</v>
      </c>
      <c r="J178" t="s">
        <v>211</v>
      </c>
      <c r="K178" t="s">
        <v>413</v>
      </c>
      <c r="L178">
        <v>0.78947368421052633</v>
      </c>
      <c r="M178">
        <v>1.7543859649122806E-2</v>
      </c>
      <c r="N178">
        <v>0</v>
      </c>
      <c r="O178">
        <v>0</v>
      </c>
      <c r="P178">
        <v>8.771929824561403E-3</v>
      </c>
      <c r="Q178">
        <v>0.19298245614035087</v>
      </c>
    </row>
    <row r="179" spans="1:17" x14ac:dyDescent="0.2">
      <c r="A179" t="s">
        <v>235</v>
      </c>
      <c r="B179">
        <v>3</v>
      </c>
      <c r="C179">
        <v>115</v>
      </c>
      <c r="D179">
        <v>130</v>
      </c>
      <c r="E179">
        <v>1</v>
      </c>
      <c r="F179">
        <v>0</v>
      </c>
      <c r="G179">
        <v>0</v>
      </c>
      <c r="H179">
        <v>1</v>
      </c>
      <c r="I179">
        <v>32</v>
      </c>
      <c r="J179" t="s">
        <v>211</v>
      </c>
      <c r="K179" t="s">
        <v>413</v>
      </c>
      <c r="L179">
        <v>1.1304347826086956</v>
      </c>
      <c r="M179">
        <v>8.6956521739130436E-3</v>
      </c>
      <c r="N179">
        <v>0</v>
      </c>
      <c r="O179">
        <v>0</v>
      </c>
      <c r="P179">
        <v>8.6956521739130436E-3</v>
      </c>
      <c r="Q179">
        <v>0.27826086956521739</v>
      </c>
    </row>
    <row r="180" spans="1:17" x14ac:dyDescent="0.2">
      <c r="A180" t="s">
        <v>236</v>
      </c>
      <c r="B180" t="s">
        <v>15</v>
      </c>
      <c r="C180">
        <v>256</v>
      </c>
      <c r="D180">
        <v>195</v>
      </c>
      <c r="E180">
        <v>1</v>
      </c>
      <c r="F180">
        <v>0</v>
      </c>
      <c r="G180">
        <v>0</v>
      </c>
      <c r="H180">
        <v>0.5</v>
      </c>
      <c r="I180">
        <v>50</v>
      </c>
      <c r="J180" t="s">
        <v>211</v>
      </c>
      <c r="K180" t="s">
        <v>413</v>
      </c>
      <c r="L180">
        <v>0.76171875</v>
      </c>
      <c r="M180">
        <v>3.90625E-3</v>
      </c>
      <c r="N180">
        <v>0</v>
      </c>
      <c r="O180">
        <v>0</v>
      </c>
      <c r="P180">
        <v>1.953125E-3</v>
      </c>
      <c r="Q180">
        <v>0.1953125</v>
      </c>
    </row>
    <row r="181" spans="1:17" x14ac:dyDescent="0.2">
      <c r="A181" t="s">
        <v>237</v>
      </c>
      <c r="B181" t="s">
        <v>15</v>
      </c>
      <c r="C181">
        <v>250</v>
      </c>
      <c r="D181">
        <v>170</v>
      </c>
      <c r="E181">
        <v>1</v>
      </c>
      <c r="F181">
        <v>0</v>
      </c>
      <c r="G181">
        <v>0</v>
      </c>
      <c r="H181">
        <v>0.5</v>
      </c>
      <c r="I181">
        <v>44</v>
      </c>
      <c r="J181" t="s">
        <v>238</v>
      </c>
      <c r="K181" t="s">
        <v>413</v>
      </c>
      <c r="L181">
        <v>0.68</v>
      </c>
      <c r="M181">
        <v>4.0000000000000001E-3</v>
      </c>
      <c r="N181">
        <v>0</v>
      </c>
      <c r="O181">
        <v>0</v>
      </c>
      <c r="P181">
        <v>2E-3</v>
      </c>
      <c r="Q181">
        <v>0.17599999999999999</v>
      </c>
    </row>
    <row r="182" spans="1:17" x14ac:dyDescent="0.2">
      <c r="A182" t="s">
        <v>239</v>
      </c>
      <c r="B182">
        <v>44928</v>
      </c>
      <c r="C182">
        <v>285</v>
      </c>
      <c r="D182">
        <v>50</v>
      </c>
      <c r="E182">
        <v>1</v>
      </c>
      <c r="F182">
        <v>0</v>
      </c>
      <c r="G182">
        <v>0</v>
      </c>
      <c r="H182">
        <v>1</v>
      </c>
      <c r="I182">
        <v>14</v>
      </c>
      <c r="J182" t="s">
        <v>238</v>
      </c>
      <c r="K182" t="s">
        <v>413</v>
      </c>
      <c r="L182">
        <v>0.17543859649122806</v>
      </c>
      <c r="M182">
        <v>3.5087719298245615E-3</v>
      </c>
      <c r="N182">
        <v>0</v>
      </c>
      <c r="O182">
        <v>0</v>
      </c>
      <c r="P182">
        <v>3.5087719298245615E-3</v>
      </c>
      <c r="Q182">
        <v>4.912280701754386E-2</v>
      </c>
    </row>
    <row r="183" spans="1:17" x14ac:dyDescent="0.2">
      <c r="A183" t="s">
        <v>240</v>
      </c>
      <c r="B183" t="s">
        <v>15</v>
      </c>
      <c r="C183">
        <v>250</v>
      </c>
      <c r="D183">
        <v>100</v>
      </c>
      <c r="E183">
        <v>1</v>
      </c>
      <c r="F183">
        <v>0</v>
      </c>
      <c r="G183">
        <v>0</v>
      </c>
      <c r="H183">
        <v>1</v>
      </c>
      <c r="I183">
        <v>24</v>
      </c>
      <c r="J183" t="s">
        <v>238</v>
      </c>
      <c r="K183" t="s">
        <v>413</v>
      </c>
      <c r="L183">
        <v>0.4</v>
      </c>
      <c r="M183">
        <v>4.0000000000000001E-3</v>
      </c>
      <c r="N183">
        <v>0</v>
      </c>
      <c r="O183">
        <v>0</v>
      </c>
      <c r="P183">
        <v>4.0000000000000001E-3</v>
      </c>
      <c r="Q183">
        <v>9.6000000000000002E-2</v>
      </c>
    </row>
    <row r="184" spans="1:17" x14ac:dyDescent="0.2">
      <c r="A184" t="s">
        <v>241</v>
      </c>
      <c r="B184" t="s">
        <v>15</v>
      </c>
      <c r="C184">
        <v>153</v>
      </c>
      <c r="D184">
        <v>70</v>
      </c>
      <c r="E184">
        <v>1</v>
      </c>
      <c r="F184">
        <v>0</v>
      </c>
      <c r="G184">
        <v>0</v>
      </c>
      <c r="H184">
        <v>0.8</v>
      </c>
      <c r="I184">
        <v>16</v>
      </c>
      <c r="J184" t="s">
        <v>238</v>
      </c>
      <c r="K184" t="s">
        <v>413</v>
      </c>
      <c r="L184">
        <v>0.45751633986928103</v>
      </c>
      <c r="M184">
        <v>6.5359477124183009E-3</v>
      </c>
      <c r="N184">
        <v>0</v>
      </c>
      <c r="O184">
        <v>0</v>
      </c>
      <c r="P184">
        <v>5.228758169934641E-3</v>
      </c>
      <c r="Q184">
        <v>0.10457516339869281</v>
      </c>
    </row>
    <row r="185" spans="1:17" x14ac:dyDescent="0.2">
      <c r="A185" t="s">
        <v>242</v>
      </c>
      <c r="B185" t="s">
        <v>15</v>
      </c>
      <c r="C185">
        <v>160</v>
      </c>
      <c r="D185">
        <v>100</v>
      </c>
      <c r="E185">
        <v>1</v>
      </c>
      <c r="F185">
        <v>0</v>
      </c>
      <c r="G185">
        <v>0</v>
      </c>
      <c r="H185">
        <v>0.7</v>
      </c>
      <c r="I185">
        <v>26</v>
      </c>
      <c r="J185" t="s">
        <v>238</v>
      </c>
      <c r="K185" t="s">
        <v>413</v>
      </c>
      <c r="L185">
        <v>0.625</v>
      </c>
      <c r="M185">
        <v>6.2500000000000003E-3</v>
      </c>
      <c r="N185">
        <v>0</v>
      </c>
      <c r="O185">
        <v>0</v>
      </c>
      <c r="P185">
        <v>4.3749999999999995E-3</v>
      </c>
      <c r="Q185">
        <v>0.16250000000000001</v>
      </c>
    </row>
    <row r="186" spans="1:17" x14ac:dyDescent="0.2">
      <c r="A186" t="s">
        <v>243</v>
      </c>
      <c r="B186" t="s">
        <v>15</v>
      </c>
      <c r="C186">
        <v>250</v>
      </c>
      <c r="D186">
        <v>160</v>
      </c>
      <c r="E186">
        <v>1</v>
      </c>
      <c r="F186">
        <v>0</v>
      </c>
      <c r="G186">
        <v>0</v>
      </c>
      <c r="H186">
        <v>0</v>
      </c>
      <c r="I186">
        <v>42</v>
      </c>
      <c r="J186" t="s">
        <v>238</v>
      </c>
      <c r="K186" t="s">
        <v>413</v>
      </c>
      <c r="L186">
        <v>0.64</v>
      </c>
      <c r="M186">
        <v>4.0000000000000001E-3</v>
      </c>
      <c r="N186">
        <v>0</v>
      </c>
      <c r="O186">
        <v>0</v>
      </c>
      <c r="P186">
        <v>0</v>
      </c>
      <c r="Q186">
        <v>0.16800000000000001</v>
      </c>
    </row>
    <row r="187" spans="1:17" x14ac:dyDescent="0.2">
      <c r="A187" t="s">
        <v>244</v>
      </c>
      <c r="B187" t="s">
        <v>34</v>
      </c>
      <c r="C187">
        <v>125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10</v>
      </c>
      <c r="J187" t="s">
        <v>238</v>
      </c>
      <c r="K187" t="s">
        <v>413</v>
      </c>
      <c r="L187">
        <v>0.24</v>
      </c>
      <c r="M187">
        <v>0</v>
      </c>
      <c r="N187">
        <v>0</v>
      </c>
      <c r="O187">
        <v>0</v>
      </c>
      <c r="P187">
        <v>0</v>
      </c>
      <c r="Q187">
        <v>0.08</v>
      </c>
    </row>
    <row r="188" spans="1:17" x14ac:dyDescent="0.2">
      <c r="A188" t="s">
        <v>245</v>
      </c>
      <c r="B188" t="s">
        <v>246</v>
      </c>
      <c r="C188">
        <v>220</v>
      </c>
      <c r="D188">
        <v>430</v>
      </c>
      <c r="E188">
        <v>0</v>
      </c>
      <c r="F188">
        <v>0</v>
      </c>
      <c r="G188">
        <v>0</v>
      </c>
      <c r="H188">
        <v>0</v>
      </c>
      <c r="I188">
        <v>112</v>
      </c>
      <c r="J188" t="s">
        <v>238</v>
      </c>
      <c r="K188" t="s">
        <v>413</v>
      </c>
      <c r="L188">
        <v>1.9545454545454546</v>
      </c>
      <c r="M188">
        <v>0</v>
      </c>
      <c r="N188">
        <v>0</v>
      </c>
      <c r="O188">
        <v>0</v>
      </c>
      <c r="P188">
        <v>0</v>
      </c>
      <c r="Q188">
        <v>0.50909090909090904</v>
      </c>
    </row>
    <row r="189" spans="1:17" x14ac:dyDescent="0.2">
      <c r="A189" t="s">
        <v>247</v>
      </c>
      <c r="B189" t="s">
        <v>246</v>
      </c>
      <c r="C189">
        <v>218</v>
      </c>
      <c r="D189">
        <v>405</v>
      </c>
      <c r="E189">
        <v>0</v>
      </c>
      <c r="F189">
        <v>0</v>
      </c>
      <c r="G189">
        <v>0</v>
      </c>
      <c r="H189">
        <v>0</v>
      </c>
      <c r="I189">
        <v>108</v>
      </c>
      <c r="J189" t="s">
        <v>238</v>
      </c>
      <c r="K189" t="s">
        <v>413</v>
      </c>
      <c r="L189">
        <v>1.8577981651376148</v>
      </c>
      <c r="M189">
        <v>0</v>
      </c>
      <c r="N189">
        <v>0</v>
      </c>
      <c r="O189">
        <v>0</v>
      </c>
      <c r="P189">
        <v>0</v>
      </c>
      <c r="Q189">
        <v>0.49541284403669728</v>
      </c>
    </row>
    <row r="190" spans="1:17" x14ac:dyDescent="0.2">
      <c r="A190" t="s">
        <v>248</v>
      </c>
      <c r="B190">
        <v>10</v>
      </c>
      <c r="C190">
        <v>65</v>
      </c>
      <c r="D190">
        <v>72</v>
      </c>
      <c r="E190">
        <v>1</v>
      </c>
      <c r="F190">
        <v>10</v>
      </c>
      <c r="G190">
        <v>9</v>
      </c>
      <c r="H190">
        <v>0.8</v>
      </c>
      <c r="I190">
        <v>3</v>
      </c>
      <c r="J190" t="s">
        <v>238</v>
      </c>
      <c r="K190" t="s">
        <v>413</v>
      </c>
      <c r="L190">
        <v>1.1076923076923078</v>
      </c>
      <c r="M190">
        <v>1.5384615384615385E-2</v>
      </c>
      <c r="N190">
        <v>0.15384615384615385</v>
      </c>
      <c r="O190">
        <v>0.13846153846153847</v>
      </c>
      <c r="P190">
        <v>1.2307692307692308E-2</v>
      </c>
      <c r="Q190">
        <v>4.6153846153846156E-2</v>
      </c>
    </row>
    <row r="191" spans="1:17" x14ac:dyDescent="0.2">
      <c r="A191" t="s">
        <v>249</v>
      </c>
      <c r="B191">
        <v>10</v>
      </c>
      <c r="C191">
        <v>65</v>
      </c>
      <c r="D191">
        <v>105</v>
      </c>
      <c r="E191">
        <v>1</v>
      </c>
      <c r="F191">
        <v>13</v>
      </c>
      <c r="G191">
        <v>12</v>
      </c>
      <c r="H191">
        <v>1</v>
      </c>
      <c r="I191">
        <v>1</v>
      </c>
      <c r="J191" t="s">
        <v>238</v>
      </c>
      <c r="K191" t="s">
        <v>413</v>
      </c>
      <c r="L191">
        <v>1.6153846153846154</v>
      </c>
      <c r="M191">
        <v>1.5384615384615385E-2</v>
      </c>
      <c r="N191">
        <v>0.2</v>
      </c>
      <c r="O191">
        <v>0.18461538461538463</v>
      </c>
      <c r="P191">
        <v>1.5384615384615385E-2</v>
      </c>
      <c r="Q191">
        <v>1.5384615384615385E-2</v>
      </c>
    </row>
    <row r="192" spans="1:17" x14ac:dyDescent="0.2">
      <c r="A192" t="s">
        <v>250</v>
      </c>
      <c r="B192" t="s">
        <v>186</v>
      </c>
      <c r="C192">
        <v>180</v>
      </c>
      <c r="D192">
        <v>60</v>
      </c>
      <c r="E192">
        <v>2</v>
      </c>
      <c r="F192">
        <v>0</v>
      </c>
      <c r="G192">
        <v>0</v>
      </c>
      <c r="H192">
        <v>1</v>
      </c>
      <c r="I192">
        <v>16</v>
      </c>
      <c r="J192" t="s">
        <v>238</v>
      </c>
      <c r="K192" t="s">
        <v>413</v>
      </c>
      <c r="L192">
        <v>0.33333333333333331</v>
      </c>
      <c r="M192">
        <v>1.1111111111111112E-2</v>
      </c>
      <c r="N192">
        <v>0</v>
      </c>
      <c r="O192">
        <v>0</v>
      </c>
      <c r="P192">
        <v>5.5555555555555558E-3</v>
      </c>
      <c r="Q192">
        <v>8.8888888888888892E-2</v>
      </c>
    </row>
    <row r="193" spans="1:17" x14ac:dyDescent="0.2">
      <c r="A193" t="s">
        <v>251</v>
      </c>
      <c r="B193" t="s">
        <v>252</v>
      </c>
      <c r="C193">
        <v>250</v>
      </c>
      <c r="D193">
        <v>112</v>
      </c>
      <c r="E193">
        <v>2</v>
      </c>
      <c r="F193">
        <v>0</v>
      </c>
      <c r="G193">
        <v>0</v>
      </c>
      <c r="H193">
        <v>0.2</v>
      </c>
      <c r="I193">
        <v>25</v>
      </c>
      <c r="J193" t="s">
        <v>238</v>
      </c>
      <c r="K193" t="s">
        <v>413</v>
      </c>
      <c r="L193">
        <v>0.44800000000000001</v>
      </c>
      <c r="M193">
        <v>8.0000000000000002E-3</v>
      </c>
      <c r="N193">
        <v>0</v>
      </c>
      <c r="O193">
        <v>0</v>
      </c>
      <c r="P193">
        <v>8.0000000000000004E-4</v>
      </c>
      <c r="Q193">
        <v>0.1</v>
      </c>
    </row>
    <row r="194" spans="1:17" x14ac:dyDescent="0.2">
      <c r="A194" t="s">
        <v>253</v>
      </c>
      <c r="B194" t="s">
        <v>246</v>
      </c>
      <c r="C194">
        <v>210</v>
      </c>
      <c r="D194">
        <v>330</v>
      </c>
      <c r="E194">
        <v>2</v>
      </c>
      <c r="F194">
        <v>0</v>
      </c>
      <c r="G194">
        <v>0</v>
      </c>
      <c r="H194">
        <v>0.4</v>
      </c>
      <c r="I194">
        <v>78</v>
      </c>
      <c r="J194" t="s">
        <v>238</v>
      </c>
      <c r="K194" t="s">
        <v>413</v>
      </c>
      <c r="L194">
        <v>1.5714285714285714</v>
      </c>
      <c r="M194">
        <v>9.5238095238095247E-3</v>
      </c>
      <c r="N194">
        <v>0</v>
      </c>
      <c r="O194">
        <v>0</v>
      </c>
      <c r="P194">
        <v>1.9047619047619048E-3</v>
      </c>
      <c r="Q194">
        <v>0.37142857142857144</v>
      </c>
    </row>
    <row r="195" spans="1:17" x14ac:dyDescent="0.2">
      <c r="A195" t="s">
        <v>254</v>
      </c>
      <c r="B195" t="s">
        <v>228</v>
      </c>
      <c r="C195">
        <v>200</v>
      </c>
      <c r="D195">
        <v>75</v>
      </c>
      <c r="E195">
        <v>1</v>
      </c>
      <c r="F195">
        <v>0</v>
      </c>
      <c r="G195">
        <v>0</v>
      </c>
      <c r="H195">
        <v>1.8</v>
      </c>
      <c r="I195">
        <v>18</v>
      </c>
      <c r="J195" t="s">
        <v>238</v>
      </c>
      <c r="K195" t="s">
        <v>413</v>
      </c>
      <c r="L195">
        <v>0.375</v>
      </c>
      <c r="M195">
        <v>5.0000000000000001E-3</v>
      </c>
      <c r="N195">
        <v>0</v>
      </c>
      <c r="O195">
        <v>0</v>
      </c>
      <c r="P195">
        <v>9.0000000000000011E-3</v>
      </c>
      <c r="Q195">
        <v>0.09</v>
      </c>
    </row>
    <row r="196" spans="1:17" x14ac:dyDescent="0.2">
      <c r="A196" t="s">
        <v>255</v>
      </c>
      <c r="B196" t="s">
        <v>15</v>
      </c>
      <c r="C196">
        <v>257</v>
      </c>
      <c r="D196">
        <v>200</v>
      </c>
      <c r="E196">
        <v>1</v>
      </c>
      <c r="F196">
        <v>0</v>
      </c>
      <c r="G196">
        <v>0</v>
      </c>
      <c r="H196">
        <v>1</v>
      </c>
      <c r="I196">
        <v>52</v>
      </c>
      <c r="J196" t="s">
        <v>238</v>
      </c>
      <c r="K196" t="s">
        <v>413</v>
      </c>
      <c r="L196">
        <v>0.77821011673151752</v>
      </c>
      <c r="M196">
        <v>3.8910505836575876E-3</v>
      </c>
      <c r="N196">
        <v>0</v>
      </c>
      <c r="O196">
        <v>0</v>
      </c>
      <c r="P196">
        <v>3.8910505836575876E-3</v>
      </c>
      <c r="Q196">
        <v>0.20233463035019456</v>
      </c>
    </row>
    <row r="197" spans="1:17" x14ac:dyDescent="0.2">
      <c r="A197" t="s">
        <v>230</v>
      </c>
      <c r="B197" t="s">
        <v>186</v>
      </c>
      <c r="C197">
        <v>114</v>
      </c>
      <c r="D197">
        <v>35</v>
      </c>
      <c r="E197">
        <v>1</v>
      </c>
      <c r="F197">
        <v>0</v>
      </c>
      <c r="G197">
        <v>0</v>
      </c>
      <c r="H197">
        <v>0.6</v>
      </c>
      <c r="I197">
        <v>10</v>
      </c>
      <c r="J197" t="s">
        <v>238</v>
      </c>
      <c r="K197" t="s">
        <v>413</v>
      </c>
      <c r="L197">
        <v>0.30701754385964913</v>
      </c>
      <c r="M197">
        <v>8.771929824561403E-3</v>
      </c>
      <c r="N197">
        <v>0</v>
      </c>
      <c r="O197">
        <v>0</v>
      </c>
      <c r="P197">
        <v>5.263157894736842E-3</v>
      </c>
      <c r="Q197">
        <v>8.771929824561403E-2</v>
      </c>
    </row>
    <row r="198" spans="1:17" x14ac:dyDescent="0.2">
      <c r="A198" t="s">
        <v>256</v>
      </c>
      <c r="B198" t="s">
        <v>15</v>
      </c>
      <c r="C198">
        <v>255</v>
      </c>
      <c r="D198">
        <v>195</v>
      </c>
      <c r="E198">
        <v>1</v>
      </c>
      <c r="F198">
        <v>0</v>
      </c>
      <c r="G198">
        <v>0</v>
      </c>
      <c r="H198">
        <v>2</v>
      </c>
      <c r="I198">
        <v>50</v>
      </c>
      <c r="J198" t="s">
        <v>238</v>
      </c>
      <c r="K198" t="s">
        <v>413</v>
      </c>
      <c r="L198">
        <v>0.76470588235294112</v>
      </c>
      <c r="M198">
        <v>3.9215686274509803E-3</v>
      </c>
      <c r="N198">
        <v>0</v>
      </c>
      <c r="O198">
        <v>0</v>
      </c>
      <c r="P198">
        <v>7.8431372549019607E-3</v>
      </c>
      <c r="Q198">
        <v>0.19607843137254902</v>
      </c>
    </row>
    <row r="199" spans="1:17" x14ac:dyDescent="0.2">
      <c r="A199" t="s">
        <v>257</v>
      </c>
      <c r="B199" t="s">
        <v>186</v>
      </c>
      <c r="C199">
        <v>182</v>
      </c>
      <c r="D199">
        <v>100</v>
      </c>
      <c r="E199">
        <v>1</v>
      </c>
      <c r="F199">
        <v>1</v>
      </c>
      <c r="G199">
        <v>0</v>
      </c>
      <c r="H199">
        <v>2</v>
      </c>
      <c r="I199">
        <v>25</v>
      </c>
      <c r="J199" t="s">
        <v>238</v>
      </c>
      <c r="K199" t="s">
        <v>413</v>
      </c>
      <c r="L199">
        <v>0.5494505494505495</v>
      </c>
      <c r="M199">
        <v>5.4945054945054949E-3</v>
      </c>
      <c r="N199">
        <v>5.4945054945054949E-3</v>
      </c>
      <c r="O199">
        <v>0</v>
      </c>
      <c r="P199">
        <v>1.098901098901099E-2</v>
      </c>
      <c r="Q199">
        <v>0.13736263736263737</v>
      </c>
    </row>
    <row r="200" spans="1:17" x14ac:dyDescent="0.2">
      <c r="A200" t="s">
        <v>258</v>
      </c>
      <c r="B200" t="s">
        <v>186</v>
      </c>
      <c r="C200">
        <v>125</v>
      </c>
      <c r="D200">
        <v>75</v>
      </c>
      <c r="E200">
        <v>1</v>
      </c>
      <c r="F200">
        <v>0</v>
      </c>
      <c r="G200">
        <v>0</v>
      </c>
      <c r="H200">
        <v>2</v>
      </c>
      <c r="I200">
        <v>20</v>
      </c>
      <c r="J200" t="s">
        <v>238</v>
      </c>
      <c r="K200" t="s">
        <v>413</v>
      </c>
      <c r="L200">
        <v>0.6</v>
      </c>
      <c r="M200">
        <v>8.0000000000000002E-3</v>
      </c>
      <c r="N200">
        <v>0</v>
      </c>
      <c r="O200">
        <v>0</v>
      </c>
      <c r="P200">
        <v>1.6E-2</v>
      </c>
      <c r="Q200">
        <v>0.16</v>
      </c>
    </row>
    <row r="201" spans="1:17" x14ac:dyDescent="0.2">
      <c r="A201" t="s">
        <v>259</v>
      </c>
      <c r="B201" t="s">
        <v>260</v>
      </c>
      <c r="C201">
        <v>122</v>
      </c>
      <c r="D201">
        <v>95</v>
      </c>
      <c r="E201">
        <v>0</v>
      </c>
      <c r="F201">
        <v>0</v>
      </c>
      <c r="G201">
        <v>0</v>
      </c>
      <c r="H201">
        <v>0.4</v>
      </c>
      <c r="I201">
        <v>26</v>
      </c>
      <c r="J201" t="s">
        <v>238</v>
      </c>
      <c r="K201" t="s">
        <v>413</v>
      </c>
      <c r="L201">
        <v>0.77868852459016391</v>
      </c>
      <c r="M201">
        <v>0</v>
      </c>
      <c r="N201">
        <v>0</v>
      </c>
      <c r="O201">
        <v>0</v>
      </c>
      <c r="P201">
        <v>3.2786885245901639E-3</v>
      </c>
      <c r="Q201">
        <v>0.21311475409836064</v>
      </c>
    </row>
    <row r="202" spans="1:17" x14ac:dyDescent="0.2">
      <c r="A202" t="s">
        <v>261</v>
      </c>
      <c r="B202" t="s">
        <v>15</v>
      </c>
      <c r="C202">
        <v>260</v>
      </c>
      <c r="D202">
        <v>205</v>
      </c>
      <c r="E202">
        <v>1</v>
      </c>
      <c r="F202">
        <v>0</v>
      </c>
      <c r="G202">
        <v>0</v>
      </c>
      <c r="H202">
        <v>0.7</v>
      </c>
      <c r="I202">
        <v>55</v>
      </c>
      <c r="J202" t="s">
        <v>238</v>
      </c>
      <c r="K202" t="s">
        <v>413</v>
      </c>
      <c r="L202">
        <v>0.78846153846153844</v>
      </c>
      <c r="M202">
        <v>3.8461538461538464E-3</v>
      </c>
      <c r="N202">
        <v>0</v>
      </c>
      <c r="O202">
        <v>0</v>
      </c>
      <c r="P202">
        <v>2.6923076923076922E-3</v>
      </c>
      <c r="Q202">
        <v>0.21153846153846154</v>
      </c>
    </row>
    <row r="203" spans="1:17" x14ac:dyDescent="0.2">
      <c r="A203" t="s">
        <v>262</v>
      </c>
      <c r="B203" t="s">
        <v>15</v>
      </c>
      <c r="C203">
        <v>140</v>
      </c>
      <c r="D203">
        <v>75</v>
      </c>
      <c r="E203">
        <v>1</v>
      </c>
      <c r="F203" t="s">
        <v>263</v>
      </c>
      <c r="G203">
        <v>0</v>
      </c>
      <c r="H203">
        <v>0.6</v>
      </c>
      <c r="I203">
        <v>19</v>
      </c>
      <c r="J203" t="s">
        <v>238</v>
      </c>
      <c r="K203" t="s">
        <v>413</v>
      </c>
      <c r="L203">
        <v>0.5357142857142857</v>
      </c>
      <c r="M203">
        <v>7.1428571428571426E-3</v>
      </c>
      <c r="N203" t="e">
        <v>#VALUE!</v>
      </c>
      <c r="O203">
        <v>0</v>
      </c>
      <c r="P203">
        <v>4.2857142857142859E-3</v>
      </c>
      <c r="Q203">
        <v>0.1357142857142857</v>
      </c>
    </row>
    <row r="204" spans="1:17" x14ac:dyDescent="0.2">
      <c r="A204" t="s">
        <v>264</v>
      </c>
      <c r="B204" t="s">
        <v>15</v>
      </c>
      <c r="C204">
        <v>250</v>
      </c>
      <c r="D204">
        <v>120</v>
      </c>
      <c r="E204">
        <v>1</v>
      </c>
      <c r="F204">
        <v>0</v>
      </c>
      <c r="G204">
        <v>0</v>
      </c>
      <c r="H204">
        <v>0.2</v>
      </c>
      <c r="I204">
        <v>32</v>
      </c>
      <c r="J204" t="s">
        <v>238</v>
      </c>
      <c r="K204" t="s">
        <v>413</v>
      </c>
      <c r="L204">
        <v>0.48</v>
      </c>
      <c r="M204">
        <v>4.0000000000000001E-3</v>
      </c>
      <c r="N204">
        <v>0</v>
      </c>
      <c r="O204">
        <v>0</v>
      </c>
      <c r="P204">
        <v>8.0000000000000004E-4</v>
      </c>
      <c r="Q204">
        <v>0.128</v>
      </c>
    </row>
    <row r="205" spans="1:17" x14ac:dyDescent="0.2">
      <c r="A205" t="s">
        <v>265</v>
      </c>
      <c r="B205" t="s">
        <v>15</v>
      </c>
      <c r="C205">
        <v>256</v>
      </c>
      <c r="D205">
        <v>185</v>
      </c>
      <c r="E205">
        <v>1</v>
      </c>
      <c r="F205">
        <v>0</v>
      </c>
      <c r="G205">
        <v>0</v>
      </c>
      <c r="H205">
        <v>0.7</v>
      </c>
      <c r="I205">
        <v>50</v>
      </c>
      <c r="J205" t="s">
        <v>238</v>
      </c>
      <c r="K205" t="s">
        <v>413</v>
      </c>
      <c r="L205">
        <v>0.72265625</v>
      </c>
      <c r="M205">
        <v>3.90625E-3</v>
      </c>
      <c r="N205">
        <v>0</v>
      </c>
      <c r="O205">
        <v>0</v>
      </c>
      <c r="P205">
        <v>2.7343749999999998E-3</v>
      </c>
      <c r="Q205">
        <v>0.1953125</v>
      </c>
    </row>
    <row r="206" spans="1:17" x14ac:dyDescent="0.2">
      <c r="A206" t="s">
        <v>266</v>
      </c>
      <c r="B206">
        <v>1</v>
      </c>
      <c r="C206">
        <v>60</v>
      </c>
      <c r="D206">
        <v>30</v>
      </c>
      <c r="E206">
        <v>0</v>
      </c>
      <c r="F206">
        <v>0</v>
      </c>
      <c r="G206">
        <v>0</v>
      </c>
      <c r="H206">
        <v>0.2</v>
      </c>
      <c r="I206">
        <v>7</v>
      </c>
      <c r="J206" t="s">
        <v>238</v>
      </c>
      <c r="K206" t="s">
        <v>413</v>
      </c>
      <c r="L206">
        <v>0.5</v>
      </c>
      <c r="M206">
        <v>0</v>
      </c>
      <c r="N206">
        <v>0</v>
      </c>
      <c r="O206">
        <v>0</v>
      </c>
      <c r="P206">
        <v>3.3333333333333335E-3</v>
      </c>
      <c r="Q206">
        <v>0.11666666666666667</v>
      </c>
    </row>
    <row r="207" spans="1:17" x14ac:dyDescent="0.2">
      <c r="A207" t="s">
        <v>267</v>
      </c>
      <c r="B207" t="s">
        <v>15</v>
      </c>
      <c r="C207">
        <v>270</v>
      </c>
      <c r="D207">
        <v>300</v>
      </c>
      <c r="E207">
        <v>3</v>
      </c>
      <c r="F207">
        <v>1</v>
      </c>
      <c r="G207">
        <v>0</v>
      </c>
      <c r="H207">
        <v>0.8</v>
      </c>
      <c r="I207">
        <v>81</v>
      </c>
      <c r="J207" t="s">
        <v>238</v>
      </c>
      <c r="K207" t="s">
        <v>413</v>
      </c>
      <c r="L207">
        <v>1.1111111111111112</v>
      </c>
      <c r="M207">
        <v>1.1111111111111112E-2</v>
      </c>
      <c r="N207">
        <v>3.7037037037037038E-3</v>
      </c>
      <c r="O207">
        <v>0</v>
      </c>
      <c r="P207">
        <v>2.9629629629629632E-3</v>
      </c>
      <c r="Q207">
        <v>0.3</v>
      </c>
    </row>
    <row r="208" spans="1:17" x14ac:dyDescent="0.2">
      <c r="A208" t="s">
        <v>268</v>
      </c>
      <c r="B208" t="s">
        <v>15</v>
      </c>
      <c r="C208">
        <v>240</v>
      </c>
      <c r="D208">
        <v>170</v>
      </c>
      <c r="E208">
        <v>1</v>
      </c>
      <c r="F208">
        <v>0</v>
      </c>
      <c r="G208">
        <v>0</v>
      </c>
      <c r="H208">
        <v>0.7</v>
      </c>
      <c r="I208">
        <v>45</v>
      </c>
      <c r="J208" t="s">
        <v>238</v>
      </c>
      <c r="K208" t="s">
        <v>413</v>
      </c>
      <c r="L208">
        <v>0.70833333333333337</v>
      </c>
      <c r="M208">
        <v>4.1666666666666666E-3</v>
      </c>
      <c r="N208">
        <v>0</v>
      </c>
      <c r="O208">
        <v>0</v>
      </c>
      <c r="P208">
        <v>2.9166666666666664E-3</v>
      </c>
      <c r="Q208">
        <v>0.1875</v>
      </c>
    </row>
    <row r="209" spans="1:17" x14ac:dyDescent="0.2">
      <c r="A209" t="s">
        <v>269</v>
      </c>
      <c r="B209" t="s">
        <v>34</v>
      </c>
      <c r="C209">
        <v>88</v>
      </c>
      <c r="D209">
        <v>230</v>
      </c>
      <c r="E209">
        <v>2</v>
      </c>
      <c r="F209">
        <v>0</v>
      </c>
      <c r="G209">
        <v>0</v>
      </c>
      <c r="H209">
        <v>0.7</v>
      </c>
      <c r="I209">
        <v>82</v>
      </c>
      <c r="J209" t="s">
        <v>270</v>
      </c>
      <c r="K209" t="s">
        <v>413</v>
      </c>
      <c r="L209">
        <v>2.6136363636363638</v>
      </c>
      <c r="M209">
        <v>2.2727272727272728E-2</v>
      </c>
      <c r="N209">
        <v>0</v>
      </c>
      <c r="O209">
        <v>0</v>
      </c>
      <c r="P209">
        <v>7.9545454545454537E-3</v>
      </c>
      <c r="Q209">
        <v>0.93181818181818177</v>
      </c>
    </row>
    <row r="210" spans="1:17" x14ac:dyDescent="0.2">
      <c r="A210" t="s">
        <v>271</v>
      </c>
      <c r="B210" t="s">
        <v>34</v>
      </c>
      <c r="C210">
        <v>100</v>
      </c>
      <c r="D210">
        <v>100</v>
      </c>
      <c r="E210">
        <v>0</v>
      </c>
      <c r="F210">
        <v>0</v>
      </c>
      <c r="G210">
        <v>0</v>
      </c>
      <c r="H210">
        <v>2</v>
      </c>
      <c r="I210">
        <v>25</v>
      </c>
      <c r="J210" t="s">
        <v>270</v>
      </c>
      <c r="K210" t="s">
        <v>413</v>
      </c>
      <c r="L210">
        <v>1</v>
      </c>
      <c r="M210">
        <v>0</v>
      </c>
      <c r="N210">
        <v>0</v>
      </c>
      <c r="O210">
        <v>0</v>
      </c>
      <c r="P210">
        <v>0.02</v>
      </c>
      <c r="Q210">
        <v>0.25</v>
      </c>
    </row>
    <row r="211" spans="1:17" x14ac:dyDescent="0.2">
      <c r="A211" t="s">
        <v>272</v>
      </c>
      <c r="B211" t="s">
        <v>133</v>
      </c>
      <c r="C211">
        <v>100</v>
      </c>
      <c r="D211">
        <v>57</v>
      </c>
      <c r="E211">
        <v>0</v>
      </c>
      <c r="F211">
        <v>0</v>
      </c>
      <c r="G211">
        <v>0</v>
      </c>
      <c r="H211">
        <v>5</v>
      </c>
      <c r="I211">
        <v>14</v>
      </c>
      <c r="J211" t="s">
        <v>270</v>
      </c>
      <c r="K211" t="s">
        <v>413</v>
      </c>
      <c r="L211">
        <v>0.56999999999999995</v>
      </c>
      <c r="M211">
        <v>0</v>
      </c>
      <c r="N211">
        <v>0</v>
      </c>
      <c r="O211">
        <v>0</v>
      </c>
      <c r="P211">
        <v>0.05</v>
      </c>
      <c r="Q211">
        <v>0.14000000000000001</v>
      </c>
    </row>
    <row r="212" spans="1:17" x14ac:dyDescent="0.2">
      <c r="A212" t="s">
        <v>273</v>
      </c>
      <c r="B212" t="s">
        <v>15</v>
      </c>
      <c r="C212">
        <v>270</v>
      </c>
      <c r="D212">
        <v>385</v>
      </c>
      <c r="E212">
        <v>1</v>
      </c>
      <c r="F212">
        <v>0</v>
      </c>
      <c r="G212">
        <v>0</v>
      </c>
      <c r="H212">
        <v>1.9</v>
      </c>
      <c r="I212">
        <v>98</v>
      </c>
      <c r="J212" t="s">
        <v>270</v>
      </c>
      <c r="K212" t="s">
        <v>413</v>
      </c>
      <c r="L212">
        <v>1.4259259259259258</v>
      </c>
      <c r="M212">
        <v>3.7037037037037038E-3</v>
      </c>
      <c r="N212">
        <v>0</v>
      </c>
      <c r="O212">
        <v>0</v>
      </c>
      <c r="P212">
        <v>7.037037037037037E-3</v>
      </c>
      <c r="Q212">
        <v>0.36296296296296299</v>
      </c>
    </row>
    <row r="213" spans="1:17" x14ac:dyDescent="0.2">
      <c r="A213" t="s">
        <v>274</v>
      </c>
      <c r="B213" t="s">
        <v>15</v>
      </c>
      <c r="C213">
        <v>227</v>
      </c>
      <c r="D213">
        <v>242</v>
      </c>
      <c r="E213">
        <v>1</v>
      </c>
      <c r="F213">
        <v>0</v>
      </c>
      <c r="G213">
        <v>0</v>
      </c>
      <c r="H213">
        <v>1.3</v>
      </c>
      <c r="I213">
        <v>60</v>
      </c>
      <c r="J213" t="s">
        <v>270</v>
      </c>
      <c r="K213" t="s">
        <v>413</v>
      </c>
      <c r="L213">
        <v>1.0660792951541851</v>
      </c>
      <c r="M213">
        <v>4.4052863436123352E-3</v>
      </c>
      <c r="N213">
        <v>0</v>
      </c>
      <c r="O213">
        <v>0</v>
      </c>
      <c r="P213">
        <v>5.7268722466960352E-3</v>
      </c>
      <c r="Q213">
        <v>0.26431718061674009</v>
      </c>
    </row>
    <row r="214" spans="1:17" x14ac:dyDescent="0.2">
      <c r="A214" t="s">
        <v>275</v>
      </c>
      <c r="B214" t="s">
        <v>15</v>
      </c>
      <c r="C214">
        <v>149</v>
      </c>
      <c r="D214">
        <v>54</v>
      </c>
      <c r="E214">
        <v>0</v>
      </c>
      <c r="F214">
        <v>0</v>
      </c>
      <c r="G214">
        <v>0</v>
      </c>
      <c r="H214">
        <v>1.9</v>
      </c>
      <c r="I214">
        <v>12</v>
      </c>
      <c r="J214" t="s">
        <v>270</v>
      </c>
      <c r="K214" t="s">
        <v>413</v>
      </c>
      <c r="L214">
        <v>0.36241610738255031</v>
      </c>
      <c r="M214">
        <v>0</v>
      </c>
      <c r="N214">
        <v>0</v>
      </c>
      <c r="O214">
        <v>0</v>
      </c>
      <c r="P214">
        <v>1.2751677852348993E-2</v>
      </c>
      <c r="Q214">
        <v>8.0536912751677847E-2</v>
      </c>
    </row>
    <row r="215" spans="1:17" x14ac:dyDescent="0.2">
      <c r="A215" t="s">
        <v>276</v>
      </c>
      <c r="B215" t="s">
        <v>277</v>
      </c>
      <c r="C215">
        <v>114</v>
      </c>
      <c r="D215">
        <v>40</v>
      </c>
      <c r="E215">
        <v>1</v>
      </c>
      <c r="F215">
        <v>0</v>
      </c>
      <c r="G215">
        <v>0</v>
      </c>
      <c r="H215">
        <v>1</v>
      </c>
      <c r="I215">
        <v>10</v>
      </c>
      <c r="J215" t="s">
        <v>270</v>
      </c>
      <c r="K215" t="s">
        <v>413</v>
      </c>
      <c r="L215">
        <v>0.35087719298245612</v>
      </c>
      <c r="M215">
        <v>8.771929824561403E-3</v>
      </c>
      <c r="N215">
        <v>0</v>
      </c>
      <c r="O215">
        <v>0</v>
      </c>
      <c r="P215">
        <v>8.771929824561403E-3</v>
      </c>
      <c r="Q215">
        <v>8.771929824561403E-2</v>
      </c>
    </row>
    <row r="216" spans="1:17" x14ac:dyDescent="0.2">
      <c r="A216" t="s">
        <v>278</v>
      </c>
      <c r="B216" t="s">
        <v>279</v>
      </c>
      <c r="C216">
        <v>925</v>
      </c>
      <c r="D216">
        <v>120</v>
      </c>
      <c r="E216">
        <v>2</v>
      </c>
      <c r="F216">
        <v>1</v>
      </c>
      <c r="G216">
        <v>0</v>
      </c>
      <c r="H216">
        <v>3.6</v>
      </c>
      <c r="I216">
        <v>29</v>
      </c>
      <c r="J216" t="s">
        <v>270</v>
      </c>
      <c r="K216" t="s">
        <v>413</v>
      </c>
      <c r="L216">
        <v>0.12972972972972974</v>
      </c>
      <c r="M216">
        <v>2.1621621621621622E-3</v>
      </c>
      <c r="N216">
        <v>1.0810810810810811E-3</v>
      </c>
      <c r="O216">
        <v>0</v>
      </c>
      <c r="P216">
        <v>3.8918918918918921E-3</v>
      </c>
      <c r="Q216">
        <v>3.135135135135135E-2</v>
      </c>
    </row>
    <row r="217" spans="1:17" x14ac:dyDescent="0.2">
      <c r="A217" t="s">
        <v>280</v>
      </c>
      <c r="B217">
        <v>1</v>
      </c>
      <c r="C217">
        <v>38</v>
      </c>
      <c r="D217">
        <v>130</v>
      </c>
      <c r="E217">
        <v>3</v>
      </c>
      <c r="F217">
        <v>4</v>
      </c>
      <c r="G217">
        <v>3</v>
      </c>
      <c r="H217">
        <v>0</v>
      </c>
      <c r="I217">
        <v>18</v>
      </c>
      <c r="J217" t="s">
        <v>281</v>
      </c>
      <c r="K217" t="s">
        <v>414</v>
      </c>
      <c r="L217">
        <v>3.4210526315789473</v>
      </c>
      <c r="M217">
        <v>7.8947368421052627E-2</v>
      </c>
      <c r="N217">
        <v>0.10526315789473684</v>
      </c>
      <c r="O217">
        <v>7.8947368421052627E-2</v>
      </c>
      <c r="P217">
        <v>0</v>
      </c>
      <c r="Q217">
        <v>0.47368421052631576</v>
      </c>
    </row>
    <row r="218" spans="1:17" x14ac:dyDescent="0.2">
      <c r="A218" t="s">
        <v>282</v>
      </c>
      <c r="B218" t="s">
        <v>15</v>
      </c>
      <c r="C218">
        <v>25</v>
      </c>
      <c r="D218">
        <v>117</v>
      </c>
      <c r="E218">
        <v>3</v>
      </c>
      <c r="F218">
        <v>0</v>
      </c>
      <c r="G218">
        <v>0</v>
      </c>
      <c r="H218">
        <v>0.1</v>
      </c>
      <c r="I218">
        <v>32</v>
      </c>
      <c r="J218" t="s">
        <v>281</v>
      </c>
      <c r="K218" t="s">
        <v>414</v>
      </c>
      <c r="L218">
        <v>4.68</v>
      </c>
      <c r="M218">
        <v>0.12</v>
      </c>
      <c r="N218">
        <v>0</v>
      </c>
      <c r="O218">
        <v>0</v>
      </c>
      <c r="P218">
        <v>4.0000000000000001E-3</v>
      </c>
      <c r="Q218">
        <v>1.28</v>
      </c>
    </row>
    <row r="219" spans="1:17" x14ac:dyDescent="0.2">
      <c r="A219" t="s">
        <v>283</v>
      </c>
      <c r="B219" t="s">
        <v>284</v>
      </c>
      <c r="C219">
        <v>23</v>
      </c>
      <c r="D219">
        <v>60</v>
      </c>
      <c r="E219">
        <v>2</v>
      </c>
      <c r="F219">
        <v>1</v>
      </c>
      <c r="G219">
        <v>1</v>
      </c>
      <c r="H219">
        <v>0.1</v>
      </c>
      <c r="I219">
        <v>12</v>
      </c>
      <c r="J219" t="s">
        <v>281</v>
      </c>
      <c r="K219" t="s">
        <v>414</v>
      </c>
      <c r="L219">
        <v>2.6086956521739131</v>
      </c>
      <c r="M219">
        <v>8.6956521739130432E-2</v>
      </c>
      <c r="N219">
        <v>4.3478260869565216E-2</v>
      </c>
      <c r="O219">
        <v>4.3478260869565216E-2</v>
      </c>
      <c r="P219">
        <v>4.3478260869565218E-3</v>
      </c>
      <c r="Q219">
        <v>0.52173913043478259</v>
      </c>
    </row>
    <row r="220" spans="1:17" x14ac:dyDescent="0.2">
      <c r="A220" t="s">
        <v>285</v>
      </c>
      <c r="B220" t="s">
        <v>284</v>
      </c>
      <c r="C220">
        <v>23</v>
      </c>
      <c r="D220">
        <v>55</v>
      </c>
      <c r="E220">
        <v>2</v>
      </c>
      <c r="F220">
        <v>1</v>
      </c>
      <c r="G220">
        <v>1</v>
      </c>
      <c r="H220">
        <v>0.1</v>
      </c>
      <c r="I220">
        <v>12</v>
      </c>
      <c r="J220" t="s">
        <v>281</v>
      </c>
      <c r="K220" t="s">
        <v>414</v>
      </c>
      <c r="L220">
        <v>2.3913043478260869</v>
      </c>
      <c r="M220">
        <v>8.6956521739130432E-2</v>
      </c>
      <c r="N220">
        <v>4.3478260869565216E-2</v>
      </c>
      <c r="O220">
        <v>4.3478260869565216E-2</v>
      </c>
      <c r="P220">
        <v>4.3478260869565218E-3</v>
      </c>
      <c r="Q220">
        <v>0.52173913043478259</v>
      </c>
    </row>
    <row r="221" spans="1:17" x14ac:dyDescent="0.2">
      <c r="A221" t="s">
        <v>286</v>
      </c>
      <c r="B221" t="s">
        <v>287</v>
      </c>
      <c r="C221">
        <v>454</v>
      </c>
      <c r="D221">
        <v>1225</v>
      </c>
      <c r="E221">
        <v>39</v>
      </c>
      <c r="F221">
        <v>15</v>
      </c>
      <c r="G221">
        <v>12</v>
      </c>
      <c r="H221">
        <v>9</v>
      </c>
      <c r="I221">
        <v>229</v>
      </c>
      <c r="J221" t="s">
        <v>281</v>
      </c>
      <c r="K221" t="s">
        <v>414</v>
      </c>
      <c r="L221">
        <v>2.6982378854625551</v>
      </c>
      <c r="M221">
        <v>8.590308370044053E-2</v>
      </c>
      <c r="N221">
        <v>3.3039647577092511E-2</v>
      </c>
      <c r="O221">
        <v>2.643171806167401E-2</v>
      </c>
      <c r="P221">
        <v>1.9823788546255508E-2</v>
      </c>
      <c r="Q221">
        <v>0.50440528634361237</v>
      </c>
    </row>
    <row r="222" spans="1:17" x14ac:dyDescent="0.2">
      <c r="A222" t="s">
        <v>288</v>
      </c>
      <c r="B222" t="s">
        <v>287</v>
      </c>
      <c r="C222">
        <v>454</v>
      </c>
      <c r="D222">
        <v>1100</v>
      </c>
      <c r="E222">
        <v>48</v>
      </c>
      <c r="F222">
        <v>14</v>
      </c>
      <c r="G222">
        <v>10</v>
      </c>
      <c r="H222">
        <v>67.5</v>
      </c>
      <c r="I222">
        <v>216</v>
      </c>
      <c r="J222" t="s">
        <v>281</v>
      </c>
      <c r="K222" t="s">
        <v>414</v>
      </c>
      <c r="L222">
        <v>2.4229074889867843</v>
      </c>
      <c r="M222">
        <v>0.10572687224669604</v>
      </c>
      <c r="N222">
        <v>3.0837004405286344E-2</v>
      </c>
      <c r="O222">
        <v>2.2026431718061675E-2</v>
      </c>
      <c r="P222">
        <v>0.14867841409691629</v>
      </c>
      <c r="Q222">
        <v>0.47577092511013214</v>
      </c>
    </row>
    <row r="223" spans="1:17" x14ac:dyDescent="0.2">
      <c r="A223" t="s">
        <v>288</v>
      </c>
      <c r="B223" t="s">
        <v>284</v>
      </c>
      <c r="C223">
        <v>23</v>
      </c>
      <c r="D223">
        <v>55</v>
      </c>
      <c r="E223">
        <v>2</v>
      </c>
      <c r="F223">
        <v>1</v>
      </c>
      <c r="G223">
        <v>0</v>
      </c>
      <c r="H223">
        <v>0.31</v>
      </c>
      <c r="I223">
        <v>11</v>
      </c>
      <c r="J223" t="s">
        <v>281</v>
      </c>
      <c r="K223" t="s">
        <v>414</v>
      </c>
      <c r="L223">
        <v>2.3913043478260869</v>
      </c>
      <c r="M223">
        <v>8.6956521739130432E-2</v>
      </c>
      <c r="N223">
        <v>4.3478260869565216E-2</v>
      </c>
      <c r="O223">
        <v>0</v>
      </c>
      <c r="P223">
        <v>1.3478260869565217E-2</v>
      </c>
      <c r="Q223">
        <v>0.47826086956521741</v>
      </c>
    </row>
    <row r="224" spans="1:17" x14ac:dyDescent="0.2">
      <c r="A224" t="s">
        <v>289</v>
      </c>
      <c r="B224" t="s">
        <v>290</v>
      </c>
      <c r="C224">
        <v>50</v>
      </c>
      <c r="D224">
        <v>100</v>
      </c>
      <c r="E224">
        <v>3</v>
      </c>
      <c r="F224">
        <v>4</v>
      </c>
      <c r="G224">
        <v>2</v>
      </c>
      <c r="H224">
        <v>0.3</v>
      </c>
      <c r="I224">
        <v>15</v>
      </c>
      <c r="J224" t="s">
        <v>281</v>
      </c>
      <c r="K224" t="s">
        <v>414</v>
      </c>
      <c r="L224">
        <v>2</v>
      </c>
      <c r="M224">
        <v>0.06</v>
      </c>
      <c r="N224">
        <v>0.08</v>
      </c>
      <c r="O224">
        <v>0.04</v>
      </c>
      <c r="P224">
        <v>6.0000000000000001E-3</v>
      </c>
      <c r="Q224">
        <v>0.3</v>
      </c>
    </row>
    <row r="225" spans="1:17" x14ac:dyDescent="0.2">
      <c r="A225" t="s">
        <v>291</v>
      </c>
      <c r="B225" t="s">
        <v>15</v>
      </c>
      <c r="C225">
        <v>25</v>
      </c>
      <c r="D225">
        <v>110</v>
      </c>
      <c r="E225">
        <v>2</v>
      </c>
      <c r="F225">
        <v>0</v>
      </c>
      <c r="G225">
        <v>0</v>
      </c>
      <c r="H225">
        <v>0.1</v>
      </c>
      <c r="I225">
        <v>25</v>
      </c>
      <c r="J225" t="s">
        <v>281</v>
      </c>
      <c r="K225" t="s">
        <v>414</v>
      </c>
      <c r="L225">
        <v>4.4000000000000004</v>
      </c>
      <c r="M225">
        <v>0.08</v>
      </c>
      <c r="N225">
        <v>0</v>
      </c>
      <c r="O225">
        <v>0</v>
      </c>
      <c r="P225">
        <v>4.0000000000000001E-3</v>
      </c>
      <c r="Q225">
        <v>1</v>
      </c>
    </row>
    <row r="226" spans="1:17" x14ac:dyDescent="0.2">
      <c r="A226" t="s">
        <v>292</v>
      </c>
      <c r="B226" t="s">
        <v>15</v>
      </c>
      <c r="C226">
        <v>242</v>
      </c>
      <c r="D226">
        <v>120</v>
      </c>
      <c r="E226">
        <v>8</v>
      </c>
      <c r="F226">
        <v>0</v>
      </c>
      <c r="G226">
        <v>0</v>
      </c>
      <c r="H226">
        <v>0.2</v>
      </c>
      <c r="I226">
        <v>27</v>
      </c>
      <c r="J226" t="s">
        <v>281</v>
      </c>
      <c r="K226" t="s">
        <v>414</v>
      </c>
      <c r="L226">
        <v>0.49586776859504134</v>
      </c>
      <c r="M226">
        <v>3.3057851239669422E-2</v>
      </c>
      <c r="N226">
        <v>0</v>
      </c>
      <c r="O226">
        <v>0</v>
      </c>
      <c r="P226">
        <v>8.2644628099173563E-4</v>
      </c>
      <c r="Q226">
        <v>0.1115702479338843</v>
      </c>
    </row>
    <row r="227" spans="1:17" x14ac:dyDescent="0.2">
      <c r="A227" t="s">
        <v>293</v>
      </c>
      <c r="B227" t="s">
        <v>15</v>
      </c>
      <c r="C227">
        <v>118</v>
      </c>
      <c r="D227">
        <v>360</v>
      </c>
      <c r="E227">
        <v>9</v>
      </c>
      <c r="F227">
        <v>4</v>
      </c>
      <c r="G227">
        <v>2</v>
      </c>
      <c r="H227">
        <v>1.6</v>
      </c>
      <c r="I227">
        <v>74</v>
      </c>
      <c r="J227" t="s">
        <v>281</v>
      </c>
      <c r="K227" t="s">
        <v>414</v>
      </c>
      <c r="L227">
        <v>3.0508474576271185</v>
      </c>
      <c r="M227">
        <v>7.6271186440677971E-2</v>
      </c>
      <c r="N227">
        <v>3.3898305084745763E-2</v>
      </c>
      <c r="O227">
        <v>1.6949152542372881E-2</v>
      </c>
      <c r="P227">
        <v>1.3559322033898306E-2</v>
      </c>
      <c r="Q227">
        <v>0.6271186440677966</v>
      </c>
    </row>
    <row r="228" spans="1:17" x14ac:dyDescent="0.2">
      <c r="A228" t="s">
        <v>294</v>
      </c>
      <c r="B228" t="s">
        <v>295</v>
      </c>
      <c r="C228">
        <v>14</v>
      </c>
      <c r="D228">
        <v>55</v>
      </c>
      <c r="E228">
        <v>1</v>
      </c>
      <c r="F228">
        <v>1</v>
      </c>
      <c r="G228">
        <v>0</v>
      </c>
      <c r="H228">
        <v>0</v>
      </c>
      <c r="I228">
        <v>10</v>
      </c>
      <c r="J228" t="s">
        <v>281</v>
      </c>
      <c r="K228" t="s">
        <v>414</v>
      </c>
      <c r="L228">
        <v>3.9285714285714284</v>
      </c>
      <c r="M228">
        <v>7.1428571428571425E-2</v>
      </c>
      <c r="N228">
        <v>7.1428571428571425E-2</v>
      </c>
      <c r="O228">
        <v>0</v>
      </c>
      <c r="P228">
        <v>0</v>
      </c>
      <c r="Q228">
        <v>0.7142857142857143</v>
      </c>
    </row>
    <row r="229" spans="1:17" x14ac:dyDescent="0.2">
      <c r="A229" t="s">
        <v>296</v>
      </c>
      <c r="B229">
        <v>2</v>
      </c>
      <c r="C229">
        <v>11</v>
      </c>
      <c r="D229">
        <v>45</v>
      </c>
      <c r="E229">
        <v>1</v>
      </c>
      <c r="F229">
        <v>1</v>
      </c>
      <c r="G229">
        <v>0</v>
      </c>
      <c r="H229">
        <v>0</v>
      </c>
      <c r="I229">
        <v>8</v>
      </c>
      <c r="J229" t="s">
        <v>281</v>
      </c>
      <c r="K229" t="s">
        <v>414</v>
      </c>
      <c r="L229">
        <v>4.0909090909090908</v>
      </c>
      <c r="M229">
        <v>9.0909090909090912E-2</v>
      </c>
      <c r="N229">
        <v>9.0909090909090912E-2</v>
      </c>
      <c r="O229">
        <v>0</v>
      </c>
      <c r="P229">
        <v>0</v>
      </c>
      <c r="Q229">
        <v>0.72727272727272729</v>
      </c>
    </row>
    <row r="230" spans="1:17" x14ac:dyDescent="0.2">
      <c r="A230" t="s">
        <v>297</v>
      </c>
      <c r="B230" t="s">
        <v>15</v>
      </c>
      <c r="C230">
        <v>238</v>
      </c>
      <c r="D230">
        <v>105</v>
      </c>
      <c r="E230">
        <v>3</v>
      </c>
      <c r="F230">
        <v>0</v>
      </c>
      <c r="G230">
        <v>0</v>
      </c>
      <c r="H230">
        <v>8</v>
      </c>
      <c r="I230">
        <v>22</v>
      </c>
      <c r="J230" t="s">
        <v>281</v>
      </c>
      <c r="K230" t="s">
        <v>414</v>
      </c>
      <c r="L230">
        <v>0.44117647058823528</v>
      </c>
      <c r="M230">
        <v>1.2605042016806723E-2</v>
      </c>
      <c r="N230">
        <v>0</v>
      </c>
      <c r="O230">
        <v>0</v>
      </c>
      <c r="P230">
        <v>3.3613445378151259E-2</v>
      </c>
      <c r="Q230">
        <v>9.2436974789915971E-2</v>
      </c>
    </row>
    <row r="231" spans="1:17" x14ac:dyDescent="0.2">
      <c r="A231" t="s">
        <v>298</v>
      </c>
      <c r="B231" t="s">
        <v>15</v>
      </c>
      <c r="C231">
        <v>110</v>
      </c>
      <c r="D231">
        <v>460</v>
      </c>
      <c r="E231">
        <v>39</v>
      </c>
      <c r="F231">
        <v>22</v>
      </c>
      <c r="G231">
        <v>0</v>
      </c>
      <c r="H231">
        <v>2.9</v>
      </c>
      <c r="I231">
        <v>33</v>
      </c>
      <c r="J231" t="s">
        <v>281</v>
      </c>
      <c r="K231" t="s">
        <v>414</v>
      </c>
      <c r="L231">
        <v>4.1818181818181817</v>
      </c>
      <c r="M231">
        <v>0.35454545454545455</v>
      </c>
      <c r="N231">
        <v>0.2</v>
      </c>
      <c r="O231">
        <v>0</v>
      </c>
      <c r="P231">
        <v>2.6363636363636363E-2</v>
      </c>
      <c r="Q231">
        <v>0.3</v>
      </c>
    </row>
    <row r="232" spans="1:17" x14ac:dyDescent="0.2">
      <c r="A232" t="s">
        <v>299</v>
      </c>
      <c r="B232" t="s">
        <v>15</v>
      </c>
      <c r="C232">
        <v>110</v>
      </c>
      <c r="D232">
        <v>400</v>
      </c>
      <c r="E232">
        <v>12</v>
      </c>
      <c r="F232">
        <v>1</v>
      </c>
      <c r="G232">
        <v>0</v>
      </c>
      <c r="H232">
        <v>0.3</v>
      </c>
      <c r="I232">
        <v>84</v>
      </c>
      <c r="J232" t="s">
        <v>281</v>
      </c>
      <c r="K232" t="s">
        <v>414</v>
      </c>
      <c r="L232">
        <v>3.6363636363636362</v>
      </c>
      <c r="M232">
        <v>0.10909090909090909</v>
      </c>
      <c r="N232">
        <v>9.0909090909090905E-3</v>
      </c>
      <c r="O232">
        <v>0</v>
      </c>
      <c r="P232">
        <v>2.7272727272727271E-3</v>
      </c>
      <c r="Q232">
        <v>0.76363636363636367</v>
      </c>
    </row>
    <row r="233" spans="1:17" x14ac:dyDescent="0.2">
      <c r="A233" t="s">
        <v>300</v>
      </c>
      <c r="B233" t="s">
        <v>15</v>
      </c>
      <c r="C233">
        <v>120</v>
      </c>
      <c r="D233">
        <v>390</v>
      </c>
      <c r="E233">
        <v>13</v>
      </c>
      <c r="F233">
        <v>2</v>
      </c>
      <c r="G233">
        <v>0</v>
      </c>
      <c r="H233">
        <v>2.8</v>
      </c>
      <c r="I233">
        <v>79</v>
      </c>
      <c r="J233" t="s">
        <v>281</v>
      </c>
      <c r="K233" t="s">
        <v>414</v>
      </c>
      <c r="L233">
        <v>3.25</v>
      </c>
      <c r="M233">
        <v>0.10833333333333334</v>
      </c>
      <c r="N233">
        <v>1.6666666666666666E-2</v>
      </c>
      <c r="O233">
        <v>0</v>
      </c>
      <c r="P233">
        <v>2.3333333333333331E-2</v>
      </c>
      <c r="Q233">
        <v>0.65833333333333333</v>
      </c>
    </row>
    <row r="234" spans="1:17" x14ac:dyDescent="0.2">
      <c r="A234" t="s">
        <v>301</v>
      </c>
      <c r="B234" t="s">
        <v>15</v>
      </c>
      <c r="C234">
        <v>140</v>
      </c>
      <c r="D234">
        <v>155</v>
      </c>
      <c r="E234">
        <v>5</v>
      </c>
      <c r="F234">
        <v>1</v>
      </c>
      <c r="G234">
        <v>0</v>
      </c>
      <c r="H234">
        <v>0.1</v>
      </c>
      <c r="I234">
        <v>32</v>
      </c>
      <c r="J234" t="s">
        <v>281</v>
      </c>
      <c r="K234" t="s">
        <v>414</v>
      </c>
      <c r="L234">
        <v>1.1071428571428572</v>
      </c>
      <c r="M234">
        <v>3.5714285714285712E-2</v>
      </c>
      <c r="N234">
        <v>7.1428571428571426E-3</v>
      </c>
      <c r="O234">
        <v>0</v>
      </c>
      <c r="P234">
        <v>7.1428571428571429E-4</v>
      </c>
      <c r="Q234">
        <v>0.22857142857142856</v>
      </c>
    </row>
    <row r="235" spans="1:17" x14ac:dyDescent="0.2">
      <c r="A235" t="s">
        <v>302</v>
      </c>
      <c r="B235" t="s">
        <v>15</v>
      </c>
      <c r="C235">
        <v>220</v>
      </c>
      <c r="D235">
        <v>475</v>
      </c>
      <c r="E235">
        <v>18</v>
      </c>
      <c r="F235">
        <v>25</v>
      </c>
      <c r="G235">
        <v>24</v>
      </c>
      <c r="H235">
        <v>0</v>
      </c>
      <c r="I235">
        <v>44</v>
      </c>
      <c r="J235" t="s">
        <v>281</v>
      </c>
      <c r="K235" t="s">
        <v>414</v>
      </c>
      <c r="L235">
        <v>2.1590909090909092</v>
      </c>
      <c r="M235">
        <v>8.1818181818181818E-2</v>
      </c>
      <c r="N235">
        <v>0.11363636363636363</v>
      </c>
      <c r="O235">
        <v>0.10909090909090909</v>
      </c>
      <c r="P235">
        <v>0</v>
      </c>
      <c r="Q235">
        <v>0.2</v>
      </c>
    </row>
    <row r="236" spans="1:17" x14ac:dyDescent="0.2">
      <c r="A236" t="s">
        <v>303</v>
      </c>
      <c r="B236">
        <v>1</v>
      </c>
      <c r="C236">
        <v>48</v>
      </c>
      <c r="D236">
        <v>135</v>
      </c>
      <c r="E236">
        <v>4</v>
      </c>
      <c r="F236">
        <v>5</v>
      </c>
      <c r="G236">
        <v>4</v>
      </c>
      <c r="H236">
        <v>0</v>
      </c>
      <c r="I236">
        <v>19</v>
      </c>
      <c r="J236" t="s">
        <v>281</v>
      </c>
      <c r="K236" t="s">
        <v>414</v>
      </c>
      <c r="L236">
        <v>2.8125</v>
      </c>
      <c r="M236">
        <v>8.3333333333333329E-2</v>
      </c>
      <c r="N236">
        <v>0.10416666666666667</v>
      </c>
      <c r="O236">
        <v>8.3333333333333329E-2</v>
      </c>
      <c r="P236">
        <v>0</v>
      </c>
      <c r="Q236">
        <v>0.39583333333333331</v>
      </c>
    </row>
    <row r="237" spans="1:17" x14ac:dyDescent="0.2">
      <c r="A237" t="s">
        <v>304</v>
      </c>
      <c r="B237" t="s">
        <v>15</v>
      </c>
      <c r="C237">
        <v>160</v>
      </c>
      <c r="D237">
        <v>200</v>
      </c>
      <c r="E237">
        <v>7</v>
      </c>
      <c r="F237">
        <v>2</v>
      </c>
      <c r="G237">
        <v>2</v>
      </c>
      <c r="H237">
        <v>0.1</v>
      </c>
      <c r="I237">
        <v>37</v>
      </c>
      <c r="J237" t="s">
        <v>281</v>
      </c>
      <c r="K237" t="s">
        <v>414</v>
      </c>
      <c r="L237">
        <v>1.25</v>
      </c>
      <c r="M237">
        <v>4.3749999999999997E-2</v>
      </c>
      <c r="N237">
        <v>1.2500000000000001E-2</v>
      </c>
      <c r="O237">
        <v>1.2500000000000001E-2</v>
      </c>
      <c r="P237">
        <v>6.2500000000000001E-4</v>
      </c>
      <c r="Q237">
        <v>0.23125000000000001</v>
      </c>
    </row>
    <row r="238" spans="1:17" x14ac:dyDescent="0.2">
      <c r="A238" t="s">
        <v>305</v>
      </c>
      <c r="B238" t="s">
        <v>15</v>
      </c>
      <c r="C238">
        <v>236</v>
      </c>
      <c r="D238">
        <v>150</v>
      </c>
      <c r="E238">
        <v>5</v>
      </c>
      <c r="F238">
        <v>3</v>
      </c>
      <c r="G238">
        <v>2</v>
      </c>
      <c r="H238">
        <v>4.5999999999999996</v>
      </c>
      <c r="I238">
        <v>26</v>
      </c>
      <c r="J238" t="s">
        <v>281</v>
      </c>
      <c r="K238" t="s">
        <v>414</v>
      </c>
      <c r="L238">
        <v>0.63559322033898302</v>
      </c>
      <c r="M238">
        <v>2.1186440677966101E-2</v>
      </c>
      <c r="N238">
        <v>1.2711864406779662E-2</v>
      </c>
      <c r="O238">
        <v>8.4745762711864406E-3</v>
      </c>
      <c r="P238">
        <v>1.9491525423728812E-2</v>
      </c>
      <c r="Q238">
        <v>0.11016949152542373</v>
      </c>
    </row>
    <row r="239" spans="1:17" x14ac:dyDescent="0.2">
      <c r="A239" t="s">
        <v>306</v>
      </c>
      <c r="B239">
        <v>4</v>
      </c>
      <c r="C239">
        <v>108</v>
      </c>
      <c r="D239">
        <v>250</v>
      </c>
      <c r="E239">
        <v>7</v>
      </c>
      <c r="F239">
        <v>9</v>
      </c>
      <c r="G239">
        <v>0</v>
      </c>
      <c r="H239">
        <v>0.1</v>
      </c>
      <c r="I239">
        <v>28</v>
      </c>
      <c r="J239" t="s">
        <v>281</v>
      </c>
      <c r="K239" t="s">
        <v>414</v>
      </c>
      <c r="L239">
        <v>2.3148148148148149</v>
      </c>
      <c r="M239">
        <v>6.4814814814814811E-2</v>
      </c>
      <c r="N239">
        <v>8.3333333333333329E-2</v>
      </c>
      <c r="O239">
        <v>0</v>
      </c>
      <c r="P239">
        <v>9.2592592592592596E-4</v>
      </c>
      <c r="Q239">
        <v>0.25925925925925924</v>
      </c>
    </row>
    <row r="240" spans="1:17" x14ac:dyDescent="0.2">
      <c r="A240" t="s">
        <v>307</v>
      </c>
      <c r="B240">
        <v>4</v>
      </c>
      <c r="C240">
        <v>108</v>
      </c>
      <c r="D240">
        <v>250</v>
      </c>
      <c r="E240">
        <v>7</v>
      </c>
      <c r="F240">
        <v>9</v>
      </c>
      <c r="G240">
        <v>0</v>
      </c>
      <c r="H240">
        <v>0.1</v>
      </c>
      <c r="I240">
        <v>28</v>
      </c>
      <c r="J240" t="s">
        <v>281</v>
      </c>
      <c r="K240" t="s">
        <v>414</v>
      </c>
      <c r="L240">
        <v>2.3148148148148149</v>
      </c>
      <c r="M240">
        <v>6.4814814814814811E-2</v>
      </c>
      <c r="N240">
        <v>8.3333333333333329E-2</v>
      </c>
      <c r="O240">
        <v>0</v>
      </c>
      <c r="P240">
        <v>9.2592592592592596E-4</v>
      </c>
      <c r="Q240">
        <v>0.25925925925925924</v>
      </c>
    </row>
    <row r="241" spans="1:17" x14ac:dyDescent="0.2">
      <c r="A241" t="s">
        <v>308</v>
      </c>
      <c r="B241" t="s">
        <v>309</v>
      </c>
      <c r="C241">
        <v>75</v>
      </c>
      <c r="D241">
        <v>180</v>
      </c>
      <c r="E241">
        <v>8</v>
      </c>
      <c r="F241">
        <v>6</v>
      </c>
      <c r="G241">
        <v>5</v>
      </c>
      <c r="H241">
        <v>0</v>
      </c>
      <c r="I241">
        <v>23</v>
      </c>
      <c r="J241" t="s">
        <v>281</v>
      </c>
      <c r="K241" t="s">
        <v>414</v>
      </c>
      <c r="L241">
        <v>2.4</v>
      </c>
      <c r="M241">
        <v>0.10666666666666667</v>
      </c>
      <c r="N241">
        <v>0.08</v>
      </c>
      <c r="O241">
        <v>6.6666666666666666E-2</v>
      </c>
      <c r="P241">
        <v>0</v>
      </c>
      <c r="Q241">
        <v>0.30666666666666664</v>
      </c>
    </row>
    <row r="242" spans="1:17" x14ac:dyDescent="0.2">
      <c r="A242" t="s">
        <v>310</v>
      </c>
      <c r="B242" t="s">
        <v>26</v>
      </c>
      <c r="C242">
        <v>28</v>
      </c>
      <c r="D242">
        <v>152</v>
      </c>
      <c r="E242">
        <v>3</v>
      </c>
      <c r="F242">
        <v>7</v>
      </c>
      <c r="G242">
        <v>2</v>
      </c>
      <c r="H242">
        <v>0.5</v>
      </c>
      <c r="I242">
        <v>20</v>
      </c>
      <c r="J242" t="s">
        <v>281</v>
      </c>
      <c r="K242" t="s">
        <v>414</v>
      </c>
      <c r="L242">
        <v>5.4285714285714288</v>
      </c>
      <c r="M242">
        <v>0.10714285714285714</v>
      </c>
      <c r="N242">
        <v>0.25</v>
      </c>
      <c r="O242">
        <v>7.1428571428571425E-2</v>
      </c>
      <c r="P242">
        <v>1.7857142857142856E-2</v>
      </c>
      <c r="Q242">
        <v>0.7142857142857143</v>
      </c>
    </row>
    <row r="243" spans="1:17" x14ac:dyDescent="0.2">
      <c r="A243" t="s">
        <v>311</v>
      </c>
      <c r="B243" t="s">
        <v>15</v>
      </c>
      <c r="C243">
        <v>14</v>
      </c>
      <c r="D243">
        <v>55</v>
      </c>
      <c r="E243">
        <v>0</v>
      </c>
      <c r="F243">
        <v>0</v>
      </c>
      <c r="G243">
        <v>0</v>
      </c>
      <c r="H243">
        <v>0</v>
      </c>
      <c r="I243">
        <v>12</v>
      </c>
      <c r="J243" t="s">
        <v>281</v>
      </c>
      <c r="K243" t="s">
        <v>414</v>
      </c>
      <c r="L243">
        <v>3.9285714285714284</v>
      </c>
      <c r="M243">
        <v>0</v>
      </c>
      <c r="N243">
        <v>0</v>
      </c>
      <c r="O243">
        <v>0</v>
      </c>
      <c r="P243">
        <v>0</v>
      </c>
      <c r="Q243">
        <v>0.8571428571428571</v>
      </c>
    </row>
    <row r="244" spans="1:17" x14ac:dyDescent="0.2">
      <c r="A244" t="s">
        <v>312</v>
      </c>
      <c r="B244" t="s">
        <v>15</v>
      </c>
      <c r="C244">
        <v>28</v>
      </c>
      <c r="D244">
        <v>105</v>
      </c>
      <c r="E244">
        <v>1</v>
      </c>
      <c r="F244">
        <v>0</v>
      </c>
      <c r="G244">
        <v>0</v>
      </c>
      <c r="H244">
        <v>0.6</v>
      </c>
      <c r="I244">
        <v>26</v>
      </c>
      <c r="J244" t="s">
        <v>281</v>
      </c>
      <c r="K244" t="s">
        <v>414</v>
      </c>
      <c r="L244">
        <v>3.75</v>
      </c>
      <c r="M244">
        <v>3.5714285714285712E-2</v>
      </c>
      <c r="N244">
        <v>0</v>
      </c>
      <c r="O244">
        <v>0</v>
      </c>
      <c r="P244">
        <v>2.1428571428571429E-2</v>
      </c>
      <c r="Q244">
        <v>0.9285714285714286</v>
      </c>
    </row>
    <row r="245" spans="1:17" x14ac:dyDescent="0.2">
      <c r="A245" t="s">
        <v>313</v>
      </c>
      <c r="B245" t="s">
        <v>15</v>
      </c>
      <c r="C245">
        <v>208</v>
      </c>
      <c r="D245">
        <v>748</v>
      </c>
      <c r="E245">
        <v>15</v>
      </c>
      <c r="F245">
        <v>3</v>
      </c>
      <c r="G245">
        <v>0</v>
      </c>
      <c r="H245">
        <v>1.2</v>
      </c>
      <c r="I245">
        <v>154</v>
      </c>
      <c r="J245" t="s">
        <v>281</v>
      </c>
      <c r="K245" t="s">
        <v>414</v>
      </c>
      <c r="L245">
        <v>3.5961538461538463</v>
      </c>
      <c r="M245">
        <v>7.2115384615384609E-2</v>
      </c>
      <c r="N245">
        <v>1.4423076923076924E-2</v>
      </c>
      <c r="O245">
        <v>0</v>
      </c>
      <c r="P245">
        <v>5.7692307692307687E-3</v>
      </c>
      <c r="Q245">
        <v>0.74038461538461542</v>
      </c>
    </row>
    <row r="246" spans="1:17" x14ac:dyDescent="0.2">
      <c r="A246" t="s">
        <v>415</v>
      </c>
      <c r="B246" t="s">
        <v>15</v>
      </c>
      <c r="C246">
        <v>187</v>
      </c>
      <c r="D246">
        <v>677</v>
      </c>
      <c r="E246">
        <v>14</v>
      </c>
      <c r="F246">
        <v>0</v>
      </c>
      <c r="G246">
        <v>0</v>
      </c>
      <c r="H246">
        <v>0.4</v>
      </c>
      <c r="I246">
        <v>142</v>
      </c>
      <c r="J246" t="s">
        <v>281</v>
      </c>
      <c r="K246" t="s">
        <v>414</v>
      </c>
      <c r="L246">
        <v>3.6203208556149731</v>
      </c>
      <c r="M246">
        <v>7.4866310160427801E-2</v>
      </c>
      <c r="N246">
        <v>0</v>
      </c>
      <c r="O246">
        <v>0</v>
      </c>
      <c r="P246">
        <v>2.1390374331550803E-3</v>
      </c>
      <c r="Q246">
        <v>0.75935828877005351</v>
      </c>
    </row>
    <row r="247" spans="1:17" x14ac:dyDescent="0.2">
      <c r="A247" t="s">
        <v>314</v>
      </c>
      <c r="B247" t="s">
        <v>15</v>
      </c>
      <c r="C247">
        <v>191</v>
      </c>
      <c r="D247">
        <v>692</v>
      </c>
      <c r="E247">
        <v>14</v>
      </c>
      <c r="F247">
        <v>0</v>
      </c>
      <c r="G247">
        <v>0</v>
      </c>
      <c r="H247">
        <v>0.3</v>
      </c>
      <c r="I247">
        <v>150</v>
      </c>
      <c r="J247" t="s">
        <v>281</v>
      </c>
      <c r="K247" t="s">
        <v>414</v>
      </c>
      <c r="L247">
        <v>3.6230366492146597</v>
      </c>
      <c r="M247">
        <v>7.3298429319371722E-2</v>
      </c>
      <c r="N247">
        <v>0</v>
      </c>
      <c r="O247">
        <v>0</v>
      </c>
      <c r="P247">
        <v>1.5706806282722511E-3</v>
      </c>
      <c r="Q247">
        <v>0.78534031413612571</v>
      </c>
    </row>
    <row r="248" spans="1:17" x14ac:dyDescent="0.2">
      <c r="A248" t="s">
        <v>315</v>
      </c>
      <c r="B248" t="s">
        <v>15</v>
      </c>
      <c r="C248">
        <v>30</v>
      </c>
      <c r="D248">
        <v>115</v>
      </c>
      <c r="E248">
        <v>2</v>
      </c>
      <c r="F248">
        <v>0</v>
      </c>
      <c r="G248">
        <v>0</v>
      </c>
      <c r="H248">
        <v>0.1</v>
      </c>
      <c r="I248">
        <v>26</v>
      </c>
      <c r="J248" t="s">
        <v>281</v>
      </c>
      <c r="K248" t="s">
        <v>414</v>
      </c>
      <c r="L248">
        <v>3.8333333333333335</v>
      </c>
      <c r="M248">
        <v>6.6666666666666666E-2</v>
      </c>
      <c r="N248">
        <v>0</v>
      </c>
      <c r="O248">
        <v>0</v>
      </c>
      <c r="P248">
        <v>3.3333333333333335E-3</v>
      </c>
      <c r="Q248">
        <v>0.8666666666666667</v>
      </c>
    </row>
    <row r="249" spans="1:17" x14ac:dyDescent="0.2">
      <c r="A249" t="s">
        <v>316</v>
      </c>
      <c r="B249" t="s">
        <v>34</v>
      </c>
      <c r="C249">
        <v>50</v>
      </c>
      <c r="D249">
        <v>132</v>
      </c>
      <c r="E249">
        <v>6</v>
      </c>
      <c r="F249">
        <v>6</v>
      </c>
      <c r="G249">
        <v>0</v>
      </c>
      <c r="H249">
        <v>1.2</v>
      </c>
      <c r="I249">
        <v>28</v>
      </c>
      <c r="J249" t="s">
        <v>281</v>
      </c>
      <c r="K249" t="s">
        <v>414</v>
      </c>
      <c r="L249">
        <v>2.64</v>
      </c>
      <c r="M249">
        <v>0.12</v>
      </c>
      <c r="N249">
        <v>0.12</v>
      </c>
      <c r="O249">
        <v>0</v>
      </c>
      <c r="P249">
        <v>2.4E-2</v>
      </c>
      <c r="Q249">
        <v>0.56000000000000005</v>
      </c>
    </row>
    <row r="250" spans="1:17" x14ac:dyDescent="0.2">
      <c r="A250" t="s">
        <v>317</v>
      </c>
      <c r="B250" t="s">
        <v>124</v>
      </c>
      <c r="C250">
        <v>50</v>
      </c>
      <c r="D250">
        <v>411</v>
      </c>
      <c r="E250">
        <v>3</v>
      </c>
      <c r="F250">
        <v>12</v>
      </c>
      <c r="G250">
        <v>11</v>
      </c>
      <c r="H250">
        <v>0.1</v>
      </c>
      <c r="I250">
        <v>23</v>
      </c>
      <c r="J250" t="s">
        <v>281</v>
      </c>
      <c r="K250" t="s">
        <v>414</v>
      </c>
      <c r="L250">
        <v>8.2200000000000006</v>
      </c>
      <c r="M250">
        <v>0.06</v>
      </c>
      <c r="N250">
        <v>0.24</v>
      </c>
      <c r="O250">
        <v>0.22</v>
      </c>
      <c r="P250">
        <v>2E-3</v>
      </c>
      <c r="Q250">
        <v>0.46</v>
      </c>
    </row>
    <row r="251" spans="1:17" x14ac:dyDescent="0.2">
      <c r="A251" t="s">
        <v>318</v>
      </c>
      <c r="B251">
        <v>1</v>
      </c>
      <c r="C251">
        <v>38</v>
      </c>
      <c r="D251">
        <v>115</v>
      </c>
      <c r="E251">
        <v>3</v>
      </c>
      <c r="F251">
        <v>2</v>
      </c>
      <c r="G251">
        <v>2</v>
      </c>
      <c r="H251">
        <v>0</v>
      </c>
      <c r="I251">
        <v>20</v>
      </c>
      <c r="J251" t="s">
        <v>281</v>
      </c>
      <c r="K251" t="s">
        <v>414</v>
      </c>
      <c r="L251">
        <v>3.0263157894736841</v>
      </c>
      <c r="M251">
        <v>7.8947368421052627E-2</v>
      </c>
      <c r="N251">
        <v>5.2631578947368418E-2</v>
      </c>
      <c r="O251">
        <v>5.2631578947368418E-2</v>
      </c>
      <c r="P251">
        <v>0</v>
      </c>
      <c r="Q251">
        <v>0.52631578947368418</v>
      </c>
    </row>
    <row r="252" spans="1:17" x14ac:dyDescent="0.2">
      <c r="A252" t="s">
        <v>319</v>
      </c>
      <c r="B252">
        <v>1</v>
      </c>
      <c r="C252">
        <v>40</v>
      </c>
      <c r="D252">
        <v>102</v>
      </c>
      <c r="E252">
        <v>4</v>
      </c>
      <c r="F252">
        <v>1</v>
      </c>
      <c r="G252">
        <v>0</v>
      </c>
      <c r="H252">
        <v>0.1</v>
      </c>
      <c r="I252">
        <v>20</v>
      </c>
      <c r="J252" t="s">
        <v>281</v>
      </c>
      <c r="K252" t="s">
        <v>414</v>
      </c>
      <c r="L252">
        <v>2.5499999999999998</v>
      </c>
      <c r="M252">
        <v>0.1</v>
      </c>
      <c r="N252">
        <v>2.5000000000000001E-2</v>
      </c>
      <c r="O252">
        <v>0</v>
      </c>
      <c r="P252">
        <v>2.5000000000000001E-3</v>
      </c>
      <c r="Q252">
        <v>0.5</v>
      </c>
    </row>
    <row r="253" spans="1:17" x14ac:dyDescent="0.2">
      <c r="A253" t="s">
        <v>320</v>
      </c>
      <c r="B253" t="s">
        <v>15</v>
      </c>
      <c r="C253">
        <v>250</v>
      </c>
      <c r="D253">
        <v>285</v>
      </c>
      <c r="E253">
        <v>13</v>
      </c>
      <c r="F253">
        <v>10</v>
      </c>
      <c r="G253">
        <v>6</v>
      </c>
      <c r="H253">
        <v>0.5</v>
      </c>
      <c r="I253">
        <v>35</v>
      </c>
      <c r="J253" t="s">
        <v>281</v>
      </c>
      <c r="K253" t="s">
        <v>414</v>
      </c>
      <c r="L253">
        <v>1.1399999999999999</v>
      </c>
      <c r="M253">
        <v>5.1999999999999998E-2</v>
      </c>
      <c r="N253">
        <v>0.04</v>
      </c>
      <c r="O253">
        <v>2.4E-2</v>
      </c>
      <c r="P253">
        <v>2E-3</v>
      </c>
      <c r="Q253">
        <v>0.14000000000000001</v>
      </c>
    </row>
    <row r="254" spans="1:17" x14ac:dyDescent="0.2">
      <c r="A254" t="s">
        <v>321</v>
      </c>
      <c r="B254" t="s">
        <v>15</v>
      </c>
      <c r="C254">
        <v>250</v>
      </c>
      <c r="D254">
        <v>210</v>
      </c>
      <c r="E254">
        <v>6</v>
      </c>
      <c r="F254">
        <v>5</v>
      </c>
      <c r="G254">
        <v>3</v>
      </c>
      <c r="H254">
        <v>0.5</v>
      </c>
      <c r="I254">
        <v>36</v>
      </c>
      <c r="J254" t="s">
        <v>281</v>
      </c>
      <c r="K254" t="s">
        <v>414</v>
      </c>
      <c r="L254">
        <v>0.84</v>
      </c>
      <c r="M254">
        <v>2.4E-2</v>
      </c>
      <c r="N254">
        <v>0.02</v>
      </c>
      <c r="O254">
        <v>1.2E-2</v>
      </c>
      <c r="P254">
        <v>2E-3</v>
      </c>
      <c r="Q254">
        <v>0.14399999999999999</v>
      </c>
    </row>
    <row r="255" spans="1:17" x14ac:dyDescent="0.2">
      <c r="A255" t="s">
        <v>322</v>
      </c>
      <c r="B255" t="s">
        <v>15</v>
      </c>
      <c r="C255">
        <v>250</v>
      </c>
      <c r="D255">
        <v>217</v>
      </c>
      <c r="E255">
        <v>4</v>
      </c>
      <c r="F255">
        <v>4</v>
      </c>
      <c r="G255">
        <v>0</v>
      </c>
      <c r="H255">
        <v>1.2</v>
      </c>
      <c r="I255">
        <v>40</v>
      </c>
      <c r="J255" t="s">
        <v>281</v>
      </c>
      <c r="K255" t="s">
        <v>414</v>
      </c>
      <c r="L255">
        <v>0.86799999999999999</v>
      </c>
      <c r="M255">
        <v>1.6E-2</v>
      </c>
      <c r="N255">
        <v>1.6E-2</v>
      </c>
      <c r="O255">
        <v>0</v>
      </c>
      <c r="P255">
        <v>4.7999999999999996E-3</v>
      </c>
      <c r="Q255">
        <v>0.16</v>
      </c>
    </row>
    <row r="256" spans="1:17" x14ac:dyDescent="0.2">
      <c r="A256" t="s">
        <v>323</v>
      </c>
      <c r="B256">
        <v>1</v>
      </c>
      <c r="C256">
        <v>28</v>
      </c>
      <c r="D256">
        <v>100</v>
      </c>
      <c r="E256">
        <v>3</v>
      </c>
      <c r="F256">
        <v>1</v>
      </c>
      <c r="G256">
        <v>0</v>
      </c>
      <c r="H256">
        <v>0.7</v>
      </c>
      <c r="I256">
        <v>23</v>
      </c>
      <c r="J256" t="s">
        <v>281</v>
      </c>
      <c r="K256" t="s">
        <v>414</v>
      </c>
      <c r="L256">
        <v>3.5714285714285716</v>
      </c>
      <c r="M256">
        <v>0.10714285714285714</v>
      </c>
      <c r="N256">
        <v>3.5714285714285712E-2</v>
      </c>
      <c r="O256">
        <v>0</v>
      </c>
      <c r="P256">
        <v>2.4999999999999998E-2</v>
      </c>
      <c r="Q256">
        <v>0.8214285714285714</v>
      </c>
    </row>
    <row r="257" spans="1:17" x14ac:dyDescent="0.2">
      <c r="A257" t="s">
        <v>324</v>
      </c>
      <c r="B257">
        <v>1</v>
      </c>
      <c r="C257">
        <v>75</v>
      </c>
      <c r="D257">
        <v>240</v>
      </c>
      <c r="E257">
        <v>8</v>
      </c>
      <c r="F257">
        <v>9</v>
      </c>
      <c r="G257">
        <v>1</v>
      </c>
      <c r="H257">
        <v>0.1</v>
      </c>
      <c r="I257">
        <v>30</v>
      </c>
      <c r="J257" t="s">
        <v>281</v>
      </c>
      <c r="K257" t="s">
        <v>414</v>
      </c>
      <c r="L257">
        <v>3.2</v>
      </c>
      <c r="M257">
        <v>0.10666666666666667</v>
      </c>
      <c r="N257">
        <v>0.12</v>
      </c>
      <c r="O257">
        <v>1.3333333333333334E-2</v>
      </c>
      <c r="P257">
        <v>1.3333333333333335E-3</v>
      </c>
      <c r="Q257">
        <v>0.4</v>
      </c>
    </row>
    <row r="258" spans="1:17" x14ac:dyDescent="0.2">
      <c r="A258" t="s">
        <v>325</v>
      </c>
      <c r="B258" t="s">
        <v>15</v>
      </c>
      <c r="C258">
        <v>68</v>
      </c>
      <c r="D258">
        <v>245</v>
      </c>
      <c r="E258">
        <v>17</v>
      </c>
      <c r="F258">
        <v>7</v>
      </c>
      <c r="G258">
        <v>3</v>
      </c>
      <c r="H258">
        <v>2.5</v>
      </c>
      <c r="I258">
        <v>34</v>
      </c>
      <c r="J258" t="s">
        <v>281</v>
      </c>
      <c r="K258" t="s">
        <v>414</v>
      </c>
      <c r="L258">
        <v>3.6029411764705883</v>
      </c>
      <c r="M258">
        <v>0.25</v>
      </c>
      <c r="N258">
        <v>0.10294117647058823</v>
      </c>
      <c r="O258">
        <v>4.4117647058823532E-2</v>
      </c>
      <c r="P258">
        <v>3.6764705882352942E-2</v>
      </c>
      <c r="Q258">
        <v>0.5</v>
      </c>
    </row>
    <row r="259" spans="1:17" x14ac:dyDescent="0.2">
      <c r="A259" t="s">
        <v>326</v>
      </c>
      <c r="B259" t="s">
        <v>15</v>
      </c>
      <c r="C259">
        <v>65</v>
      </c>
      <c r="D259">
        <v>260</v>
      </c>
      <c r="E259">
        <v>20</v>
      </c>
      <c r="F259">
        <v>7</v>
      </c>
      <c r="G259">
        <v>3</v>
      </c>
      <c r="H259">
        <v>2.5</v>
      </c>
      <c r="I259">
        <v>36</v>
      </c>
      <c r="J259" t="s">
        <v>281</v>
      </c>
      <c r="K259" t="s">
        <v>414</v>
      </c>
      <c r="L259">
        <v>4</v>
      </c>
      <c r="M259">
        <v>0.30769230769230771</v>
      </c>
      <c r="N259">
        <v>0.1076923076923077</v>
      </c>
      <c r="O259">
        <v>4.6153846153846156E-2</v>
      </c>
      <c r="P259">
        <v>3.8461538461538464E-2</v>
      </c>
      <c r="Q259">
        <v>0.55384615384615388</v>
      </c>
    </row>
    <row r="260" spans="1:17" x14ac:dyDescent="0.2">
      <c r="A260" t="s">
        <v>327</v>
      </c>
      <c r="B260" t="s">
        <v>133</v>
      </c>
      <c r="C260">
        <v>30</v>
      </c>
      <c r="D260">
        <v>103</v>
      </c>
      <c r="E260">
        <v>4</v>
      </c>
      <c r="F260">
        <v>1</v>
      </c>
      <c r="G260">
        <v>0</v>
      </c>
      <c r="H260">
        <v>0.7</v>
      </c>
      <c r="I260">
        <v>25</v>
      </c>
      <c r="J260" t="s">
        <v>281</v>
      </c>
      <c r="K260" t="s">
        <v>414</v>
      </c>
      <c r="L260">
        <v>3.4333333333333331</v>
      </c>
      <c r="M260">
        <v>0.13333333333333333</v>
      </c>
      <c r="N260">
        <v>3.3333333333333333E-2</v>
      </c>
      <c r="O260">
        <v>0</v>
      </c>
      <c r="P260">
        <v>2.3333333333333331E-2</v>
      </c>
      <c r="Q260">
        <v>0.83333333333333337</v>
      </c>
    </row>
    <row r="261" spans="1:17" x14ac:dyDescent="0.2">
      <c r="A261" t="s">
        <v>328</v>
      </c>
      <c r="B261" t="s">
        <v>133</v>
      </c>
      <c r="C261">
        <v>200</v>
      </c>
      <c r="D261">
        <v>275</v>
      </c>
      <c r="E261">
        <v>12</v>
      </c>
      <c r="F261">
        <v>1</v>
      </c>
      <c r="G261">
        <v>0</v>
      </c>
      <c r="H261">
        <v>4.4000000000000004</v>
      </c>
      <c r="I261">
        <v>35</v>
      </c>
      <c r="J261" t="s">
        <v>281</v>
      </c>
      <c r="K261" t="s">
        <v>414</v>
      </c>
      <c r="L261">
        <v>1.375</v>
      </c>
      <c r="M261">
        <v>0.06</v>
      </c>
      <c r="N261">
        <v>5.0000000000000001E-3</v>
      </c>
      <c r="O261">
        <v>0</v>
      </c>
      <c r="P261">
        <v>2.2000000000000002E-2</v>
      </c>
      <c r="Q261">
        <v>0.17499999999999999</v>
      </c>
    </row>
    <row r="262" spans="1:17" x14ac:dyDescent="0.2">
      <c r="A262" t="s">
        <v>329</v>
      </c>
      <c r="B262" t="s">
        <v>15</v>
      </c>
      <c r="C262">
        <v>250</v>
      </c>
      <c r="D262">
        <v>190</v>
      </c>
      <c r="E262">
        <v>8</v>
      </c>
      <c r="F262">
        <v>5</v>
      </c>
      <c r="G262">
        <v>4</v>
      </c>
      <c r="H262">
        <v>0.6</v>
      </c>
      <c r="I262">
        <v>30</v>
      </c>
      <c r="J262" t="s">
        <v>330</v>
      </c>
      <c r="K262" t="s">
        <v>412</v>
      </c>
      <c r="L262">
        <v>0.76</v>
      </c>
      <c r="M262">
        <v>3.2000000000000001E-2</v>
      </c>
      <c r="N262">
        <v>0.02</v>
      </c>
      <c r="O262">
        <v>1.6E-2</v>
      </c>
      <c r="P262">
        <v>2.3999999999999998E-3</v>
      </c>
      <c r="Q262">
        <v>0.12</v>
      </c>
    </row>
    <row r="263" spans="1:17" x14ac:dyDescent="0.2">
      <c r="A263" t="s">
        <v>331</v>
      </c>
      <c r="B263" t="s">
        <v>15</v>
      </c>
      <c r="C263">
        <v>250</v>
      </c>
      <c r="D263">
        <v>100</v>
      </c>
      <c r="E263">
        <v>6</v>
      </c>
      <c r="F263">
        <v>4</v>
      </c>
      <c r="G263">
        <v>4</v>
      </c>
      <c r="H263">
        <v>0.5</v>
      </c>
      <c r="I263">
        <v>11</v>
      </c>
      <c r="J263" t="s">
        <v>330</v>
      </c>
      <c r="K263" t="s">
        <v>412</v>
      </c>
      <c r="L263">
        <v>0.4</v>
      </c>
      <c r="M263">
        <v>2.4E-2</v>
      </c>
      <c r="N263">
        <v>1.6E-2</v>
      </c>
      <c r="O263">
        <v>1.6E-2</v>
      </c>
      <c r="P263">
        <v>2E-3</v>
      </c>
      <c r="Q263">
        <v>4.3999999999999997E-2</v>
      </c>
    </row>
    <row r="264" spans="1:17" x14ac:dyDescent="0.2">
      <c r="A264" t="s">
        <v>332</v>
      </c>
      <c r="B264" t="s">
        <v>15</v>
      </c>
      <c r="C264">
        <v>240</v>
      </c>
      <c r="D264">
        <v>24</v>
      </c>
      <c r="E264">
        <v>5</v>
      </c>
      <c r="F264">
        <v>0</v>
      </c>
      <c r="G264">
        <v>0</v>
      </c>
      <c r="H264">
        <v>0</v>
      </c>
      <c r="I264">
        <v>0</v>
      </c>
      <c r="J264" t="s">
        <v>330</v>
      </c>
      <c r="K264" t="s">
        <v>412</v>
      </c>
      <c r="L264">
        <v>0.1</v>
      </c>
      <c r="M264">
        <v>2.0833333333333332E-2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t="s">
        <v>333</v>
      </c>
      <c r="B265" t="s">
        <v>15</v>
      </c>
      <c r="C265">
        <v>250</v>
      </c>
      <c r="D265">
        <v>75</v>
      </c>
      <c r="E265">
        <v>4</v>
      </c>
      <c r="F265">
        <v>2</v>
      </c>
      <c r="G265">
        <v>2</v>
      </c>
      <c r="H265">
        <v>0</v>
      </c>
      <c r="I265">
        <v>10</v>
      </c>
      <c r="J265" t="s">
        <v>330</v>
      </c>
      <c r="K265" t="s">
        <v>412</v>
      </c>
      <c r="L265">
        <v>0.3</v>
      </c>
      <c r="M265">
        <v>1.6E-2</v>
      </c>
      <c r="N265">
        <v>8.0000000000000002E-3</v>
      </c>
      <c r="O265">
        <v>8.0000000000000002E-3</v>
      </c>
      <c r="P265">
        <v>0</v>
      </c>
      <c r="Q265">
        <v>0.04</v>
      </c>
    </row>
    <row r="266" spans="1:17" x14ac:dyDescent="0.2">
      <c r="A266" t="s">
        <v>334</v>
      </c>
      <c r="B266" t="s">
        <v>15</v>
      </c>
      <c r="C266">
        <v>255</v>
      </c>
      <c r="D266">
        <v>85</v>
      </c>
      <c r="E266">
        <v>5</v>
      </c>
      <c r="F266">
        <v>2</v>
      </c>
      <c r="G266">
        <v>8</v>
      </c>
      <c r="H266">
        <v>0.5</v>
      </c>
      <c r="I266">
        <v>12</v>
      </c>
      <c r="J266" t="s">
        <v>330</v>
      </c>
      <c r="K266" t="s">
        <v>412</v>
      </c>
      <c r="L266">
        <v>0.33333333333333331</v>
      </c>
      <c r="M266">
        <v>1.9607843137254902E-2</v>
      </c>
      <c r="N266">
        <v>7.8431372549019607E-3</v>
      </c>
      <c r="O266">
        <v>3.1372549019607843E-2</v>
      </c>
      <c r="P266">
        <v>1.9607843137254902E-3</v>
      </c>
      <c r="Q266">
        <v>4.7058823529411764E-2</v>
      </c>
    </row>
    <row r="267" spans="1:17" x14ac:dyDescent="0.2">
      <c r="A267" t="s">
        <v>335</v>
      </c>
      <c r="B267" t="s">
        <v>15</v>
      </c>
      <c r="C267">
        <v>255</v>
      </c>
      <c r="D267">
        <v>200</v>
      </c>
      <c r="E267">
        <v>7</v>
      </c>
      <c r="F267">
        <v>12</v>
      </c>
      <c r="G267">
        <v>11</v>
      </c>
      <c r="H267">
        <v>1.2</v>
      </c>
      <c r="I267">
        <v>18</v>
      </c>
      <c r="J267" t="s">
        <v>330</v>
      </c>
      <c r="K267" t="s">
        <v>412</v>
      </c>
      <c r="L267">
        <v>0.78431372549019607</v>
      </c>
      <c r="M267">
        <v>2.7450980392156862E-2</v>
      </c>
      <c r="N267">
        <v>4.7058823529411764E-2</v>
      </c>
      <c r="O267">
        <v>4.3137254901960784E-2</v>
      </c>
      <c r="P267">
        <v>4.7058823529411761E-3</v>
      </c>
      <c r="Q267">
        <v>7.0588235294117646E-2</v>
      </c>
    </row>
    <row r="268" spans="1:17" x14ac:dyDescent="0.2">
      <c r="A268" t="s">
        <v>336</v>
      </c>
      <c r="B268" t="s">
        <v>15</v>
      </c>
      <c r="C268">
        <v>250</v>
      </c>
      <c r="D268">
        <v>115</v>
      </c>
      <c r="E268">
        <v>6</v>
      </c>
      <c r="F268">
        <v>4</v>
      </c>
      <c r="G268">
        <v>3</v>
      </c>
      <c r="H268">
        <v>0.2</v>
      </c>
      <c r="I268">
        <v>13</v>
      </c>
      <c r="J268" t="s">
        <v>330</v>
      </c>
      <c r="K268" t="s">
        <v>412</v>
      </c>
      <c r="L268">
        <v>0.46</v>
      </c>
      <c r="M268">
        <v>2.4E-2</v>
      </c>
      <c r="N268">
        <v>1.6E-2</v>
      </c>
      <c r="O268">
        <v>1.2E-2</v>
      </c>
      <c r="P268">
        <v>8.0000000000000004E-4</v>
      </c>
      <c r="Q268">
        <v>5.1999999999999998E-2</v>
      </c>
    </row>
    <row r="269" spans="1:17" x14ac:dyDescent="0.2">
      <c r="A269" t="s">
        <v>337</v>
      </c>
      <c r="B269" t="s">
        <v>15</v>
      </c>
      <c r="C269">
        <v>250</v>
      </c>
      <c r="D269">
        <v>147</v>
      </c>
      <c r="E269">
        <v>8</v>
      </c>
      <c r="F269">
        <v>3</v>
      </c>
      <c r="G269">
        <v>3</v>
      </c>
      <c r="H269">
        <v>0.5</v>
      </c>
      <c r="I269">
        <v>25</v>
      </c>
      <c r="J269" t="s">
        <v>330</v>
      </c>
      <c r="K269" t="s">
        <v>412</v>
      </c>
      <c r="L269">
        <v>0.58799999999999997</v>
      </c>
      <c r="M269">
        <v>3.2000000000000001E-2</v>
      </c>
      <c r="N269">
        <v>1.2E-2</v>
      </c>
      <c r="O269">
        <v>1.2E-2</v>
      </c>
      <c r="P269">
        <v>2E-3</v>
      </c>
      <c r="Q269">
        <v>0.1</v>
      </c>
    </row>
    <row r="270" spans="1:17" x14ac:dyDescent="0.2">
      <c r="A270" t="s">
        <v>338</v>
      </c>
      <c r="B270" t="s">
        <v>15</v>
      </c>
      <c r="C270">
        <v>245</v>
      </c>
      <c r="D270">
        <v>175</v>
      </c>
      <c r="E270">
        <v>6</v>
      </c>
      <c r="F270">
        <v>7</v>
      </c>
      <c r="G270">
        <v>6</v>
      </c>
      <c r="H270">
        <v>0.5</v>
      </c>
      <c r="I270">
        <v>22</v>
      </c>
      <c r="J270" t="s">
        <v>330</v>
      </c>
      <c r="K270" t="s">
        <v>412</v>
      </c>
      <c r="L270">
        <v>0.7142857142857143</v>
      </c>
      <c r="M270">
        <v>2.4489795918367346E-2</v>
      </c>
      <c r="N270">
        <v>2.8571428571428571E-2</v>
      </c>
      <c r="O270">
        <v>2.4489795918367346E-2</v>
      </c>
      <c r="P270">
        <v>2.0408163265306124E-3</v>
      </c>
      <c r="Q270">
        <v>8.9795918367346933E-2</v>
      </c>
    </row>
    <row r="271" spans="1:17" x14ac:dyDescent="0.2">
      <c r="A271" t="s">
        <v>339</v>
      </c>
      <c r="B271" t="s">
        <v>15</v>
      </c>
      <c r="C271">
        <v>250</v>
      </c>
      <c r="D271">
        <v>80</v>
      </c>
      <c r="E271">
        <v>4</v>
      </c>
      <c r="F271">
        <v>2</v>
      </c>
      <c r="G271">
        <v>2</v>
      </c>
      <c r="H271">
        <v>0</v>
      </c>
      <c r="I271">
        <v>14</v>
      </c>
      <c r="J271" t="s">
        <v>330</v>
      </c>
      <c r="K271" t="s">
        <v>412</v>
      </c>
      <c r="L271">
        <v>0.32</v>
      </c>
      <c r="M271">
        <v>1.6E-2</v>
      </c>
      <c r="N271">
        <v>8.0000000000000002E-3</v>
      </c>
      <c r="O271">
        <v>8.0000000000000002E-3</v>
      </c>
      <c r="P271">
        <v>0</v>
      </c>
      <c r="Q271">
        <v>5.6000000000000001E-2</v>
      </c>
    </row>
    <row r="272" spans="1:17" x14ac:dyDescent="0.2">
      <c r="A272" t="s">
        <v>340</v>
      </c>
      <c r="B272" t="s">
        <v>290</v>
      </c>
      <c r="C272">
        <v>100</v>
      </c>
      <c r="D272">
        <v>150</v>
      </c>
      <c r="E272">
        <v>1</v>
      </c>
      <c r="F272">
        <v>4</v>
      </c>
      <c r="G272">
        <v>0</v>
      </c>
      <c r="H272">
        <v>0.5</v>
      </c>
      <c r="I272">
        <v>29</v>
      </c>
      <c r="J272" t="s">
        <v>341</v>
      </c>
      <c r="K272" t="s">
        <v>412</v>
      </c>
      <c r="L272">
        <v>1.5</v>
      </c>
      <c r="M272">
        <v>0.01</v>
      </c>
      <c r="N272">
        <v>0.04</v>
      </c>
      <c r="O272">
        <v>0</v>
      </c>
      <c r="P272">
        <v>5.0000000000000001E-3</v>
      </c>
      <c r="Q272">
        <v>0.28999999999999998</v>
      </c>
    </row>
    <row r="273" spans="1:17" x14ac:dyDescent="0.2">
      <c r="A273" t="s">
        <v>342</v>
      </c>
      <c r="B273" t="s">
        <v>133</v>
      </c>
      <c r="C273">
        <v>200</v>
      </c>
      <c r="D273">
        <v>374</v>
      </c>
      <c r="E273">
        <v>11</v>
      </c>
      <c r="F273">
        <v>12</v>
      </c>
      <c r="G273">
        <v>11</v>
      </c>
      <c r="H273">
        <v>0.2</v>
      </c>
      <c r="I273">
        <v>56</v>
      </c>
      <c r="J273" t="s">
        <v>341</v>
      </c>
      <c r="K273" t="s">
        <v>412</v>
      </c>
      <c r="L273">
        <v>1.87</v>
      </c>
      <c r="M273">
        <v>5.5E-2</v>
      </c>
      <c r="N273">
        <v>0.06</v>
      </c>
      <c r="O273">
        <v>5.5E-2</v>
      </c>
      <c r="P273">
        <v>1E-3</v>
      </c>
      <c r="Q273">
        <v>0.28000000000000003</v>
      </c>
    </row>
    <row r="274" spans="1:17" x14ac:dyDescent="0.2">
      <c r="A274" t="s">
        <v>343</v>
      </c>
      <c r="B274" t="s">
        <v>284</v>
      </c>
      <c r="C274">
        <v>40</v>
      </c>
      <c r="D274">
        <v>110</v>
      </c>
      <c r="E274">
        <v>3</v>
      </c>
      <c r="F274">
        <v>0</v>
      </c>
      <c r="G274">
        <v>0</v>
      </c>
      <c r="H274">
        <v>0</v>
      </c>
      <c r="I274">
        <v>23</v>
      </c>
      <c r="J274" t="s">
        <v>341</v>
      </c>
      <c r="K274" t="s">
        <v>412</v>
      </c>
      <c r="L274">
        <v>2.75</v>
      </c>
      <c r="M274">
        <v>7.4999999999999997E-2</v>
      </c>
      <c r="N274">
        <v>0</v>
      </c>
      <c r="O274">
        <v>0</v>
      </c>
      <c r="P274">
        <v>0</v>
      </c>
      <c r="Q274">
        <v>0.57499999999999996</v>
      </c>
    </row>
    <row r="275" spans="1:17" x14ac:dyDescent="0.2">
      <c r="A275" t="s">
        <v>344</v>
      </c>
      <c r="B275" t="s">
        <v>284</v>
      </c>
      <c r="C275">
        <v>120</v>
      </c>
      <c r="D275">
        <v>420</v>
      </c>
      <c r="E275">
        <v>5</v>
      </c>
      <c r="F275">
        <v>14</v>
      </c>
      <c r="G275">
        <v>12</v>
      </c>
      <c r="H275">
        <v>0.3</v>
      </c>
      <c r="I275">
        <v>70</v>
      </c>
      <c r="J275" t="s">
        <v>341</v>
      </c>
      <c r="K275" t="s">
        <v>412</v>
      </c>
      <c r="L275">
        <v>3.5</v>
      </c>
      <c r="M275">
        <v>4.1666666666666664E-2</v>
      </c>
      <c r="N275">
        <v>0.11666666666666667</v>
      </c>
      <c r="O275">
        <v>0.1</v>
      </c>
      <c r="P275">
        <v>2.5000000000000001E-3</v>
      </c>
      <c r="Q275">
        <v>0.58333333333333337</v>
      </c>
    </row>
    <row r="276" spans="1:17" x14ac:dyDescent="0.2">
      <c r="A276" t="s">
        <v>345</v>
      </c>
      <c r="B276">
        <v>1</v>
      </c>
      <c r="C276">
        <v>50</v>
      </c>
      <c r="D276">
        <v>160</v>
      </c>
      <c r="E276">
        <v>3</v>
      </c>
      <c r="F276">
        <v>3</v>
      </c>
      <c r="G276">
        <v>2</v>
      </c>
      <c r="H276">
        <v>0</v>
      </c>
      <c r="I276">
        <v>31</v>
      </c>
      <c r="J276" t="s">
        <v>341</v>
      </c>
      <c r="K276" t="s">
        <v>412</v>
      </c>
      <c r="L276">
        <v>3.2</v>
      </c>
      <c r="M276">
        <v>0.06</v>
      </c>
      <c r="N276">
        <v>0.06</v>
      </c>
      <c r="O276">
        <v>0.04</v>
      </c>
      <c r="P276">
        <v>0</v>
      </c>
      <c r="Q276">
        <v>0.62</v>
      </c>
    </row>
    <row r="277" spans="1:17" x14ac:dyDescent="0.2">
      <c r="A277" t="s">
        <v>346</v>
      </c>
      <c r="B277" t="s">
        <v>284</v>
      </c>
      <c r="C277">
        <v>30</v>
      </c>
      <c r="D277">
        <v>105</v>
      </c>
      <c r="E277">
        <v>2</v>
      </c>
      <c r="F277">
        <v>4</v>
      </c>
      <c r="G277">
        <v>3</v>
      </c>
      <c r="H277">
        <v>0.2</v>
      </c>
      <c r="I277">
        <v>17</v>
      </c>
      <c r="J277" t="s">
        <v>341</v>
      </c>
      <c r="K277" t="s">
        <v>412</v>
      </c>
      <c r="L277">
        <v>3.5</v>
      </c>
      <c r="M277">
        <v>6.6666666666666666E-2</v>
      </c>
      <c r="N277">
        <v>0.13333333333333333</v>
      </c>
      <c r="O277">
        <v>0.1</v>
      </c>
      <c r="P277">
        <v>6.6666666666666671E-3</v>
      </c>
      <c r="Q277">
        <v>0.56666666666666665</v>
      </c>
    </row>
    <row r="278" spans="1:17" x14ac:dyDescent="0.2">
      <c r="A278" t="s">
        <v>347</v>
      </c>
      <c r="B278" t="s">
        <v>284</v>
      </c>
      <c r="C278">
        <v>55</v>
      </c>
      <c r="D278">
        <v>180</v>
      </c>
      <c r="E278">
        <v>2</v>
      </c>
      <c r="F278">
        <v>7</v>
      </c>
      <c r="G278">
        <v>6</v>
      </c>
      <c r="H278">
        <v>0</v>
      </c>
      <c r="I278">
        <v>28</v>
      </c>
      <c r="J278" t="s">
        <v>341</v>
      </c>
      <c r="K278" t="s">
        <v>412</v>
      </c>
      <c r="L278">
        <v>3.2727272727272729</v>
      </c>
      <c r="M278">
        <v>3.6363636363636362E-2</v>
      </c>
      <c r="N278">
        <v>0.12727272727272726</v>
      </c>
      <c r="O278">
        <v>0.10909090909090909</v>
      </c>
      <c r="P278">
        <v>0</v>
      </c>
      <c r="Q278">
        <v>0.50909090909090904</v>
      </c>
    </row>
    <row r="279" spans="1:17" x14ac:dyDescent="0.2">
      <c r="A279" t="s">
        <v>348</v>
      </c>
      <c r="B279" t="s">
        <v>284</v>
      </c>
      <c r="C279">
        <v>55</v>
      </c>
      <c r="D279">
        <v>180</v>
      </c>
      <c r="E279">
        <v>4</v>
      </c>
      <c r="F279">
        <v>5</v>
      </c>
      <c r="G279">
        <v>4</v>
      </c>
      <c r="H279">
        <v>0</v>
      </c>
      <c r="I279">
        <v>31</v>
      </c>
      <c r="J279" t="s">
        <v>341</v>
      </c>
      <c r="K279" t="s">
        <v>412</v>
      </c>
      <c r="L279">
        <v>3.2727272727272729</v>
      </c>
      <c r="M279">
        <v>7.2727272727272724E-2</v>
      </c>
      <c r="N279">
        <v>9.0909090909090912E-2</v>
      </c>
      <c r="O279">
        <v>7.2727272727272724E-2</v>
      </c>
      <c r="P279">
        <v>0</v>
      </c>
      <c r="Q279">
        <v>0.5636363636363636</v>
      </c>
    </row>
    <row r="280" spans="1:17" x14ac:dyDescent="0.2">
      <c r="A280" t="s">
        <v>349</v>
      </c>
      <c r="B280" t="s">
        <v>284</v>
      </c>
      <c r="C280">
        <v>40</v>
      </c>
      <c r="D280">
        <v>115</v>
      </c>
      <c r="E280">
        <v>3</v>
      </c>
      <c r="F280">
        <v>2</v>
      </c>
      <c r="G280">
        <v>2</v>
      </c>
      <c r="H280">
        <v>0</v>
      </c>
      <c r="I280">
        <v>22</v>
      </c>
      <c r="J280" t="s">
        <v>341</v>
      </c>
      <c r="K280" t="s">
        <v>412</v>
      </c>
      <c r="L280">
        <v>2.875</v>
      </c>
      <c r="M280">
        <v>7.4999999999999997E-2</v>
      </c>
      <c r="N280">
        <v>0.05</v>
      </c>
      <c r="O280">
        <v>0.05</v>
      </c>
      <c r="P280">
        <v>0</v>
      </c>
      <c r="Q280">
        <v>0.55000000000000004</v>
      </c>
    </row>
    <row r="281" spans="1:17" x14ac:dyDescent="0.2">
      <c r="A281" t="s">
        <v>350</v>
      </c>
      <c r="B281">
        <v>5</v>
      </c>
      <c r="C281">
        <v>25</v>
      </c>
      <c r="D281">
        <v>104</v>
      </c>
      <c r="E281">
        <v>0</v>
      </c>
      <c r="F281">
        <v>3</v>
      </c>
      <c r="G281">
        <v>3</v>
      </c>
      <c r="H281">
        <v>0</v>
      </c>
      <c r="I281">
        <v>19</v>
      </c>
      <c r="J281" t="s">
        <v>341</v>
      </c>
      <c r="K281" t="s">
        <v>412</v>
      </c>
      <c r="L281">
        <v>4.16</v>
      </c>
      <c r="M281">
        <v>0</v>
      </c>
      <c r="N281">
        <v>0.12</v>
      </c>
      <c r="O281">
        <v>0.12</v>
      </c>
      <c r="P281">
        <v>0</v>
      </c>
      <c r="Q281">
        <v>0.76</v>
      </c>
    </row>
    <row r="282" spans="1:17" x14ac:dyDescent="0.2">
      <c r="A282" t="s">
        <v>351</v>
      </c>
      <c r="B282">
        <v>2</v>
      </c>
      <c r="C282">
        <v>30</v>
      </c>
      <c r="D282">
        <v>130</v>
      </c>
      <c r="E282">
        <v>0</v>
      </c>
      <c r="F282">
        <v>4</v>
      </c>
      <c r="G282">
        <v>4</v>
      </c>
      <c r="H282">
        <v>0</v>
      </c>
      <c r="I282">
        <v>24</v>
      </c>
      <c r="J282" t="s">
        <v>341</v>
      </c>
      <c r="K282" t="s">
        <v>412</v>
      </c>
      <c r="L282">
        <v>4.333333333333333</v>
      </c>
      <c r="M282">
        <v>0</v>
      </c>
      <c r="N282">
        <v>0.13333333333333333</v>
      </c>
      <c r="O282">
        <v>0.13333333333333333</v>
      </c>
      <c r="P282">
        <v>0</v>
      </c>
      <c r="Q282">
        <v>0.8</v>
      </c>
    </row>
    <row r="283" spans="1:17" x14ac:dyDescent="0.2">
      <c r="A283" t="s">
        <v>352</v>
      </c>
      <c r="B283" t="s">
        <v>353</v>
      </c>
      <c r="C283">
        <v>90</v>
      </c>
      <c r="D283">
        <v>370</v>
      </c>
      <c r="E283">
        <v>0</v>
      </c>
      <c r="F283">
        <v>12</v>
      </c>
      <c r="G283">
        <v>11</v>
      </c>
      <c r="H283">
        <v>0.1</v>
      </c>
      <c r="I283">
        <v>80</v>
      </c>
      <c r="J283" t="s">
        <v>341</v>
      </c>
      <c r="K283" t="s">
        <v>412</v>
      </c>
      <c r="L283">
        <v>4.1111111111111107</v>
      </c>
      <c r="M283">
        <v>0</v>
      </c>
      <c r="N283">
        <v>0.13333333333333333</v>
      </c>
      <c r="O283">
        <v>0.12222222222222222</v>
      </c>
      <c r="P283">
        <v>1.1111111111111111E-3</v>
      </c>
      <c r="Q283">
        <v>0.88888888888888884</v>
      </c>
    </row>
    <row r="284" spans="1:17" x14ac:dyDescent="0.2">
      <c r="A284" t="s">
        <v>354</v>
      </c>
      <c r="B284" t="s">
        <v>41</v>
      </c>
      <c r="C284">
        <v>28</v>
      </c>
      <c r="D284">
        <v>90</v>
      </c>
      <c r="E284">
        <v>0</v>
      </c>
      <c r="F284">
        <v>0</v>
      </c>
      <c r="G284">
        <v>0</v>
      </c>
      <c r="H284">
        <v>0</v>
      </c>
      <c r="I284">
        <v>28</v>
      </c>
      <c r="J284" t="s">
        <v>341</v>
      </c>
      <c r="K284" t="s">
        <v>412</v>
      </c>
      <c r="L284">
        <v>3.2142857142857144</v>
      </c>
      <c r="M284">
        <v>0</v>
      </c>
      <c r="N284">
        <v>0</v>
      </c>
      <c r="O284">
        <v>0</v>
      </c>
      <c r="P284">
        <v>0</v>
      </c>
      <c r="Q284">
        <v>1</v>
      </c>
    </row>
    <row r="285" spans="1:17" x14ac:dyDescent="0.2">
      <c r="A285" t="s">
        <v>355</v>
      </c>
      <c r="B285">
        <v>5</v>
      </c>
      <c r="C285">
        <v>30</v>
      </c>
      <c r="D285">
        <v>98</v>
      </c>
      <c r="E285">
        <v>1</v>
      </c>
      <c r="F285">
        <v>0</v>
      </c>
      <c r="G285">
        <v>0</v>
      </c>
      <c r="H285">
        <v>0</v>
      </c>
      <c r="I285">
        <v>23</v>
      </c>
      <c r="J285" t="s">
        <v>341</v>
      </c>
      <c r="K285" t="s">
        <v>412</v>
      </c>
      <c r="L285">
        <v>3.2666666666666666</v>
      </c>
      <c r="M285">
        <v>3.3333333333333333E-2</v>
      </c>
      <c r="N285">
        <v>0</v>
      </c>
      <c r="O285">
        <v>0</v>
      </c>
      <c r="P285">
        <v>0</v>
      </c>
      <c r="Q285">
        <v>0.76666666666666672</v>
      </c>
    </row>
    <row r="286" spans="1:17" x14ac:dyDescent="0.2">
      <c r="A286" t="s">
        <v>356</v>
      </c>
      <c r="B286" t="s">
        <v>357</v>
      </c>
      <c r="C286">
        <v>56</v>
      </c>
      <c r="D286">
        <v>290</v>
      </c>
      <c r="E286">
        <v>2</v>
      </c>
      <c r="F286">
        <v>6</v>
      </c>
      <c r="G286">
        <v>6</v>
      </c>
      <c r="H286">
        <v>0.2</v>
      </c>
      <c r="I286">
        <v>44</v>
      </c>
      <c r="J286" t="s">
        <v>341</v>
      </c>
      <c r="K286" t="s">
        <v>412</v>
      </c>
      <c r="L286">
        <v>5.1785714285714288</v>
      </c>
      <c r="M286">
        <v>3.5714285714285712E-2</v>
      </c>
      <c r="N286">
        <v>0.10714285714285714</v>
      </c>
      <c r="O286">
        <v>0.10714285714285714</v>
      </c>
      <c r="P286">
        <v>3.5714285714285718E-3</v>
      </c>
      <c r="Q286">
        <v>0.7857142857142857</v>
      </c>
    </row>
    <row r="287" spans="1:17" x14ac:dyDescent="0.2">
      <c r="A287" t="s">
        <v>358</v>
      </c>
      <c r="B287" t="s">
        <v>173</v>
      </c>
      <c r="C287">
        <v>40</v>
      </c>
      <c r="D287">
        <v>80</v>
      </c>
      <c r="E287">
        <v>0</v>
      </c>
      <c r="F287">
        <v>0</v>
      </c>
      <c r="G287">
        <v>0</v>
      </c>
      <c r="H287">
        <v>0</v>
      </c>
      <c r="I287">
        <v>22</v>
      </c>
      <c r="J287" t="s">
        <v>341</v>
      </c>
      <c r="K287" t="s">
        <v>412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0.55000000000000004</v>
      </c>
    </row>
    <row r="288" spans="1:17" x14ac:dyDescent="0.2">
      <c r="A288" t="s">
        <v>359</v>
      </c>
      <c r="B288">
        <v>1</v>
      </c>
      <c r="C288">
        <v>33</v>
      </c>
      <c r="D288">
        <v>135</v>
      </c>
      <c r="E288">
        <v>2</v>
      </c>
      <c r="F288">
        <v>7</v>
      </c>
      <c r="G288">
        <v>4</v>
      </c>
      <c r="H288">
        <v>0</v>
      </c>
      <c r="I288">
        <v>17</v>
      </c>
      <c r="J288" t="s">
        <v>341</v>
      </c>
      <c r="K288" t="s">
        <v>412</v>
      </c>
      <c r="L288">
        <v>4.0909090909090908</v>
      </c>
      <c r="M288">
        <v>6.0606060606060608E-2</v>
      </c>
      <c r="N288">
        <v>0.21212121212121213</v>
      </c>
      <c r="O288">
        <v>0.12121212121212122</v>
      </c>
      <c r="P288">
        <v>0</v>
      </c>
      <c r="Q288">
        <v>0.51515151515151514</v>
      </c>
    </row>
    <row r="289" spans="1:17" x14ac:dyDescent="0.2">
      <c r="A289" t="s">
        <v>360</v>
      </c>
      <c r="B289" t="s">
        <v>15</v>
      </c>
      <c r="C289">
        <v>239</v>
      </c>
      <c r="D289">
        <v>155</v>
      </c>
      <c r="E289">
        <v>4</v>
      </c>
      <c r="F289">
        <v>0</v>
      </c>
      <c r="G289">
        <v>0</v>
      </c>
      <c r="H289">
        <v>0</v>
      </c>
      <c r="I289">
        <v>36</v>
      </c>
      <c r="J289" t="s">
        <v>341</v>
      </c>
      <c r="K289" t="s">
        <v>412</v>
      </c>
      <c r="L289">
        <v>0.64853556485355646</v>
      </c>
      <c r="M289">
        <v>1.6736401673640166E-2</v>
      </c>
      <c r="N289">
        <v>0</v>
      </c>
      <c r="O289">
        <v>0</v>
      </c>
      <c r="P289">
        <v>0</v>
      </c>
      <c r="Q289">
        <v>0.15062761506276151</v>
      </c>
    </row>
    <row r="290" spans="1:17" x14ac:dyDescent="0.2">
      <c r="A290" t="s">
        <v>361</v>
      </c>
      <c r="B290" t="s">
        <v>173</v>
      </c>
      <c r="C290">
        <v>42</v>
      </c>
      <c r="D290">
        <v>120</v>
      </c>
      <c r="E290">
        <v>0</v>
      </c>
      <c r="F290">
        <v>0</v>
      </c>
      <c r="G290">
        <v>0</v>
      </c>
      <c r="H290">
        <v>0</v>
      </c>
      <c r="I290">
        <v>30</v>
      </c>
      <c r="J290" t="s">
        <v>362</v>
      </c>
      <c r="K290" t="s">
        <v>412</v>
      </c>
      <c r="L290">
        <v>2.8571428571428572</v>
      </c>
      <c r="M290">
        <v>0</v>
      </c>
      <c r="N290">
        <v>0</v>
      </c>
      <c r="O290">
        <v>0</v>
      </c>
      <c r="P290">
        <v>0</v>
      </c>
      <c r="Q290">
        <v>0.7142857142857143</v>
      </c>
    </row>
    <row r="291" spans="1:17" x14ac:dyDescent="0.2">
      <c r="A291" t="s">
        <v>31</v>
      </c>
      <c r="B291" t="s">
        <v>26</v>
      </c>
      <c r="C291">
        <v>300</v>
      </c>
      <c r="D291">
        <v>250</v>
      </c>
      <c r="E291">
        <v>0</v>
      </c>
      <c r="F291">
        <v>0</v>
      </c>
      <c r="G291">
        <v>12</v>
      </c>
      <c r="H291">
        <v>10</v>
      </c>
      <c r="I291">
        <v>0</v>
      </c>
      <c r="J291" t="s">
        <v>341</v>
      </c>
      <c r="K291" t="s">
        <v>412</v>
      </c>
      <c r="L291">
        <v>0.83333333333333337</v>
      </c>
      <c r="M291">
        <v>0</v>
      </c>
      <c r="N291">
        <v>0</v>
      </c>
      <c r="O291">
        <v>0.04</v>
      </c>
      <c r="P291">
        <v>3.3333333333333333E-2</v>
      </c>
      <c r="Q291">
        <v>0</v>
      </c>
    </row>
    <row r="292" spans="1:17" x14ac:dyDescent="0.2">
      <c r="A292" t="s">
        <v>363</v>
      </c>
      <c r="B292" t="s">
        <v>15</v>
      </c>
      <c r="C292">
        <v>150</v>
      </c>
      <c r="D292">
        <v>117</v>
      </c>
      <c r="E292">
        <v>0</v>
      </c>
      <c r="F292">
        <v>0</v>
      </c>
      <c r="G292">
        <v>0</v>
      </c>
      <c r="H292">
        <v>0</v>
      </c>
      <c r="I292">
        <v>48</v>
      </c>
      <c r="J292" t="s">
        <v>341</v>
      </c>
      <c r="K292" t="s">
        <v>412</v>
      </c>
      <c r="L292">
        <v>0.78</v>
      </c>
      <c r="M292">
        <v>0</v>
      </c>
      <c r="N292">
        <v>0</v>
      </c>
      <c r="O292">
        <v>0</v>
      </c>
      <c r="P292">
        <v>0</v>
      </c>
      <c r="Q292">
        <v>0.32</v>
      </c>
    </row>
    <row r="293" spans="1:17" x14ac:dyDescent="0.2">
      <c r="A293" t="s">
        <v>364</v>
      </c>
      <c r="B293" t="s">
        <v>53</v>
      </c>
      <c r="C293">
        <v>20</v>
      </c>
      <c r="D293">
        <v>55</v>
      </c>
      <c r="E293">
        <v>0</v>
      </c>
      <c r="F293">
        <v>0</v>
      </c>
      <c r="G293">
        <v>0</v>
      </c>
      <c r="H293">
        <v>0</v>
      </c>
      <c r="I293">
        <v>14</v>
      </c>
      <c r="J293" t="s">
        <v>362</v>
      </c>
      <c r="K293" t="s">
        <v>412</v>
      </c>
      <c r="L293">
        <v>2.75</v>
      </c>
      <c r="M293">
        <v>0</v>
      </c>
      <c r="N293">
        <v>0</v>
      </c>
      <c r="O293">
        <v>0</v>
      </c>
      <c r="P293">
        <v>0</v>
      </c>
      <c r="Q293">
        <v>0.7</v>
      </c>
    </row>
    <row r="294" spans="1:17" x14ac:dyDescent="0.2">
      <c r="A294" t="s">
        <v>365</v>
      </c>
      <c r="B294" t="s">
        <v>53</v>
      </c>
      <c r="C294">
        <v>20</v>
      </c>
      <c r="D294">
        <v>50</v>
      </c>
      <c r="E294">
        <v>0</v>
      </c>
      <c r="F294">
        <v>0</v>
      </c>
      <c r="G294">
        <v>0</v>
      </c>
      <c r="H294">
        <v>0</v>
      </c>
      <c r="I294">
        <v>13</v>
      </c>
      <c r="J294" t="s">
        <v>362</v>
      </c>
      <c r="K294" t="s">
        <v>412</v>
      </c>
      <c r="L294">
        <v>2.5</v>
      </c>
      <c r="M294">
        <v>0</v>
      </c>
      <c r="N294">
        <v>0</v>
      </c>
      <c r="O294">
        <v>0</v>
      </c>
      <c r="P294">
        <v>0</v>
      </c>
      <c r="Q294">
        <v>0.65</v>
      </c>
    </row>
    <row r="295" spans="1:17" x14ac:dyDescent="0.2">
      <c r="A295" t="s">
        <v>366</v>
      </c>
      <c r="B295" t="s">
        <v>53</v>
      </c>
      <c r="C295">
        <v>20</v>
      </c>
      <c r="D295">
        <v>45</v>
      </c>
      <c r="E295">
        <v>0</v>
      </c>
      <c r="F295">
        <v>0</v>
      </c>
      <c r="G295">
        <v>0</v>
      </c>
      <c r="H295">
        <v>8</v>
      </c>
      <c r="I295">
        <v>11</v>
      </c>
      <c r="J295" t="s">
        <v>362</v>
      </c>
      <c r="K295" t="s">
        <v>412</v>
      </c>
      <c r="L295">
        <v>2.25</v>
      </c>
      <c r="M295">
        <v>0</v>
      </c>
      <c r="N295">
        <v>0</v>
      </c>
      <c r="O295">
        <v>0</v>
      </c>
      <c r="P295">
        <v>0.4</v>
      </c>
      <c r="Q295">
        <v>0.55000000000000004</v>
      </c>
    </row>
    <row r="296" spans="1:17" x14ac:dyDescent="0.2">
      <c r="A296" t="s">
        <v>367</v>
      </c>
      <c r="B296" t="s">
        <v>53</v>
      </c>
      <c r="C296">
        <v>20</v>
      </c>
      <c r="D296">
        <v>50</v>
      </c>
      <c r="E296">
        <v>0</v>
      </c>
      <c r="F296">
        <v>0</v>
      </c>
      <c r="G296">
        <v>0</v>
      </c>
      <c r="H296">
        <v>0</v>
      </c>
      <c r="I296">
        <v>13</v>
      </c>
      <c r="J296" t="s">
        <v>362</v>
      </c>
      <c r="K296" t="s">
        <v>412</v>
      </c>
      <c r="L296">
        <v>2.5</v>
      </c>
      <c r="M296">
        <v>0</v>
      </c>
      <c r="N296">
        <v>0</v>
      </c>
      <c r="O296">
        <v>0</v>
      </c>
      <c r="P296">
        <v>0</v>
      </c>
      <c r="Q296">
        <v>0.65</v>
      </c>
    </row>
    <row r="297" spans="1:17" x14ac:dyDescent="0.2">
      <c r="A297" t="s">
        <v>368</v>
      </c>
      <c r="B297" t="s">
        <v>284</v>
      </c>
      <c r="C297">
        <v>135</v>
      </c>
      <c r="D297">
        <v>330</v>
      </c>
      <c r="E297">
        <v>3</v>
      </c>
      <c r="F297">
        <v>13</v>
      </c>
      <c r="G297">
        <v>11</v>
      </c>
      <c r="H297">
        <v>0.1</v>
      </c>
      <c r="I297">
        <v>53</v>
      </c>
      <c r="J297" t="s">
        <v>341</v>
      </c>
      <c r="K297" t="s">
        <v>412</v>
      </c>
      <c r="L297">
        <v>2.4444444444444446</v>
      </c>
      <c r="M297">
        <v>2.2222222222222223E-2</v>
      </c>
      <c r="N297">
        <v>9.6296296296296297E-2</v>
      </c>
      <c r="O297">
        <v>8.1481481481481488E-2</v>
      </c>
      <c r="P297">
        <v>7.4074074074074081E-4</v>
      </c>
      <c r="Q297">
        <v>0.3925925925925926</v>
      </c>
    </row>
    <row r="298" spans="1:17" x14ac:dyDescent="0.2">
      <c r="A298" t="s">
        <v>369</v>
      </c>
      <c r="B298" t="s">
        <v>284</v>
      </c>
      <c r="C298">
        <v>135</v>
      </c>
      <c r="D298">
        <v>340</v>
      </c>
      <c r="E298">
        <v>3</v>
      </c>
      <c r="F298">
        <v>13</v>
      </c>
      <c r="G298">
        <v>11</v>
      </c>
      <c r="H298">
        <v>0.1</v>
      </c>
      <c r="I298">
        <v>55</v>
      </c>
      <c r="J298" t="s">
        <v>341</v>
      </c>
      <c r="K298" t="s">
        <v>412</v>
      </c>
      <c r="L298">
        <v>2.5185185185185186</v>
      </c>
      <c r="M298">
        <v>2.2222222222222223E-2</v>
      </c>
      <c r="N298">
        <v>9.6296296296296297E-2</v>
      </c>
      <c r="O298">
        <v>8.1481481481481488E-2</v>
      </c>
      <c r="P298">
        <v>7.4074074074074081E-4</v>
      </c>
      <c r="Q298">
        <v>0.40740740740740738</v>
      </c>
    </row>
    <row r="299" spans="1:17" x14ac:dyDescent="0.2">
      <c r="A299" t="s">
        <v>30</v>
      </c>
      <c r="B299" t="s">
        <v>284</v>
      </c>
      <c r="C299">
        <v>130</v>
      </c>
      <c r="D299">
        <v>265</v>
      </c>
      <c r="E299">
        <v>7</v>
      </c>
      <c r="F299">
        <v>11</v>
      </c>
      <c r="G299">
        <v>10</v>
      </c>
      <c r="H299">
        <v>0</v>
      </c>
      <c r="I299">
        <v>34</v>
      </c>
      <c r="J299" t="s">
        <v>341</v>
      </c>
      <c r="K299" t="s">
        <v>412</v>
      </c>
      <c r="L299">
        <v>2.0384615384615383</v>
      </c>
      <c r="M299">
        <v>5.3846153846153849E-2</v>
      </c>
      <c r="N299">
        <v>8.461538461538462E-2</v>
      </c>
      <c r="O299">
        <v>7.6923076923076927E-2</v>
      </c>
      <c r="P299">
        <v>0</v>
      </c>
      <c r="Q299">
        <v>0.26153846153846155</v>
      </c>
    </row>
    <row r="300" spans="1:17" x14ac:dyDescent="0.2">
      <c r="A300" t="s">
        <v>370</v>
      </c>
      <c r="B300" t="s">
        <v>284</v>
      </c>
      <c r="C300">
        <v>120</v>
      </c>
      <c r="D300">
        <v>300</v>
      </c>
      <c r="E300">
        <v>4</v>
      </c>
      <c r="F300">
        <v>12</v>
      </c>
      <c r="G300">
        <v>10</v>
      </c>
      <c r="H300">
        <v>0.1</v>
      </c>
      <c r="I300">
        <v>45</v>
      </c>
      <c r="J300" t="s">
        <v>341</v>
      </c>
      <c r="K300" t="s">
        <v>412</v>
      </c>
      <c r="L300">
        <v>2.5</v>
      </c>
      <c r="M300">
        <v>3.3333333333333333E-2</v>
      </c>
      <c r="N300">
        <v>0.1</v>
      </c>
      <c r="O300">
        <v>8.3333333333333329E-2</v>
      </c>
      <c r="P300">
        <v>8.3333333333333339E-4</v>
      </c>
      <c r="Q300">
        <v>0.375</v>
      </c>
    </row>
    <row r="301" spans="1:17" x14ac:dyDescent="0.2">
      <c r="A301" t="s">
        <v>371</v>
      </c>
      <c r="B301" t="s">
        <v>284</v>
      </c>
      <c r="C301">
        <v>135</v>
      </c>
      <c r="D301">
        <v>340</v>
      </c>
      <c r="E301">
        <v>3</v>
      </c>
      <c r="F301">
        <v>9</v>
      </c>
      <c r="G301">
        <v>8</v>
      </c>
      <c r="H301">
        <v>0.7</v>
      </c>
      <c r="I301">
        <v>62</v>
      </c>
      <c r="J301" t="s">
        <v>341</v>
      </c>
      <c r="K301" t="s">
        <v>412</v>
      </c>
      <c r="L301">
        <v>2.5185185185185186</v>
      </c>
      <c r="M301">
        <v>2.2222222222222223E-2</v>
      </c>
      <c r="N301">
        <v>6.6666666666666666E-2</v>
      </c>
      <c r="O301">
        <v>5.9259259259259262E-2</v>
      </c>
      <c r="P301">
        <v>5.185185185185185E-3</v>
      </c>
      <c r="Q301">
        <v>0.45925925925925926</v>
      </c>
    </row>
    <row r="302" spans="1:17" x14ac:dyDescent="0.2">
      <c r="A302" t="s">
        <v>372</v>
      </c>
      <c r="B302" t="s">
        <v>284</v>
      </c>
      <c r="C302">
        <v>130</v>
      </c>
      <c r="D302">
        <v>265</v>
      </c>
      <c r="E302">
        <v>5</v>
      </c>
      <c r="F302">
        <v>12</v>
      </c>
      <c r="G302">
        <v>11</v>
      </c>
      <c r="H302">
        <v>8</v>
      </c>
      <c r="I302">
        <v>34</v>
      </c>
      <c r="J302" t="s">
        <v>341</v>
      </c>
      <c r="K302" t="s">
        <v>412</v>
      </c>
      <c r="L302">
        <v>2.0384615384615383</v>
      </c>
      <c r="M302">
        <v>3.8461538461538464E-2</v>
      </c>
      <c r="N302">
        <v>9.2307692307692313E-2</v>
      </c>
      <c r="O302">
        <v>8.461538461538462E-2</v>
      </c>
      <c r="P302">
        <v>6.1538461538461542E-2</v>
      </c>
      <c r="Q302">
        <v>0.26153846153846155</v>
      </c>
    </row>
    <row r="303" spans="1:17" x14ac:dyDescent="0.2">
      <c r="A303" t="s">
        <v>373</v>
      </c>
      <c r="B303" t="s">
        <v>15</v>
      </c>
      <c r="C303">
        <v>200</v>
      </c>
      <c r="D303">
        <v>770</v>
      </c>
      <c r="E303">
        <v>0</v>
      </c>
      <c r="F303">
        <v>0</v>
      </c>
      <c r="G303">
        <v>0</v>
      </c>
      <c r="H303">
        <v>0</v>
      </c>
      <c r="I303">
        <v>199</v>
      </c>
      <c r="J303" t="s">
        <v>341</v>
      </c>
      <c r="K303" t="s">
        <v>412</v>
      </c>
      <c r="L303">
        <v>3.85</v>
      </c>
      <c r="M303">
        <v>0</v>
      </c>
      <c r="N303">
        <v>0</v>
      </c>
      <c r="O303">
        <v>0</v>
      </c>
      <c r="P303">
        <v>0</v>
      </c>
      <c r="Q303">
        <v>0.995</v>
      </c>
    </row>
    <row r="304" spans="1:17" x14ac:dyDescent="0.2">
      <c r="A304" t="s">
        <v>374</v>
      </c>
      <c r="B304" t="s">
        <v>53</v>
      </c>
      <c r="C304">
        <v>12</v>
      </c>
      <c r="D304">
        <v>50</v>
      </c>
      <c r="E304">
        <v>0</v>
      </c>
      <c r="F304">
        <v>0</v>
      </c>
      <c r="G304">
        <v>0</v>
      </c>
      <c r="H304">
        <v>0</v>
      </c>
      <c r="I304">
        <v>12</v>
      </c>
      <c r="J304" t="s">
        <v>341</v>
      </c>
      <c r="K304" t="s">
        <v>412</v>
      </c>
      <c r="L304">
        <v>4.166666666666667</v>
      </c>
      <c r="M304">
        <v>0</v>
      </c>
      <c r="N304">
        <v>0</v>
      </c>
      <c r="O304">
        <v>0</v>
      </c>
      <c r="P304">
        <v>0</v>
      </c>
      <c r="Q304">
        <v>1</v>
      </c>
    </row>
    <row r="305" spans="1:17" x14ac:dyDescent="0.2">
      <c r="A305" t="s">
        <v>375</v>
      </c>
      <c r="B305" t="s">
        <v>15</v>
      </c>
      <c r="C305">
        <v>220</v>
      </c>
      <c r="D305">
        <v>815</v>
      </c>
      <c r="E305">
        <v>0</v>
      </c>
      <c r="F305">
        <v>0</v>
      </c>
      <c r="G305">
        <v>0</v>
      </c>
      <c r="H305">
        <v>0</v>
      </c>
      <c r="I305">
        <v>210</v>
      </c>
      <c r="J305" t="s">
        <v>362</v>
      </c>
      <c r="K305" t="s">
        <v>412</v>
      </c>
      <c r="L305">
        <v>3.7045454545454546</v>
      </c>
      <c r="M305">
        <v>0</v>
      </c>
      <c r="N305">
        <v>0</v>
      </c>
      <c r="O305">
        <v>0</v>
      </c>
      <c r="P305">
        <v>0</v>
      </c>
      <c r="Q305">
        <v>0.95454545454545459</v>
      </c>
    </row>
    <row r="306" spans="1:17" x14ac:dyDescent="0.2">
      <c r="A306" t="s">
        <v>376</v>
      </c>
      <c r="B306" t="s">
        <v>173</v>
      </c>
      <c r="C306">
        <v>40</v>
      </c>
      <c r="D306">
        <v>100</v>
      </c>
      <c r="E306">
        <v>0</v>
      </c>
      <c r="F306">
        <v>0</v>
      </c>
      <c r="G306">
        <v>0</v>
      </c>
      <c r="H306">
        <v>0</v>
      </c>
      <c r="I306">
        <v>25</v>
      </c>
      <c r="J306" t="s">
        <v>362</v>
      </c>
      <c r="K306" t="s">
        <v>412</v>
      </c>
      <c r="L306">
        <v>2.5</v>
      </c>
      <c r="M306">
        <v>0</v>
      </c>
      <c r="N306">
        <v>0</v>
      </c>
      <c r="O306">
        <v>0</v>
      </c>
      <c r="P306">
        <v>0</v>
      </c>
      <c r="Q306">
        <v>0.625</v>
      </c>
    </row>
    <row r="307" spans="1:17" x14ac:dyDescent="0.2">
      <c r="A307" t="s">
        <v>377</v>
      </c>
      <c r="B307" t="s">
        <v>173</v>
      </c>
      <c r="C307">
        <v>40</v>
      </c>
      <c r="D307">
        <v>110</v>
      </c>
      <c r="E307">
        <v>0</v>
      </c>
      <c r="F307">
        <v>0</v>
      </c>
      <c r="G307">
        <v>0</v>
      </c>
      <c r="H307">
        <v>0</v>
      </c>
      <c r="I307">
        <v>29</v>
      </c>
      <c r="J307" t="s">
        <v>362</v>
      </c>
      <c r="K307" t="s">
        <v>412</v>
      </c>
      <c r="L307">
        <v>2.75</v>
      </c>
      <c r="M307">
        <v>0</v>
      </c>
      <c r="N307">
        <v>0</v>
      </c>
      <c r="O307">
        <v>0</v>
      </c>
      <c r="P307">
        <v>0</v>
      </c>
      <c r="Q307">
        <v>0.72499999999999998</v>
      </c>
    </row>
    <row r="308" spans="1:17" x14ac:dyDescent="0.2">
      <c r="A308" t="s">
        <v>378</v>
      </c>
      <c r="B308" t="s">
        <v>15</v>
      </c>
      <c r="C308">
        <v>250</v>
      </c>
      <c r="D308">
        <v>335</v>
      </c>
      <c r="E308">
        <v>10</v>
      </c>
      <c r="F308">
        <v>10</v>
      </c>
      <c r="G308">
        <v>9</v>
      </c>
      <c r="H308">
        <v>0</v>
      </c>
      <c r="I308">
        <v>42</v>
      </c>
      <c r="J308" t="s">
        <v>341</v>
      </c>
      <c r="K308" t="s">
        <v>412</v>
      </c>
      <c r="L308">
        <v>1.34</v>
      </c>
      <c r="M308">
        <v>0.04</v>
      </c>
      <c r="N308">
        <v>0.04</v>
      </c>
      <c r="O308">
        <v>3.5999999999999997E-2</v>
      </c>
      <c r="P308">
        <v>0</v>
      </c>
      <c r="Q308">
        <v>0.16800000000000001</v>
      </c>
    </row>
    <row r="309" spans="1:17" x14ac:dyDescent="0.2">
      <c r="A309" t="s">
        <v>379</v>
      </c>
      <c r="B309" t="s">
        <v>34</v>
      </c>
      <c r="C309">
        <v>70</v>
      </c>
      <c r="D309">
        <v>425</v>
      </c>
      <c r="E309">
        <v>13</v>
      </c>
      <c r="F309">
        <v>38</v>
      </c>
      <c r="G309">
        <v>28</v>
      </c>
      <c r="H309">
        <v>1.8</v>
      </c>
      <c r="I309">
        <v>13</v>
      </c>
      <c r="J309" t="s">
        <v>380</v>
      </c>
      <c r="K309" t="s">
        <v>412</v>
      </c>
      <c r="L309">
        <v>6.0714285714285712</v>
      </c>
      <c r="M309">
        <v>0.18571428571428572</v>
      </c>
      <c r="N309">
        <v>0.54285714285714282</v>
      </c>
      <c r="O309">
        <v>0.4</v>
      </c>
      <c r="P309">
        <v>2.5714285714285714E-2</v>
      </c>
      <c r="Q309">
        <v>0.18571428571428572</v>
      </c>
    </row>
    <row r="310" spans="1:17" x14ac:dyDescent="0.2">
      <c r="A310" t="s">
        <v>381</v>
      </c>
      <c r="B310" t="s">
        <v>34</v>
      </c>
      <c r="C310">
        <v>70</v>
      </c>
      <c r="D310">
        <v>439</v>
      </c>
      <c r="E310">
        <v>13</v>
      </c>
      <c r="F310">
        <v>40</v>
      </c>
      <c r="G310">
        <v>31</v>
      </c>
      <c r="H310">
        <v>1.8</v>
      </c>
      <c r="I310">
        <v>13</v>
      </c>
      <c r="J310" t="s">
        <v>380</v>
      </c>
      <c r="K310" t="s">
        <v>412</v>
      </c>
      <c r="L310">
        <v>6.2714285714285714</v>
      </c>
      <c r="M310">
        <v>0.18571428571428572</v>
      </c>
      <c r="N310">
        <v>0.5714285714285714</v>
      </c>
      <c r="O310">
        <v>0.44285714285714284</v>
      </c>
      <c r="P310">
        <v>2.5714285714285714E-2</v>
      </c>
      <c r="Q310">
        <v>0.18571428571428572</v>
      </c>
    </row>
    <row r="311" spans="1:17" x14ac:dyDescent="0.2">
      <c r="A311" t="s">
        <v>382</v>
      </c>
      <c r="B311" t="s">
        <v>34</v>
      </c>
      <c r="C311">
        <v>70</v>
      </c>
      <c r="D311">
        <v>457</v>
      </c>
      <c r="E311">
        <v>10</v>
      </c>
      <c r="F311">
        <v>47</v>
      </c>
      <c r="G311">
        <v>31</v>
      </c>
      <c r="H311">
        <v>2</v>
      </c>
      <c r="I311">
        <v>7</v>
      </c>
      <c r="J311" t="s">
        <v>380</v>
      </c>
      <c r="K311" t="s">
        <v>412</v>
      </c>
      <c r="L311">
        <v>6.5285714285714285</v>
      </c>
      <c r="M311">
        <v>0.14285714285714285</v>
      </c>
      <c r="N311">
        <v>0.67142857142857137</v>
      </c>
      <c r="O311">
        <v>0.44285714285714284</v>
      </c>
      <c r="P311">
        <v>2.8571428571428571E-2</v>
      </c>
      <c r="Q311">
        <v>0.1</v>
      </c>
    </row>
    <row r="312" spans="1:17" x14ac:dyDescent="0.2">
      <c r="A312" t="s">
        <v>383</v>
      </c>
      <c r="B312" t="s">
        <v>34</v>
      </c>
      <c r="C312">
        <v>70</v>
      </c>
      <c r="D312">
        <v>392</v>
      </c>
      <c r="E312">
        <v>12</v>
      </c>
      <c r="F312">
        <v>32</v>
      </c>
      <c r="G312">
        <v>28</v>
      </c>
      <c r="H312">
        <v>0.9</v>
      </c>
      <c r="I312">
        <v>20</v>
      </c>
      <c r="J312" t="s">
        <v>380</v>
      </c>
      <c r="K312" t="s">
        <v>412</v>
      </c>
      <c r="L312">
        <v>5.6</v>
      </c>
      <c r="M312">
        <v>0.17142857142857143</v>
      </c>
      <c r="N312">
        <v>0.45714285714285713</v>
      </c>
      <c r="O312">
        <v>0.4</v>
      </c>
      <c r="P312">
        <v>1.2857142857142857E-2</v>
      </c>
      <c r="Q312">
        <v>0.2857142857142857</v>
      </c>
    </row>
    <row r="313" spans="1:17" x14ac:dyDescent="0.2">
      <c r="A313" t="s">
        <v>384</v>
      </c>
      <c r="B313" t="s">
        <v>34</v>
      </c>
      <c r="C313">
        <v>50</v>
      </c>
      <c r="D313">
        <v>274</v>
      </c>
      <c r="E313">
        <v>1</v>
      </c>
      <c r="F313">
        <v>20</v>
      </c>
      <c r="G313">
        <v>19</v>
      </c>
      <c r="H313">
        <v>2</v>
      </c>
      <c r="I313">
        <v>26</v>
      </c>
      <c r="J313" t="s">
        <v>380</v>
      </c>
      <c r="K313" t="s">
        <v>412</v>
      </c>
      <c r="L313">
        <v>5.48</v>
      </c>
      <c r="M313">
        <v>0.02</v>
      </c>
      <c r="N313">
        <v>0.4</v>
      </c>
      <c r="O313">
        <v>0.38</v>
      </c>
      <c r="P313">
        <v>0.04</v>
      </c>
      <c r="Q313">
        <v>0.52</v>
      </c>
    </row>
    <row r="314" spans="1:17" x14ac:dyDescent="0.2">
      <c r="A314" t="s">
        <v>385</v>
      </c>
      <c r="B314" t="s">
        <v>214</v>
      </c>
      <c r="C314">
        <v>50</v>
      </c>
      <c r="D314">
        <v>300</v>
      </c>
      <c r="E314">
        <v>12</v>
      </c>
      <c r="F314">
        <v>25</v>
      </c>
      <c r="G314">
        <v>17</v>
      </c>
      <c r="H314">
        <v>0.9</v>
      </c>
      <c r="I314">
        <v>9</v>
      </c>
      <c r="J314" t="s">
        <v>380</v>
      </c>
      <c r="K314" t="s">
        <v>412</v>
      </c>
      <c r="L314">
        <v>6</v>
      </c>
      <c r="M314">
        <v>0.24</v>
      </c>
      <c r="N314">
        <v>0.5</v>
      </c>
      <c r="O314">
        <v>0.34</v>
      </c>
      <c r="P314">
        <v>1.8000000000000002E-2</v>
      </c>
      <c r="Q314">
        <v>0.18</v>
      </c>
    </row>
    <row r="315" spans="1:17" x14ac:dyDescent="0.2">
      <c r="A315" t="s">
        <v>386</v>
      </c>
      <c r="B315" t="s">
        <v>214</v>
      </c>
      <c r="C315">
        <v>50</v>
      </c>
      <c r="D315">
        <v>284</v>
      </c>
      <c r="E315">
        <v>13</v>
      </c>
      <c r="F315">
        <v>24</v>
      </c>
      <c r="G315">
        <v>10</v>
      </c>
      <c r="H315">
        <v>0.9</v>
      </c>
      <c r="I315">
        <v>8</v>
      </c>
      <c r="J315" t="s">
        <v>380</v>
      </c>
      <c r="K315" t="s">
        <v>412</v>
      </c>
      <c r="L315">
        <v>5.68</v>
      </c>
      <c r="M315">
        <v>0.26</v>
      </c>
      <c r="N315">
        <v>0.48</v>
      </c>
      <c r="O315">
        <v>0.2</v>
      </c>
      <c r="P315">
        <v>1.8000000000000002E-2</v>
      </c>
      <c r="Q315">
        <v>0.16</v>
      </c>
    </row>
    <row r="316" spans="1:17" x14ac:dyDescent="0.2">
      <c r="A316" t="s">
        <v>387</v>
      </c>
      <c r="B316" t="s">
        <v>214</v>
      </c>
      <c r="C316">
        <v>50</v>
      </c>
      <c r="D316">
        <v>290</v>
      </c>
      <c r="E316">
        <v>13</v>
      </c>
      <c r="F316">
        <v>25</v>
      </c>
      <c r="G316">
        <v>16</v>
      </c>
      <c r="H316">
        <v>1.2</v>
      </c>
      <c r="I316">
        <v>9</v>
      </c>
      <c r="J316" t="s">
        <v>380</v>
      </c>
      <c r="K316" t="s">
        <v>412</v>
      </c>
      <c r="L316">
        <v>5.8</v>
      </c>
      <c r="M316">
        <v>0.26</v>
      </c>
      <c r="N316">
        <v>0.5</v>
      </c>
      <c r="O316">
        <v>0.32</v>
      </c>
      <c r="P316">
        <v>2.4E-2</v>
      </c>
      <c r="Q316">
        <v>0.18</v>
      </c>
    </row>
    <row r="317" spans="1:17" x14ac:dyDescent="0.2">
      <c r="A317" t="s">
        <v>388</v>
      </c>
      <c r="B317" t="s">
        <v>34</v>
      </c>
      <c r="C317">
        <v>52</v>
      </c>
      <c r="D317">
        <v>343</v>
      </c>
      <c r="E317">
        <v>5</v>
      </c>
      <c r="F317">
        <v>35</v>
      </c>
      <c r="G317">
        <v>25</v>
      </c>
      <c r="H317">
        <v>1.1000000000000001</v>
      </c>
      <c r="I317">
        <v>7</v>
      </c>
      <c r="J317" t="s">
        <v>380</v>
      </c>
      <c r="K317" t="s">
        <v>412</v>
      </c>
      <c r="L317">
        <v>6.5961538461538458</v>
      </c>
      <c r="M317">
        <v>9.6153846153846159E-2</v>
      </c>
      <c r="N317">
        <v>0.67307692307692313</v>
      </c>
      <c r="O317">
        <v>0.48076923076923078</v>
      </c>
      <c r="P317">
        <v>2.1153846153846155E-2</v>
      </c>
      <c r="Q317">
        <v>0.13461538461538461</v>
      </c>
    </row>
    <row r="318" spans="1:17" x14ac:dyDescent="0.2">
      <c r="A318" t="s">
        <v>389</v>
      </c>
      <c r="B318" t="s">
        <v>34</v>
      </c>
      <c r="C318">
        <v>50</v>
      </c>
      <c r="D318">
        <v>280</v>
      </c>
      <c r="E318">
        <v>9</v>
      </c>
      <c r="F318">
        <v>24</v>
      </c>
      <c r="G318">
        <v>13</v>
      </c>
      <c r="H318">
        <v>3.1</v>
      </c>
      <c r="I318">
        <v>10</v>
      </c>
      <c r="J318" t="s">
        <v>380</v>
      </c>
      <c r="K318" t="s">
        <v>412</v>
      </c>
      <c r="L318">
        <v>5.6</v>
      </c>
      <c r="M318">
        <v>0.18</v>
      </c>
      <c r="N318">
        <v>0.48</v>
      </c>
      <c r="O318">
        <v>0.26</v>
      </c>
      <c r="P318">
        <v>6.2E-2</v>
      </c>
      <c r="Q318">
        <v>0.2</v>
      </c>
    </row>
    <row r="319" spans="1:17" x14ac:dyDescent="0.2">
      <c r="A319" t="s">
        <v>390</v>
      </c>
      <c r="B319" t="s">
        <v>34</v>
      </c>
      <c r="C319">
        <v>50</v>
      </c>
      <c r="D319">
        <v>280</v>
      </c>
      <c r="E319">
        <v>12</v>
      </c>
      <c r="F319">
        <v>26</v>
      </c>
      <c r="G319">
        <v>7</v>
      </c>
      <c r="H319">
        <v>1.9</v>
      </c>
      <c r="I319">
        <v>10</v>
      </c>
      <c r="J319" t="s">
        <v>380</v>
      </c>
      <c r="K319" t="s">
        <v>412</v>
      </c>
      <c r="L319">
        <v>5.6</v>
      </c>
      <c r="M319">
        <v>0.24</v>
      </c>
      <c r="N319">
        <v>0.52</v>
      </c>
      <c r="O319">
        <v>0.14000000000000001</v>
      </c>
      <c r="P319">
        <v>3.7999999999999999E-2</v>
      </c>
      <c r="Q319">
        <v>0.2</v>
      </c>
    </row>
    <row r="320" spans="1:17" x14ac:dyDescent="0.2">
      <c r="A320" t="s">
        <v>391</v>
      </c>
      <c r="B320" t="s">
        <v>34</v>
      </c>
      <c r="C320">
        <v>50</v>
      </c>
      <c r="D320">
        <v>325</v>
      </c>
      <c r="E320">
        <v>7</v>
      </c>
      <c r="F320">
        <v>32</v>
      </c>
      <c r="G320">
        <v>7</v>
      </c>
      <c r="H320">
        <v>1</v>
      </c>
      <c r="I320">
        <v>8</v>
      </c>
      <c r="J320" t="s">
        <v>380</v>
      </c>
      <c r="K320" t="s">
        <v>412</v>
      </c>
      <c r="L320">
        <v>6.5</v>
      </c>
      <c r="M320">
        <v>0.14000000000000001</v>
      </c>
      <c r="N320">
        <v>0.64</v>
      </c>
      <c r="O320">
        <v>0.14000000000000001</v>
      </c>
      <c r="P320">
        <v>0.02</v>
      </c>
      <c r="Q320">
        <v>0.16</v>
      </c>
    </row>
    <row r="321" spans="1:17" x14ac:dyDescent="0.2">
      <c r="A321" t="s">
        <v>392</v>
      </c>
      <c r="B321" t="s">
        <v>26</v>
      </c>
      <c r="C321">
        <v>480</v>
      </c>
      <c r="D321">
        <v>228</v>
      </c>
      <c r="E321">
        <v>0</v>
      </c>
      <c r="F321">
        <v>0</v>
      </c>
      <c r="G321">
        <v>0</v>
      </c>
      <c r="H321">
        <v>0</v>
      </c>
      <c r="I321">
        <v>8</v>
      </c>
      <c r="J321" t="s">
        <v>393</v>
      </c>
      <c r="K321" t="s">
        <v>410</v>
      </c>
      <c r="L321">
        <v>0.47499999999999998</v>
      </c>
      <c r="M321">
        <v>0</v>
      </c>
      <c r="N321">
        <v>0</v>
      </c>
      <c r="O321">
        <v>0</v>
      </c>
      <c r="P321">
        <v>0</v>
      </c>
      <c r="Q321">
        <v>1.6666666666666666E-2</v>
      </c>
    </row>
    <row r="322" spans="1:17" x14ac:dyDescent="0.2">
      <c r="A322" t="s">
        <v>394</v>
      </c>
      <c r="B322" t="s">
        <v>41</v>
      </c>
      <c r="C322">
        <v>28</v>
      </c>
      <c r="D322">
        <v>70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393</v>
      </c>
      <c r="K322" t="s">
        <v>410</v>
      </c>
      <c r="L322">
        <v>2.5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t="s">
        <v>395</v>
      </c>
      <c r="B323" t="s">
        <v>34</v>
      </c>
      <c r="C323">
        <v>120</v>
      </c>
      <c r="D323">
        <v>164</v>
      </c>
      <c r="E323">
        <v>0</v>
      </c>
      <c r="F323">
        <v>0</v>
      </c>
      <c r="G323">
        <v>0</v>
      </c>
      <c r="H323">
        <v>0</v>
      </c>
      <c r="I323">
        <v>9</v>
      </c>
      <c r="J323" t="s">
        <v>393</v>
      </c>
      <c r="K323" t="s">
        <v>410</v>
      </c>
      <c r="L323">
        <v>1.3666666666666667</v>
      </c>
      <c r="M323">
        <v>0</v>
      </c>
      <c r="N323">
        <v>0</v>
      </c>
      <c r="O323">
        <v>0</v>
      </c>
      <c r="P323">
        <v>0</v>
      </c>
      <c r="Q323">
        <v>7.4999999999999997E-2</v>
      </c>
    </row>
    <row r="324" spans="1:17" x14ac:dyDescent="0.2">
      <c r="A324" t="s">
        <v>396</v>
      </c>
      <c r="B324" t="s">
        <v>34</v>
      </c>
      <c r="C324">
        <v>120</v>
      </c>
      <c r="D324">
        <v>100</v>
      </c>
      <c r="E324">
        <v>0</v>
      </c>
      <c r="F324">
        <v>0</v>
      </c>
      <c r="G324">
        <v>0</v>
      </c>
      <c r="H324">
        <v>0</v>
      </c>
      <c r="I324">
        <v>5</v>
      </c>
      <c r="J324" t="s">
        <v>393</v>
      </c>
      <c r="K324" t="s">
        <v>410</v>
      </c>
      <c r="L324">
        <v>0.83333333333333337</v>
      </c>
      <c r="M324">
        <v>0</v>
      </c>
      <c r="N324">
        <v>0</v>
      </c>
      <c r="O324">
        <v>0</v>
      </c>
      <c r="P324">
        <v>0</v>
      </c>
      <c r="Q324">
        <v>4.1666666666666664E-2</v>
      </c>
    </row>
    <row r="325" spans="1:17" x14ac:dyDescent="0.2">
      <c r="A325" t="s">
        <v>397</v>
      </c>
      <c r="B325" t="s">
        <v>398</v>
      </c>
      <c r="C325">
        <v>346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393</v>
      </c>
      <c r="K325" t="s">
        <v>410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t="s">
        <v>399</v>
      </c>
      <c r="B326" t="s">
        <v>398</v>
      </c>
      <c r="C326">
        <v>346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393</v>
      </c>
      <c r="K326" t="s">
        <v>410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t="s">
        <v>400</v>
      </c>
      <c r="B327" t="s">
        <v>398</v>
      </c>
      <c r="C327">
        <v>346</v>
      </c>
      <c r="D327">
        <v>137</v>
      </c>
      <c r="E327">
        <v>0</v>
      </c>
      <c r="F327">
        <v>0</v>
      </c>
      <c r="G327">
        <v>0</v>
      </c>
      <c r="H327">
        <v>0</v>
      </c>
      <c r="I327">
        <v>38</v>
      </c>
      <c r="J327" t="s">
        <v>393</v>
      </c>
      <c r="K327" t="s">
        <v>410</v>
      </c>
      <c r="L327">
        <v>0.39595375722543352</v>
      </c>
      <c r="M327">
        <v>0</v>
      </c>
      <c r="N327">
        <v>0</v>
      </c>
      <c r="O327">
        <v>0</v>
      </c>
      <c r="P327">
        <v>0</v>
      </c>
      <c r="Q327">
        <v>0.10982658959537572</v>
      </c>
    </row>
    <row r="328" spans="1:17" x14ac:dyDescent="0.2">
      <c r="A328" t="s">
        <v>401</v>
      </c>
      <c r="B328" t="s">
        <v>398</v>
      </c>
      <c r="C328">
        <v>346</v>
      </c>
      <c r="D328">
        <v>161</v>
      </c>
      <c r="E328">
        <v>0</v>
      </c>
      <c r="F328">
        <v>0</v>
      </c>
      <c r="G328">
        <v>0</v>
      </c>
      <c r="H328">
        <v>0</v>
      </c>
      <c r="I328">
        <v>42</v>
      </c>
      <c r="J328" t="s">
        <v>393</v>
      </c>
      <c r="K328" t="s">
        <v>410</v>
      </c>
      <c r="L328">
        <v>0.46531791907514453</v>
      </c>
      <c r="M328">
        <v>0</v>
      </c>
      <c r="N328">
        <v>0</v>
      </c>
      <c r="O328">
        <v>0</v>
      </c>
      <c r="P328">
        <v>0</v>
      </c>
      <c r="Q328">
        <v>0.12138728323699421</v>
      </c>
    </row>
    <row r="329" spans="1:17" x14ac:dyDescent="0.2">
      <c r="A329" t="s">
        <v>402</v>
      </c>
      <c r="B329" t="s">
        <v>398</v>
      </c>
      <c r="C329">
        <v>346</v>
      </c>
      <c r="D329">
        <v>105</v>
      </c>
      <c r="E329">
        <v>0</v>
      </c>
      <c r="F329">
        <v>0</v>
      </c>
      <c r="G329">
        <v>0</v>
      </c>
      <c r="H329">
        <v>0</v>
      </c>
      <c r="I329">
        <v>28</v>
      </c>
      <c r="J329" t="s">
        <v>393</v>
      </c>
      <c r="K329" t="s">
        <v>410</v>
      </c>
      <c r="L329">
        <v>0.30346820809248554</v>
      </c>
      <c r="M329">
        <v>0</v>
      </c>
      <c r="N329">
        <v>0</v>
      </c>
      <c r="O329">
        <v>0</v>
      </c>
      <c r="P329">
        <v>0</v>
      </c>
      <c r="Q329">
        <v>8.0924855491329481E-2</v>
      </c>
    </row>
    <row r="330" spans="1:17" x14ac:dyDescent="0.2">
      <c r="A330" t="s">
        <v>403</v>
      </c>
      <c r="B330" t="s">
        <v>398</v>
      </c>
      <c r="C330">
        <v>346</v>
      </c>
      <c r="D330">
        <v>140</v>
      </c>
      <c r="E330">
        <v>0</v>
      </c>
      <c r="F330">
        <v>0</v>
      </c>
      <c r="G330">
        <v>0</v>
      </c>
      <c r="H330">
        <v>0</v>
      </c>
      <c r="I330">
        <v>35</v>
      </c>
      <c r="J330" t="s">
        <v>393</v>
      </c>
      <c r="K330" t="s">
        <v>410</v>
      </c>
      <c r="L330">
        <v>0.40462427745664742</v>
      </c>
      <c r="M330">
        <v>0</v>
      </c>
      <c r="N330">
        <v>0</v>
      </c>
      <c r="O330">
        <v>0</v>
      </c>
      <c r="P330">
        <v>0</v>
      </c>
      <c r="Q330">
        <v>0.10115606936416185</v>
      </c>
    </row>
    <row r="331" spans="1:17" x14ac:dyDescent="0.2">
      <c r="A331" t="s">
        <v>404</v>
      </c>
      <c r="B331" t="s">
        <v>15</v>
      </c>
      <c r="C331">
        <v>230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393</v>
      </c>
      <c r="K331" t="s">
        <v>410</v>
      </c>
      <c r="L331">
        <v>1.3043478260869565E-2</v>
      </c>
      <c r="M331">
        <v>0</v>
      </c>
      <c r="N331">
        <v>0</v>
      </c>
      <c r="O331">
        <v>0</v>
      </c>
      <c r="P331">
        <v>0</v>
      </c>
      <c r="Q331">
        <v>4.3478260869565218E-3</v>
      </c>
    </row>
    <row r="332" spans="1:17" x14ac:dyDescent="0.2">
      <c r="A332" t="s">
        <v>405</v>
      </c>
      <c r="B332" t="s">
        <v>15</v>
      </c>
      <c r="C332">
        <v>230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393</v>
      </c>
      <c r="K332" t="s">
        <v>410</v>
      </c>
      <c r="L332">
        <v>1.7391304347826087E-2</v>
      </c>
      <c r="M332">
        <v>0</v>
      </c>
      <c r="N332">
        <v>0</v>
      </c>
      <c r="O332">
        <v>0</v>
      </c>
      <c r="P332">
        <v>0</v>
      </c>
      <c r="Q332">
        <v>4.3478260869565218E-3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Bar graph</vt:lpstr>
      <vt:lpstr>Pie chart</vt:lpstr>
      <vt:lpstr>Calculations</vt:lpstr>
      <vt:lpstr>nutrients_csvfile</vt:lpstr>
      <vt:lpstr>Refrence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Prabhjot Kaur</dc:creator>
  <cp:lastModifiedBy>Prabhjot Kaur</cp:lastModifiedBy>
  <dcterms:created xsi:type="dcterms:W3CDTF">2023-10-17T11:13:11Z</dcterms:created>
  <dcterms:modified xsi:type="dcterms:W3CDTF">2024-01-02T16:01:14Z</dcterms:modified>
</cp:coreProperties>
</file>